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maily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dravotní technika" sheetId="3" r:id="rId3"/>
    <sheet name="03 - Silnoproudá elektrot..." sheetId="4" r:id="rId4"/>
    <sheet name="04 - Slaboproud" sheetId="5" r:id="rId5"/>
    <sheet name="05 - Vytápění" sheetId="6" r:id="rId6"/>
    <sheet name="06 - Vzduchotechnika" sheetId="7" r:id="rId7"/>
    <sheet name="07 - Plynoinstalace" sheetId="8" r:id="rId8"/>
    <sheet name="08 - Vedlejší náklady" sheetId="9" r:id="rId9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'01 - Stavební část'!$C$147:$K$808</definedName>
    <definedName name="_xlnm.Print_Area" localSheetId="1">'01 - Stavební část'!$C$4:$J$76,'01 - Stavební část'!$C$82:$J$129,'01 - Stavební část'!$C$135:$J$808</definedName>
    <definedName name="_xlnm.Print_Titles" localSheetId="1">'01 - Stavební část'!$147:$147</definedName>
    <definedName name="_xlnm._FilterDatabase" localSheetId="2" hidden="1">'02 - Zdravotní technika'!$C$127:$K$299</definedName>
    <definedName name="_xlnm.Print_Area" localSheetId="2">'02 - Zdravotní technika'!$C$4:$J$76,'02 - Zdravotní technika'!$C$82:$J$109,'02 - Zdravotní technika'!$C$115:$J$299</definedName>
    <definedName name="_xlnm.Print_Titles" localSheetId="2">'02 - Zdravotní technika'!$127:$127</definedName>
    <definedName name="_xlnm._FilterDatabase" localSheetId="3" hidden="1">'03 - Silnoproudá elektrot...'!$C$120:$K$201</definedName>
    <definedName name="_xlnm.Print_Area" localSheetId="3">'03 - Silnoproudá elektrot...'!$C$4:$J$76,'03 - Silnoproudá elektrot...'!$C$82:$J$102,'03 - Silnoproudá elektrot...'!$C$108:$J$201</definedName>
    <definedName name="_xlnm.Print_Titles" localSheetId="3">'03 - Silnoproudá elektrot...'!$120:$120</definedName>
    <definedName name="_xlnm._FilterDatabase" localSheetId="4" hidden="1">'04 - Slaboproud'!$C$119:$K$158</definedName>
    <definedName name="_xlnm.Print_Area" localSheetId="4">'04 - Slaboproud'!$C$4:$J$76,'04 - Slaboproud'!$C$82:$J$101,'04 - Slaboproud'!$C$107:$J$158</definedName>
    <definedName name="_xlnm.Print_Titles" localSheetId="4">'04 - Slaboproud'!$119:$119</definedName>
    <definedName name="_xlnm._FilterDatabase" localSheetId="5" hidden="1">'05 - Vytápění'!$C$127:$K$212</definedName>
    <definedName name="_xlnm.Print_Area" localSheetId="5">'05 - Vytápění'!$C$4:$J$76,'05 - Vytápění'!$C$82:$J$109,'05 - Vytápění'!$C$115:$J$212</definedName>
    <definedName name="_xlnm.Print_Titles" localSheetId="5">'05 - Vytápění'!$127:$127</definedName>
    <definedName name="_xlnm._FilterDatabase" localSheetId="6" hidden="1">'06 - Vzduchotechnika'!$C$119:$K$203</definedName>
    <definedName name="_xlnm.Print_Area" localSheetId="6">'06 - Vzduchotechnika'!$C$4:$J$76,'06 - Vzduchotechnika'!$C$82:$J$101,'06 - Vzduchotechnika'!$C$107:$J$203</definedName>
    <definedName name="_xlnm.Print_Titles" localSheetId="6">'06 - Vzduchotechnika'!$119:$119</definedName>
    <definedName name="_xlnm._FilterDatabase" localSheetId="7" hidden="1">'07 - Plynoinstalace'!$C$124:$K$150</definedName>
    <definedName name="_xlnm.Print_Area" localSheetId="7">'07 - Plynoinstalace'!$C$4:$J$76,'07 - Plynoinstalace'!$C$82:$J$106,'07 - Plynoinstalace'!$C$112:$J$150</definedName>
    <definedName name="_xlnm.Print_Titles" localSheetId="7">'07 - Plynoinstalace'!$124:$124</definedName>
    <definedName name="_xlnm._FilterDatabase" localSheetId="8" hidden="1">'08 - Vedlejší náklady'!$C$116:$K$124</definedName>
    <definedName name="_xlnm.Print_Area" localSheetId="8">'08 - Vedlejší náklady'!$C$4:$J$76,'08 - Vedlejší náklady'!$C$82:$J$98,'08 - Vedlejší náklady'!$C$104:$J$124</definedName>
    <definedName name="_xlnm.Print_Titles" localSheetId="8">'08 - Vedlejší náklady'!$116:$116</definedName>
  </definedNames>
  <calcPr/>
</workbook>
</file>

<file path=xl/calcChain.xml><?xml version="1.0" encoding="utf-8"?>
<calcChain xmlns="http://schemas.openxmlformats.org/spreadsheetml/2006/main">
  <c i="9" l="1" r="J37"/>
  <c r="J36"/>
  <c i="1" r="AY102"/>
  <c i="9" r="J35"/>
  <c i="1" r="AX102"/>
  <c i="9"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91"/>
  <c r="J20"/>
  <c r="J18"/>
  <c r="E18"/>
  <c r="F114"/>
  <c r="J17"/>
  <c r="J15"/>
  <c r="E15"/>
  <c r="F113"/>
  <c r="J14"/>
  <c r="J12"/>
  <c r="J111"/>
  <c r="E7"/>
  <c r="E107"/>
  <c i="8" r="J37"/>
  <c r="J36"/>
  <c i="1" r="AY101"/>
  <c i="8" r="J35"/>
  <c i="1" r="AX101"/>
  <c i="8"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T129"/>
  <c r="R130"/>
  <c r="R129"/>
  <c r="P130"/>
  <c r="P129"/>
  <c r="BI128"/>
  <c r="BH128"/>
  <c r="BG128"/>
  <c r="BF128"/>
  <c r="T128"/>
  <c r="T127"/>
  <c r="R128"/>
  <c r="R127"/>
  <c r="P128"/>
  <c r="P127"/>
  <c r="F119"/>
  <c r="E117"/>
  <c r="F89"/>
  <c r="E87"/>
  <c r="J24"/>
  <c r="E24"/>
  <c r="J92"/>
  <c r="J23"/>
  <c r="J21"/>
  <c r="E21"/>
  <c r="J121"/>
  <c r="J20"/>
  <c r="J18"/>
  <c r="E18"/>
  <c r="F122"/>
  <c r="J17"/>
  <c r="J15"/>
  <c r="E15"/>
  <c r="F121"/>
  <c r="J14"/>
  <c r="J12"/>
  <c r="J119"/>
  <c r="E7"/>
  <c r="E85"/>
  <c i="7" r="J37"/>
  <c r="J36"/>
  <c i="1" r="AY100"/>
  <c i="7" r="J35"/>
  <c i="1" r="AX100"/>
  <c i="7"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116"/>
  <c r="J14"/>
  <c r="J12"/>
  <c r="J114"/>
  <c r="E7"/>
  <c r="E85"/>
  <c i="6" r="J37"/>
  <c r="J36"/>
  <c i="1" r="AY99"/>
  <c i="6" r="J35"/>
  <c i="1" r="AX99"/>
  <c i="6"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F122"/>
  <c r="E120"/>
  <c r="F89"/>
  <c r="E87"/>
  <c r="J24"/>
  <c r="E24"/>
  <c r="J92"/>
  <c r="J23"/>
  <c r="J21"/>
  <c r="E21"/>
  <c r="J91"/>
  <c r="J20"/>
  <c r="J18"/>
  <c r="E18"/>
  <c r="F92"/>
  <c r="J17"/>
  <c r="J15"/>
  <c r="E15"/>
  <c r="F124"/>
  <c r="J14"/>
  <c r="J12"/>
  <c r="J122"/>
  <c r="E7"/>
  <c r="E118"/>
  <c i="5" r="J37"/>
  <c r="J36"/>
  <c i="1" r="AY98"/>
  <c i="5" r="J35"/>
  <c i="1" r="AX98"/>
  <c i="5" r="BI158"/>
  <c r="BH158"/>
  <c r="BG158"/>
  <c r="BF158"/>
  <c r="T158"/>
  <c r="T157"/>
  <c r="R158"/>
  <c r="R157"/>
  <c r="P158"/>
  <c r="P157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91"/>
  <c r="J14"/>
  <c r="J12"/>
  <c r="J89"/>
  <c r="E7"/>
  <c r="E110"/>
  <c i="4" r="J37"/>
  <c r="J36"/>
  <c i="1" r="AY97"/>
  <c i="4" r="J35"/>
  <c i="1" r="AX97"/>
  <c i="4"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F115"/>
  <c r="E113"/>
  <c r="F89"/>
  <c r="E87"/>
  <c r="J24"/>
  <c r="E24"/>
  <c r="J92"/>
  <c r="J23"/>
  <c r="J21"/>
  <c r="E21"/>
  <c r="J117"/>
  <c r="J20"/>
  <c r="J18"/>
  <c r="E18"/>
  <c r="F118"/>
  <c r="J17"/>
  <c r="J15"/>
  <c r="E15"/>
  <c r="F117"/>
  <c r="J14"/>
  <c r="J12"/>
  <c r="J115"/>
  <c r="E7"/>
  <c r="E85"/>
  <c i="3" r="J37"/>
  <c r="J36"/>
  <c i="1" r="AY96"/>
  <c i="3" r="J35"/>
  <c i="1" r="AX96"/>
  <c i="3"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T283"/>
  <c r="R284"/>
  <c r="R283"/>
  <c r="P284"/>
  <c r="P283"/>
  <c r="BI282"/>
  <c r="BH282"/>
  <c r="BG282"/>
  <c r="BF282"/>
  <c r="T282"/>
  <c r="T281"/>
  <c r="R282"/>
  <c r="R281"/>
  <c r="P282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19"/>
  <c r="BH219"/>
  <c r="BG219"/>
  <c r="BF219"/>
  <c r="T219"/>
  <c r="R219"/>
  <c r="P219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T177"/>
  <c r="R178"/>
  <c r="R177"/>
  <c r="P178"/>
  <c r="P177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118"/>
  <c i="2" r="J37"/>
  <c r="J36"/>
  <c i="1" r="AY95"/>
  <c i="2" r="J35"/>
  <c i="1" r="AX95"/>
  <c i="2" r="BI808"/>
  <c r="BH808"/>
  <c r="BG808"/>
  <c r="BF808"/>
  <c r="T808"/>
  <c r="R808"/>
  <c r="P808"/>
  <c r="BI804"/>
  <c r="BH804"/>
  <c r="BG804"/>
  <c r="BF804"/>
  <c r="T804"/>
  <c r="R804"/>
  <c r="P804"/>
  <c r="BI800"/>
  <c r="BH800"/>
  <c r="BG800"/>
  <c r="BF800"/>
  <c r="T800"/>
  <c r="R800"/>
  <c r="P800"/>
  <c r="BI796"/>
  <c r="BH796"/>
  <c r="BG796"/>
  <c r="BF796"/>
  <c r="T796"/>
  <c r="R796"/>
  <c r="P796"/>
  <c r="BI794"/>
  <c r="BH794"/>
  <c r="BG794"/>
  <c r="BF794"/>
  <c r="T794"/>
  <c r="R794"/>
  <c r="P794"/>
  <c r="BI792"/>
  <c r="BH792"/>
  <c r="BG792"/>
  <c r="BF792"/>
  <c r="T792"/>
  <c r="R792"/>
  <c r="P792"/>
  <c r="BI790"/>
  <c r="BH790"/>
  <c r="BG790"/>
  <c r="BF790"/>
  <c r="T790"/>
  <c r="R790"/>
  <c r="P790"/>
  <c r="BI788"/>
  <c r="BH788"/>
  <c r="BG788"/>
  <c r="BF788"/>
  <c r="T788"/>
  <c r="R788"/>
  <c r="P788"/>
  <c r="BI784"/>
  <c r="BH784"/>
  <c r="BG784"/>
  <c r="BF784"/>
  <c r="T784"/>
  <c r="R784"/>
  <c r="P784"/>
  <c r="BI780"/>
  <c r="BH780"/>
  <c r="BG780"/>
  <c r="BF780"/>
  <c r="T780"/>
  <c r="R780"/>
  <c r="P780"/>
  <c r="BI778"/>
  <c r="BH778"/>
  <c r="BG778"/>
  <c r="BF778"/>
  <c r="T778"/>
  <c r="R778"/>
  <c r="P778"/>
  <c r="BI773"/>
  <c r="BH773"/>
  <c r="BG773"/>
  <c r="BF773"/>
  <c r="T773"/>
  <c r="R773"/>
  <c r="P773"/>
  <c r="BI767"/>
  <c r="BH767"/>
  <c r="BG767"/>
  <c r="BF767"/>
  <c r="T767"/>
  <c r="R767"/>
  <c r="P767"/>
  <c r="BI764"/>
  <c r="BH764"/>
  <c r="BG764"/>
  <c r="BF764"/>
  <c r="T764"/>
  <c r="R764"/>
  <c r="P764"/>
  <c r="BI761"/>
  <c r="BH761"/>
  <c r="BG761"/>
  <c r="BF761"/>
  <c r="T761"/>
  <c r="R761"/>
  <c r="P761"/>
  <c r="BI757"/>
  <c r="BH757"/>
  <c r="BG757"/>
  <c r="BF757"/>
  <c r="T757"/>
  <c r="R757"/>
  <c r="P757"/>
  <c r="BI753"/>
  <c r="BH753"/>
  <c r="BG753"/>
  <c r="BF753"/>
  <c r="T753"/>
  <c r="R753"/>
  <c r="P753"/>
  <c r="BI749"/>
  <c r="BH749"/>
  <c r="BG749"/>
  <c r="BF749"/>
  <c r="T749"/>
  <c r="R749"/>
  <c r="P749"/>
  <c r="BI745"/>
  <c r="BH745"/>
  <c r="BG745"/>
  <c r="BF745"/>
  <c r="T745"/>
  <c r="R745"/>
  <c r="P745"/>
  <c r="BI741"/>
  <c r="BH741"/>
  <c r="BG741"/>
  <c r="BF741"/>
  <c r="T741"/>
  <c r="R741"/>
  <c r="P741"/>
  <c r="BI737"/>
  <c r="BH737"/>
  <c r="BG737"/>
  <c r="BF737"/>
  <c r="T737"/>
  <c r="R737"/>
  <c r="P737"/>
  <c r="BI733"/>
  <c r="BH733"/>
  <c r="BG733"/>
  <c r="BF733"/>
  <c r="T733"/>
  <c r="R733"/>
  <c r="P733"/>
  <c r="BI729"/>
  <c r="BH729"/>
  <c r="BG729"/>
  <c r="BF729"/>
  <c r="T729"/>
  <c r="R729"/>
  <c r="P729"/>
  <c r="BI722"/>
  <c r="BH722"/>
  <c r="BG722"/>
  <c r="BF722"/>
  <c r="T722"/>
  <c r="R722"/>
  <c r="P722"/>
  <c r="BI718"/>
  <c r="BH718"/>
  <c r="BG718"/>
  <c r="BF718"/>
  <c r="T718"/>
  <c r="R718"/>
  <c r="P718"/>
  <c r="BI714"/>
  <c r="BH714"/>
  <c r="BG714"/>
  <c r="BF714"/>
  <c r="T714"/>
  <c r="R714"/>
  <c r="P714"/>
  <c r="BI710"/>
  <c r="BH710"/>
  <c r="BG710"/>
  <c r="BF710"/>
  <c r="T710"/>
  <c r="R710"/>
  <c r="P710"/>
  <c r="BI706"/>
  <c r="BH706"/>
  <c r="BG706"/>
  <c r="BF706"/>
  <c r="T706"/>
  <c r="R706"/>
  <c r="P706"/>
  <c r="BI702"/>
  <c r="BH702"/>
  <c r="BG702"/>
  <c r="BF702"/>
  <c r="T702"/>
  <c r="R702"/>
  <c r="P702"/>
  <c r="BI698"/>
  <c r="BH698"/>
  <c r="BG698"/>
  <c r="BF698"/>
  <c r="T698"/>
  <c r="R698"/>
  <c r="P698"/>
  <c r="BI694"/>
  <c r="BH694"/>
  <c r="BG694"/>
  <c r="BF694"/>
  <c r="T694"/>
  <c r="R694"/>
  <c r="P694"/>
  <c r="BI690"/>
  <c r="BH690"/>
  <c r="BG690"/>
  <c r="BF690"/>
  <c r="T690"/>
  <c r="T689"/>
  <c r="R690"/>
  <c r="R689"/>
  <c r="P690"/>
  <c r="P689"/>
  <c r="BI671"/>
  <c r="BH671"/>
  <c r="BG671"/>
  <c r="BF671"/>
  <c r="T671"/>
  <c r="T670"/>
  <c r="R671"/>
  <c r="R670"/>
  <c r="P671"/>
  <c r="P670"/>
  <c r="BI667"/>
  <c r="BH667"/>
  <c r="BG667"/>
  <c r="BF667"/>
  <c r="T667"/>
  <c r="R667"/>
  <c r="P667"/>
  <c r="BI666"/>
  <c r="BH666"/>
  <c r="BG666"/>
  <c r="BF666"/>
  <c r="T666"/>
  <c r="R666"/>
  <c r="P666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1"/>
  <c r="BH651"/>
  <c r="BG651"/>
  <c r="BF651"/>
  <c r="T651"/>
  <c r="R651"/>
  <c r="P651"/>
  <c r="BI649"/>
  <c r="BH649"/>
  <c r="BG649"/>
  <c r="BF649"/>
  <c r="T649"/>
  <c r="R649"/>
  <c r="P649"/>
  <c r="BI647"/>
  <c r="BH647"/>
  <c r="BG647"/>
  <c r="BF647"/>
  <c r="T647"/>
  <c r="R647"/>
  <c r="P647"/>
  <c r="BI642"/>
  <c r="BH642"/>
  <c r="BG642"/>
  <c r="BF642"/>
  <c r="T642"/>
  <c r="R642"/>
  <c r="P642"/>
  <c r="BI640"/>
  <c r="BH640"/>
  <c r="BG640"/>
  <c r="BF640"/>
  <c r="T640"/>
  <c r="R640"/>
  <c r="P640"/>
  <c r="BI638"/>
  <c r="BH638"/>
  <c r="BG638"/>
  <c r="BF638"/>
  <c r="T638"/>
  <c r="R638"/>
  <c r="P638"/>
  <c r="BI634"/>
  <c r="BH634"/>
  <c r="BG634"/>
  <c r="BF634"/>
  <c r="T634"/>
  <c r="R634"/>
  <c r="P634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3"/>
  <c r="BH623"/>
  <c r="BG623"/>
  <c r="BF623"/>
  <c r="T623"/>
  <c r="R623"/>
  <c r="P623"/>
  <c r="BI621"/>
  <c r="BH621"/>
  <c r="BG621"/>
  <c r="BF621"/>
  <c r="T621"/>
  <c r="R621"/>
  <c r="P621"/>
  <c r="BI618"/>
  <c r="BH618"/>
  <c r="BG618"/>
  <c r="BF618"/>
  <c r="T618"/>
  <c r="R618"/>
  <c r="P618"/>
  <c r="BI617"/>
  <c r="BH617"/>
  <c r="BG617"/>
  <c r="BF617"/>
  <c r="T617"/>
  <c r="R617"/>
  <c r="P617"/>
  <c r="BI614"/>
  <c r="BH614"/>
  <c r="BG614"/>
  <c r="BF614"/>
  <c r="T614"/>
  <c r="R614"/>
  <c r="P614"/>
  <c r="BI611"/>
  <c r="BH611"/>
  <c r="BG611"/>
  <c r="BF611"/>
  <c r="T611"/>
  <c r="R611"/>
  <c r="P611"/>
  <c r="BI608"/>
  <c r="BH608"/>
  <c r="BG608"/>
  <c r="BF608"/>
  <c r="T608"/>
  <c r="R608"/>
  <c r="P608"/>
  <c r="BI603"/>
  <c r="BH603"/>
  <c r="BG603"/>
  <c r="BF603"/>
  <c r="T603"/>
  <c r="R603"/>
  <c r="P603"/>
  <c r="BI599"/>
  <c r="BH599"/>
  <c r="BG599"/>
  <c r="BF599"/>
  <c r="T599"/>
  <c r="R599"/>
  <c r="P599"/>
  <c r="BI597"/>
  <c r="BH597"/>
  <c r="BG597"/>
  <c r="BF597"/>
  <c r="T597"/>
  <c r="R597"/>
  <c r="P597"/>
  <c r="BI595"/>
  <c r="BH595"/>
  <c r="BG595"/>
  <c r="BF595"/>
  <c r="T595"/>
  <c r="R595"/>
  <c r="P595"/>
  <c r="BI594"/>
  <c r="BH594"/>
  <c r="BG594"/>
  <c r="BF594"/>
  <c r="T594"/>
  <c r="R594"/>
  <c r="P594"/>
  <c r="BI590"/>
  <c r="BH590"/>
  <c r="BG590"/>
  <c r="BF590"/>
  <c r="T590"/>
  <c r="R590"/>
  <c r="P590"/>
  <c r="BI588"/>
  <c r="BH588"/>
  <c r="BG588"/>
  <c r="BF588"/>
  <c r="T588"/>
  <c r="R588"/>
  <c r="P588"/>
  <c r="BI583"/>
  <c r="BH583"/>
  <c r="BG583"/>
  <c r="BF583"/>
  <c r="T583"/>
  <c r="R583"/>
  <c r="P583"/>
  <c r="BI579"/>
  <c r="BH579"/>
  <c r="BG579"/>
  <c r="BF579"/>
  <c r="T579"/>
  <c r="R579"/>
  <c r="P579"/>
  <c r="BI575"/>
  <c r="BH575"/>
  <c r="BG575"/>
  <c r="BF575"/>
  <c r="T575"/>
  <c r="R575"/>
  <c r="P575"/>
  <c r="BI571"/>
  <c r="BH571"/>
  <c r="BG571"/>
  <c r="BF571"/>
  <c r="T571"/>
  <c r="R571"/>
  <c r="P571"/>
  <c r="BI567"/>
  <c r="BH567"/>
  <c r="BG567"/>
  <c r="BF567"/>
  <c r="T567"/>
  <c r="R567"/>
  <c r="P567"/>
  <c r="BI565"/>
  <c r="BH565"/>
  <c r="BG565"/>
  <c r="BF565"/>
  <c r="T565"/>
  <c r="R565"/>
  <c r="P565"/>
  <c r="BI562"/>
  <c r="BH562"/>
  <c r="BG562"/>
  <c r="BF562"/>
  <c r="T562"/>
  <c r="R562"/>
  <c r="P562"/>
  <c r="BI559"/>
  <c r="BH559"/>
  <c r="BG559"/>
  <c r="BF559"/>
  <c r="T559"/>
  <c r="R559"/>
  <c r="P559"/>
  <c r="BI557"/>
  <c r="BH557"/>
  <c r="BG557"/>
  <c r="BF557"/>
  <c r="T557"/>
  <c r="R557"/>
  <c r="P557"/>
  <c r="BI554"/>
  <c r="BH554"/>
  <c r="BG554"/>
  <c r="BF554"/>
  <c r="T554"/>
  <c r="R554"/>
  <c r="P554"/>
  <c r="BI552"/>
  <c r="BH552"/>
  <c r="BG552"/>
  <c r="BF552"/>
  <c r="T552"/>
  <c r="R552"/>
  <c r="P552"/>
  <c r="BI549"/>
  <c r="BH549"/>
  <c r="BG549"/>
  <c r="BF549"/>
  <c r="T549"/>
  <c r="R549"/>
  <c r="P549"/>
  <c r="BI547"/>
  <c r="BH547"/>
  <c r="BG547"/>
  <c r="BF547"/>
  <c r="T547"/>
  <c r="R547"/>
  <c r="P547"/>
  <c r="BI544"/>
  <c r="BH544"/>
  <c r="BG544"/>
  <c r="BF544"/>
  <c r="T544"/>
  <c r="R544"/>
  <c r="P544"/>
  <c r="BI541"/>
  <c r="BH541"/>
  <c r="BG541"/>
  <c r="BF541"/>
  <c r="T541"/>
  <c r="R541"/>
  <c r="P541"/>
  <c r="BI539"/>
  <c r="BH539"/>
  <c r="BG539"/>
  <c r="BF539"/>
  <c r="T539"/>
  <c r="R539"/>
  <c r="P539"/>
  <c r="BI535"/>
  <c r="BH535"/>
  <c r="BG535"/>
  <c r="BF535"/>
  <c r="T535"/>
  <c r="R535"/>
  <c r="P535"/>
  <c r="BI530"/>
  <c r="BH530"/>
  <c r="BG530"/>
  <c r="BF530"/>
  <c r="T530"/>
  <c r="R530"/>
  <c r="P530"/>
  <c r="BI524"/>
  <c r="BH524"/>
  <c r="BG524"/>
  <c r="BF524"/>
  <c r="T524"/>
  <c r="T523"/>
  <c r="R524"/>
  <c r="R523"/>
  <c r="P524"/>
  <c r="P523"/>
  <c r="BI518"/>
  <c r="BH518"/>
  <c r="BG518"/>
  <c r="BF518"/>
  <c r="T518"/>
  <c r="T517"/>
  <c r="R518"/>
  <c r="R517"/>
  <c r="P518"/>
  <c r="P517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5"/>
  <c r="BH505"/>
  <c r="BG505"/>
  <c r="BF505"/>
  <c r="T505"/>
  <c r="R505"/>
  <c r="P505"/>
  <c r="BI500"/>
  <c r="BH500"/>
  <c r="BG500"/>
  <c r="BF500"/>
  <c r="T500"/>
  <c r="R500"/>
  <c r="P500"/>
  <c r="BI496"/>
  <c r="BH496"/>
  <c r="BG496"/>
  <c r="BF496"/>
  <c r="T496"/>
  <c r="R496"/>
  <c r="P496"/>
  <c r="BI492"/>
  <c r="BH492"/>
  <c r="BG492"/>
  <c r="BF492"/>
  <c r="T492"/>
  <c r="T491"/>
  <c r="R492"/>
  <c r="R491"/>
  <c r="P492"/>
  <c r="P491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T483"/>
  <c r="R484"/>
  <c r="R483"/>
  <c r="P484"/>
  <c r="P483"/>
  <c r="BI482"/>
  <c r="BH482"/>
  <c r="BG482"/>
  <c r="BF482"/>
  <c r="T482"/>
  <c r="R482"/>
  <c r="P482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1"/>
  <c r="BH471"/>
  <c r="BG471"/>
  <c r="BF471"/>
  <c r="T471"/>
  <c r="R471"/>
  <c r="P471"/>
  <c r="BI466"/>
  <c r="BH466"/>
  <c r="BG466"/>
  <c r="BF466"/>
  <c r="T466"/>
  <c r="R466"/>
  <c r="P466"/>
  <c r="BI459"/>
  <c r="BH459"/>
  <c r="BG459"/>
  <c r="BF459"/>
  <c r="T459"/>
  <c r="R459"/>
  <c r="P459"/>
  <c r="BI455"/>
  <c r="BH455"/>
  <c r="BG455"/>
  <c r="BF455"/>
  <c r="T455"/>
  <c r="R455"/>
  <c r="P455"/>
  <c r="BI451"/>
  <c r="BH451"/>
  <c r="BG451"/>
  <c r="BF451"/>
  <c r="T451"/>
  <c r="R451"/>
  <c r="P451"/>
  <c r="BI446"/>
  <c r="BH446"/>
  <c r="BG446"/>
  <c r="BF446"/>
  <c r="T446"/>
  <c r="R446"/>
  <c r="P446"/>
  <c r="BI437"/>
  <c r="BH437"/>
  <c r="BG437"/>
  <c r="BF437"/>
  <c r="T437"/>
  <c r="R437"/>
  <c r="P437"/>
  <c r="BI433"/>
  <c r="BH433"/>
  <c r="BG433"/>
  <c r="BF433"/>
  <c r="T433"/>
  <c r="R433"/>
  <c r="P433"/>
  <c r="BI430"/>
  <c r="BH430"/>
  <c r="BG430"/>
  <c r="BF430"/>
  <c r="T430"/>
  <c r="R430"/>
  <c r="P430"/>
  <c r="BI427"/>
  <c r="BH427"/>
  <c r="BG427"/>
  <c r="BF427"/>
  <c r="T427"/>
  <c r="R427"/>
  <c r="P427"/>
  <c r="BI422"/>
  <c r="BH422"/>
  <c r="BG422"/>
  <c r="BF422"/>
  <c r="T422"/>
  <c r="R422"/>
  <c r="P422"/>
  <c r="BI419"/>
  <c r="BH419"/>
  <c r="BG419"/>
  <c r="BF419"/>
  <c r="T419"/>
  <c r="R419"/>
  <c r="P419"/>
  <c r="BI415"/>
  <c r="BH415"/>
  <c r="BG415"/>
  <c r="BF415"/>
  <c r="T415"/>
  <c r="R415"/>
  <c r="P415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9"/>
  <c r="BH399"/>
  <c r="BG399"/>
  <c r="BF399"/>
  <c r="T399"/>
  <c r="R399"/>
  <c r="P399"/>
  <c r="BI389"/>
  <c r="BH389"/>
  <c r="BG389"/>
  <c r="BF389"/>
  <c r="T389"/>
  <c r="R389"/>
  <c r="P389"/>
  <c r="BI385"/>
  <c r="BH385"/>
  <c r="BG385"/>
  <c r="BF385"/>
  <c r="T385"/>
  <c r="R385"/>
  <c r="P385"/>
  <c r="BI379"/>
  <c r="BH379"/>
  <c r="BG379"/>
  <c r="BF379"/>
  <c r="T379"/>
  <c r="R379"/>
  <c r="P379"/>
  <c r="BI377"/>
  <c r="BH377"/>
  <c r="BG377"/>
  <c r="BF377"/>
  <c r="T377"/>
  <c r="R377"/>
  <c r="P377"/>
  <c r="BI372"/>
  <c r="BH372"/>
  <c r="BG372"/>
  <c r="BF372"/>
  <c r="T372"/>
  <c r="R372"/>
  <c r="P372"/>
  <c r="BI371"/>
  <c r="BH371"/>
  <c r="BG371"/>
  <c r="BF371"/>
  <c r="T371"/>
  <c r="R371"/>
  <c r="P371"/>
  <c r="BI366"/>
  <c r="BH366"/>
  <c r="BG366"/>
  <c r="BF366"/>
  <c r="T366"/>
  <c r="R366"/>
  <c r="P366"/>
  <c r="BI365"/>
  <c r="BH365"/>
  <c r="BG365"/>
  <c r="BF365"/>
  <c r="T365"/>
  <c r="R365"/>
  <c r="P365"/>
  <c r="BI360"/>
  <c r="BH360"/>
  <c r="BG360"/>
  <c r="BF360"/>
  <c r="T360"/>
  <c r="R360"/>
  <c r="P360"/>
  <c r="BI359"/>
  <c r="BH359"/>
  <c r="BG359"/>
  <c r="BF359"/>
  <c r="T359"/>
  <c r="R359"/>
  <c r="P359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3"/>
  <c r="BH343"/>
  <c r="BG343"/>
  <c r="BF343"/>
  <c r="T343"/>
  <c r="T342"/>
  <c r="R343"/>
  <c r="R342"/>
  <c r="P343"/>
  <c r="P342"/>
  <c r="BI339"/>
  <c r="BH339"/>
  <c r="BG339"/>
  <c r="BF339"/>
  <c r="T339"/>
  <c r="R339"/>
  <c r="P339"/>
  <c r="BI336"/>
  <c r="BH336"/>
  <c r="BG336"/>
  <c r="BF336"/>
  <c r="T336"/>
  <c r="R336"/>
  <c r="P336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15"/>
  <c r="BH315"/>
  <c r="BG315"/>
  <c r="BF315"/>
  <c r="T315"/>
  <c r="R315"/>
  <c r="P315"/>
  <c r="BI314"/>
  <c r="BH314"/>
  <c r="BG314"/>
  <c r="BF314"/>
  <c r="T314"/>
  <c r="R314"/>
  <c r="P314"/>
  <c r="BI311"/>
  <c r="BH311"/>
  <c r="BG311"/>
  <c r="BF311"/>
  <c r="T311"/>
  <c r="R311"/>
  <c r="P311"/>
  <c r="BI310"/>
  <c r="BH310"/>
  <c r="BG310"/>
  <c r="BF310"/>
  <c r="T310"/>
  <c r="R310"/>
  <c r="P310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80"/>
  <c r="BH280"/>
  <c r="BG280"/>
  <c r="BF280"/>
  <c r="T280"/>
  <c r="R280"/>
  <c r="P280"/>
  <c r="BI274"/>
  <c r="BH274"/>
  <c r="BG274"/>
  <c r="BF274"/>
  <c r="T274"/>
  <c r="R274"/>
  <c r="P274"/>
  <c r="BI272"/>
  <c r="BH272"/>
  <c r="BG272"/>
  <c r="BF272"/>
  <c r="T272"/>
  <c r="R272"/>
  <c r="P272"/>
  <c r="BI261"/>
  <c r="BH261"/>
  <c r="BG261"/>
  <c r="BF261"/>
  <c r="T261"/>
  <c r="R261"/>
  <c r="P261"/>
  <c r="BI255"/>
  <c r="BH255"/>
  <c r="BG255"/>
  <c r="BF255"/>
  <c r="T255"/>
  <c r="R255"/>
  <c r="P255"/>
  <c r="BI250"/>
  <c r="BH250"/>
  <c r="BG250"/>
  <c r="BF250"/>
  <c r="T250"/>
  <c r="R250"/>
  <c r="P250"/>
  <c r="BI233"/>
  <c r="BH233"/>
  <c r="BG233"/>
  <c r="BF233"/>
  <c r="T233"/>
  <c r="R233"/>
  <c r="P233"/>
  <c r="BI227"/>
  <c r="BH227"/>
  <c r="BG227"/>
  <c r="BF227"/>
  <c r="T227"/>
  <c r="R227"/>
  <c r="P227"/>
  <c r="BI221"/>
  <c r="BH221"/>
  <c r="BG221"/>
  <c r="BF221"/>
  <c r="T221"/>
  <c r="R221"/>
  <c r="P221"/>
  <c r="BI215"/>
  <c r="BH215"/>
  <c r="BG215"/>
  <c r="BF215"/>
  <c r="T215"/>
  <c r="R215"/>
  <c r="P215"/>
  <c r="BI212"/>
  <c r="BH212"/>
  <c r="BG212"/>
  <c r="BF212"/>
  <c r="T212"/>
  <c r="R212"/>
  <c r="P212"/>
  <c r="BI205"/>
  <c r="BH205"/>
  <c r="BG205"/>
  <c r="BF205"/>
  <c r="T205"/>
  <c r="R205"/>
  <c r="P205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77"/>
  <c r="BH177"/>
  <c r="BG177"/>
  <c r="BF177"/>
  <c r="T177"/>
  <c r="R177"/>
  <c r="P177"/>
  <c r="BI173"/>
  <c r="BH173"/>
  <c r="BG173"/>
  <c r="BF173"/>
  <c r="T173"/>
  <c r="R173"/>
  <c r="P173"/>
  <c r="BI164"/>
  <c r="BH164"/>
  <c r="BG164"/>
  <c r="BF164"/>
  <c r="T164"/>
  <c r="R164"/>
  <c r="P164"/>
  <c r="BI155"/>
  <c r="BH155"/>
  <c r="BG155"/>
  <c r="BF155"/>
  <c r="T155"/>
  <c r="R155"/>
  <c r="P155"/>
  <c r="BI151"/>
  <c r="BH151"/>
  <c r="BG151"/>
  <c r="BF151"/>
  <c r="T151"/>
  <c r="R151"/>
  <c r="P151"/>
  <c r="J145"/>
  <c r="J144"/>
  <c r="F144"/>
  <c r="F142"/>
  <c r="E140"/>
  <c r="J92"/>
  <c r="J91"/>
  <c r="F91"/>
  <c r="F89"/>
  <c r="E87"/>
  <c r="J18"/>
  <c r="E18"/>
  <c r="F145"/>
  <c r="J17"/>
  <c r="J12"/>
  <c r="J142"/>
  <c r="E7"/>
  <c r="E138"/>
  <c i="1" r="L90"/>
  <c r="AM90"/>
  <c r="AM89"/>
  <c r="L89"/>
  <c r="AM87"/>
  <c r="L87"/>
  <c r="L85"/>
  <c r="L84"/>
  <c i="9" r="BK124"/>
  <c r="J123"/>
  <c r="BK122"/>
  <c r="BK121"/>
  <c r="J119"/>
  <c i="8" r="BK134"/>
  <c r="J132"/>
  <c i="7" r="BK178"/>
  <c r="BK177"/>
  <c r="J175"/>
  <c r="J172"/>
  <c r="J149"/>
  <c r="BK147"/>
  <c i="6" r="BK206"/>
  <c r="J200"/>
  <c r="J199"/>
  <c r="J184"/>
  <c r="BK182"/>
  <c r="BK171"/>
  <c r="BK167"/>
  <c r="BK135"/>
  <c i="5" r="J158"/>
  <c r="J155"/>
  <c r="BK152"/>
  <c r="BK137"/>
  <c r="BK134"/>
  <c r="J126"/>
  <c r="BK123"/>
  <c i="4" r="J201"/>
  <c r="BK199"/>
  <c r="J189"/>
  <c r="BK184"/>
  <c r="BK180"/>
  <c r="BK163"/>
  <c r="J161"/>
  <c r="BK158"/>
  <c r="J157"/>
  <c r="BK155"/>
  <c r="BK152"/>
  <c r="BK149"/>
  <c r="J148"/>
  <c r="BK144"/>
  <c r="J141"/>
  <c r="J131"/>
  <c r="J124"/>
  <c i="3" r="J296"/>
  <c r="J294"/>
  <c r="BK293"/>
  <c r="J291"/>
  <c r="J289"/>
  <c r="J286"/>
  <c r="BK282"/>
  <c r="BK280"/>
  <c r="BK275"/>
  <c r="J261"/>
  <c r="BK259"/>
  <c r="J252"/>
  <c r="J251"/>
  <c r="J247"/>
  <c r="J245"/>
  <c r="J228"/>
  <c r="BK212"/>
  <c r="BK209"/>
  <c r="BK205"/>
  <c r="J204"/>
  <c r="BK200"/>
  <c r="BK199"/>
  <c r="BK198"/>
  <c r="J196"/>
  <c r="J194"/>
  <c r="BK178"/>
  <c r="BK176"/>
  <c r="J169"/>
  <c i="2" r="BK667"/>
  <c r="J666"/>
  <c r="BK660"/>
  <c r="BK658"/>
  <c r="J656"/>
  <c r="J629"/>
  <c r="BK626"/>
  <c r="J621"/>
  <c r="BK611"/>
  <c r="J603"/>
  <c r="BK597"/>
  <c r="BK590"/>
  <c r="BK588"/>
  <c r="BK583"/>
  <c r="J567"/>
  <c r="BK512"/>
  <c r="J505"/>
  <c r="BK500"/>
  <c r="J492"/>
  <c r="BK488"/>
  <c r="J486"/>
  <c r="BK484"/>
  <c r="J479"/>
  <c r="J471"/>
  <c r="J389"/>
  <c r="J385"/>
  <c r="BK379"/>
  <c r="BK325"/>
  <c r="J250"/>
  <c r="J199"/>
  <c i="9" r="J124"/>
  <c r="BK123"/>
  <c r="J122"/>
  <c r="J121"/>
  <c r="BK119"/>
  <c i="8" r="J136"/>
  <c r="J133"/>
  <c r="BK132"/>
  <c i="7" r="J196"/>
  <c r="BK172"/>
  <c r="J168"/>
  <c r="J167"/>
  <c r="J166"/>
  <c r="BK164"/>
  <c r="BK129"/>
  <c r="J128"/>
  <c r="J127"/>
  <c i="6" r="BK197"/>
  <c r="BK193"/>
  <c r="BK184"/>
  <c r="J173"/>
  <c r="J171"/>
  <c r="BK170"/>
  <c r="J168"/>
  <c r="J161"/>
  <c r="J158"/>
  <c r="BK149"/>
  <c r="J131"/>
  <c i="5" r="J151"/>
  <c r="BK150"/>
  <c r="BK146"/>
  <c r="J142"/>
  <c r="J132"/>
  <c r="BK128"/>
  <c i="4" r="J195"/>
  <c r="BK183"/>
  <c r="J181"/>
  <c r="J180"/>
  <c r="J179"/>
  <c r="J153"/>
  <c r="BK143"/>
  <c r="J138"/>
  <c i="3" r="J297"/>
  <c r="BK294"/>
  <c r="J287"/>
  <c r="BK273"/>
  <c r="BK272"/>
  <c r="BK270"/>
  <c r="J268"/>
  <c r="BK267"/>
  <c r="BK266"/>
  <c r="J263"/>
  <c r="J259"/>
  <c r="J249"/>
  <c r="BK228"/>
  <c r="J173"/>
  <c i="2" r="J808"/>
  <c r="J800"/>
  <c r="BK792"/>
  <c r="J788"/>
  <c r="BK767"/>
  <c r="J761"/>
  <c r="J745"/>
  <c r="J667"/>
  <c r="J651"/>
  <c r="BK647"/>
  <c r="BK623"/>
  <c r="J608"/>
  <c r="J597"/>
  <c r="BK567"/>
  <c r="BK554"/>
  <c r="J544"/>
  <c r="BK471"/>
  <c r="J415"/>
  <c r="J379"/>
  <c r="J365"/>
  <c r="BK360"/>
  <c r="J354"/>
  <c r="J329"/>
  <c r="BK327"/>
  <c r="J310"/>
  <c r="BK304"/>
  <c r="BK233"/>
  <c r="BK195"/>
  <c i="7" r="J201"/>
  <c r="J200"/>
  <c r="J190"/>
  <c r="BK179"/>
  <c r="J165"/>
  <c r="J158"/>
  <c r="BK157"/>
  <c r="J142"/>
  <c i="6" r="J212"/>
  <c r="BK211"/>
  <c r="BK195"/>
  <c r="J188"/>
  <c r="J170"/>
  <c r="J167"/>
  <c r="BK148"/>
  <c r="BK138"/>
  <c i="5" r="BK148"/>
  <c r="BK144"/>
  <c r="BK143"/>
  <c r="J140"/>
  <c r="J138"/>
  <c r="BK133"/>
  <c i="4" r="J190"/>
  <c r="J178"/>
  <c r="BK177"/>
  <c r="J172"/>
  <c r="J168"/>
  <c r="J167"/>
  <c r="BK154"/>
  <c r="J151"/>
  <c r="BK150"/>
  <c r="J137"/>
  <c r="BK132"/>
  <c i="8" r="J134"/>
  <c r="J128"/>
  <c i="7" r="BK201"/>
  <c r="BK175"/>
  <c r="BK173"/>
  <c r="BK155"/>
  <c r="BK148"/>
  <c r="J147"/>
  <c r="J131"/>
  <c r="BK126"/>
  <c i="6" r="J195"/>
  <c r="BK194"/>
  <c r="J192"/>
  <c r="J163"/>
  <c r="BK161"/>
  <c r="J135"/>
  <c r="BK132"/>
  <c r="BK131"/>
  <c i="3" r="J178"/>
  <c i="2" r="BK804"/>
  <c r="BK796"/>
  <c r="J792"/>
  <c r="J790"/>
  <c r="BK784"/>
  <c r="BK780"/>
  <c r="BK778"/>
  <c r="BK773"/>
  <c r="BK764"/>
  <c r="J757"/>
  <c r="BK753"/>
  <c r="J749"/>
  <c r="J718"/>
  <c r="J710"/>
  <c r="BK651"/>
  <c r="J642"/>
  <c r="J638"/>
  <c r="J626"/>
  <c r="J565"/>
  <c r="J554"/>
  <c r="J552"/>
  <c r="J541"/>
  <c r="BK539"/>
  <c r="J535"/>
  <c r="BK530"/>
  <c r="BK510"/>
  <c r="J482"/>
  <c r="J466"/>
  <c r="BK459"/>
  <c r="J433"/>
  <c r="J360"/>
  <c r="J359"/>
  <c r="BK355"/>
  <c r="J343"/>
  <c r="J339"/>
  <c r="BK329"/>
  <c r="BK314"/>
  <c r="BK291"/>
  <c r="BK221"/>
  <c r="J205"/>
  <c r="J189"/>
  <c r="BK164"/>
  <c r="BK151"/>
  <c i="7" r="BK156"/>
  <c r="J138"/>
  <c r="BK134"/>
  <c i="6" r="J201"/>
  <c r="BK168"/>
  <c r="J166"/>
  <c r="J150"/>
  <c r="BK141"/>
  <c r="BK133"/>
  <c i="5" r="J135"/>
  <c i="4" r="BK190"/>
  <c r="J177"/>
  <c r="BK172"/>
  <c r="J162"/>
  <c r="BK153"/>
  <c r="J152"/>
  <c r="BK145"/>
  <c i="3" r="J299"/>
  <c r="BK297"/>
  <c r="J254"/>
  <c r="J192"/>
  <c r="J188"/>
  <c r="J176"/>
  <c r="J171"/>
  <c i="2" r="BK741"/>
  <c r="J737"/>
  <c r="BK733"/>
  <c r="BK706"/>
  <c r="BK649"/>
  <c r="J647"/>
  <c r="BK640"/>
  <c r="J634"/>
  <c r="BK621"/>
  <c r="J611"/>
  <c r="BK608"/>
  <c r="BK603"/>
  <c r="J524"/>
  <c r="J512"/>
  <c r="J488"/>
  <c r="J459"/>
  <c r="BK451"/>
  <c r="BK427"/>
  <c r="J419"/>
  <c r="BK371"/>
  <c r="J355"/>
  <c r="BK354"/>
  <c r="BK353"/>
  <c r="BK343"/>
  <c r="J304"/>
  <c r="BK283"/>
  <c r="J272"/>
  <c r="BK189"/>
  <c r="BK187"/>
  <c i="8" r="BK150"/>
  <c r="J150"/>
  <c r="BK149"/>
  <c r="J149"/>
  <c r="BK147"/>
  <c r="J147"/>
  <c r="BK146"/>
  <c r="J146"/>
  <c r="BK145"/>
  <c r="J143"/>
  <c r="BK142"/>
  <c r="BK141"/>
  <c r="J138"/>
  <c r="BK136"/>
  <c r="BK128"/>
  <c i="7" r="BK203"/>
  <c r="J202"/>
  <c r="BK199"/>
  <c r="J198"/>
  <c r="J192"/>
  <c r="J150"/>
  <c i="6" r="BK200"/>
  <c r="BK188"/>
  <c r="J178"/>
  <c r="BK159"/>
  <c i="5" r="J148"/>
  <c r="BK140"/>
  <c r="BK127"/>
  <c i="4" r="J196"/>
  <c r="BK191"/>
  <c r="BK187"/>
  <c r="J182"/>
  <c r="BK147"/>
  <c r="J144"/>
  <c r="J140"/>
  <c r="BK137"/>
  <c r="BK129"/>
  <c r="J127"/>
  <c r="BK125"/>
  <c i="3" r="J266"/>
  <c r="J255"/>
  <c r="BK254"/>
  <c r="BK249"/>
  <c r="BK247"/>
  <c r="J164"/>
  <c i="2" r="BK794"/>
  <c r="J773"/>
  <c r="J753"/>
  <c r="J698"/>
  <c r="BK671"/>
  <c r="BK656"/>
  <c r="BK634"/>
  <c r="BK618"/>
  <c r="J617"/>
  <c r="J575"/>
  <c r="BK571"/>
  <c r="BK518"/>
  <c r="J510"/>
  <c r="BK505"/>
  <c r="BK492"/>
  <c r="BK489"/>
  <c r="J475"/>
  <c r="BK446"/>
  <c r="BK422"/>
  <c r="BK419"/>
  <c r="J377"/>
  <c r="BK372"/>
  <c r="BK365"/>
  <c r="J325"/>
  <c r="J301"/>
  <c r="J297"/>
  <c r="BK177"/>
  <c i="8" r="J145"/>
  <c r="BK143"/>
  <c r="J142"/>
  <c r="BK133"/>
  <c r="J130"/>
  <c i="7" r="J159"/>
  <c r="J157"/>
  <c r="BK151"/>
  <c r="BK150"/>
  <c r="J139"/>
  <c r="BK136"/>
  <c r="J135"/>
  <c r="J134"/>
  <c r="BK133"/>
  <c r="BK127"/>
  <c i="6" r="J210"/>
  <c r="BK207"/>
  <c r="J203"/>
  <c r="BK202"/>
  <c r="BK190"/>
  <c r="J189"/>
  <c r="BK186"/>
  <c r="J169"/>
  <c r="J132"/>
  <c i="3" r="BK194"/>
  <c r="BK188"/>
  <c r="J186"/>
  <c r="J166"/>
  <c r="J161"/>
  <c r="BK158"/>
  <c r="BK155"/>
  <c r="J146"/>
  <c r="BK143"/>
  <c r="BK134"/>
  <c i="2" r="BK745"/>
  <c r="BK737"/>
  <c r="J733"/>
  <c r="BK614"/>
  <c r="J595"/>
  <c r="BK559"/>
  <c r="J547"/>
  <c r="J516"/>
  <c r="BK514"/>
  <c r="J500"/>
  <c r="J496"/>
  <c r="J489"/>
  <c r="BK482"/>
  <c r="BK477"/>
  <c r="J455"/>
  <c r="J407"/>
  <c r="J403"/>
  <c r="J399"/>
  <c r="BK366"/>
  <c r="BK359"/>
  <c r="J349"/>
  <c r="BK336"/>
  <c r="J333"/>
  <c r="J315"/>
  <c r="BK297"/>
  <c r="J294"/>
  <c r="J291"/>
  <c r="J283"/>
  <c r="BK280"/>
  <c r="J261"/>
  <c r="BK255"/>
  <c r="J233"/>
  <c r="BK215"/>
  <c r="J212"/>
  <c r="BK205"/>
  <c r="J195"/>
  <c r="J173"/>
  <c r="J164"/>
  <c i="7" r="BK180"/>
  <c r="BK162"/>
  <c r="J133"/>
  <c i="6" r="J196"/>
  <c r="BK173"/>
  <c r="BK157"/>
  <c r="J145"/>
  <c r="J133"/>
  <c i="5" r="BK153"/>
  <c r="BK151"/>
  <c r="J125"/>
  <c i="4" r="J176"/>
  <c r="J175"/>
  <c r="BK174"/>
  <c r="BK171"/>
  <c r="BK169"/>
  <c r="BK168"/>
  <c r="BK165"/>
  <c r="J163"/>
  <c r="BK160"/>
  <c r="J158"/>
  <c r="BK151"/>
  <c r="J147"/>
  <c r="BK146"/>
  <c r="BK138"/>
  <c r="BK130"/>
  <c r="BK128"/>
  <c i="3" r="BK298"/>
  <c r="BK296"/>
  <c r="BK291"/>
  <c r="BK279"/>
  <c r="BK274"/>
  <c r="BK271"/>
  <c r="BK265"/>
  <c r="BK255"/>
  <c r="BK251"/>
  <c r="J244"/>
  <c r="J232"/>
  <c r="J219"/>
  <c r="BK186"/>
  <c r="J137"/>
  <c i="2" r="J804"/>
  <c r="BK800"/>
  <c r="J671"/>
  <c r="BK599"/>
  <c r="J594"/>
  <c r="J557"/>
  <c r="BK496"/>
  <c r="BK486"/>
  <c r="J484"/>
  <c r="BK455"/>
  <c r="J437"/>
  <c r="BK415"/>
  <c r="BK389"/>
  <c r="BK339"/>
  <c r="BK331"/>
  <c r="BK315"/>
  <c i="8" r="J141"/>
  <c r="BK138"/>
  <c r="BK130"/>
  <c i="7" r="BK196"/>
  <c r="J194"/>
  <c r="J188"/>
  <c r="J184"/>
  <c r="J177"/>
  <c r="BK176"/>
  <c r="J173"/>
  <c r="J170"/>
  <c r="J155"/>
  <c r="J141"/>
  <c r="BK135"/>
  <c r="J132"/>
  <c i="6" r="BK205"/>
  <c r="BK203"/>
  <c r="J194"/>
  <c r="J193"/>
  <c r="BK192"/>
  <c r="BK172"/>
  <c r="BK153"/>
  <c r="J141"/>
  <c i="5" r="J150"/>
  <c r="BK145"/>
  <c r="J144"/>
  <c r="J141"/>
  <c r="J139"/>
  <c r="J137"/>
  <c r="BK136"/>
  <c r="J133"/>
  <c r="J131"/>
  <c r="J130"/>
  <c r="J129"/>
  <c r="BK126"/>
  <c r="BK125"/>
  <c i="4" r="BK195"/>
  <c r="BK192"/>
  <c r="J186"/>
  <c r="J184"/>
  <c r="J166"/>
  <c r="J165"/>
  <c r="J160"/>
  <c r="J159"/>
  <c r="BK157"/>
  <c r="J155"/>
  <c r="BK140"/>
  <c r="J132"/>
  <c r="J125"/>
  <c i="3" r="BK295"/>
  <c r="J293"/>
  <c r="BK289"/>
  <c r="BK288"/>
  <c r="BK287"/>
  <c r="BK284"/>
  <c r="J280"/>
  <c r="J279"/>
  <c r="J275"/>
  <c r="J272"/>
  <c r="J269"/>
  <c r="BK252"/>
  <c r="BK245"/>
  <c r="BK240"/>
  <c r="J211"/>
  <c r="J209"/>
  <c r="BK207"/>
  <c r="J205"/>
  <c r="BK204"/>
  <c r="BK196"/>
  <c r="BK192"/>
  <c r="J184"/>
  <c r="BK182"/>
  <c r="BK161"/>
  <c r="J158"/>
  <c r="J155"/>
  <c r="BK152"/>
  <c r="J140"/>
  <c r="J134"/>
  <c i="2" r="J690"/>
  <c r="J562"/>
  <c r="J559"/>
  <c r="J427"/>
  <c r="BK411"/>
  <c r="BK407"/>
  <c r="BK399"/>
  <c r="J314"/>
  <c r="BK311"/>
  <c r="J288"/>
  <c r="BK274"/>
  <c r="BK272"/>
  <c i="7" r="BK198"/>
  <c r="J195"/>
  <c r="J193"/>
  <c r="BK190"/>
  <c r="J174"/>
  <c r="J171"/>
  <c r="BK167"/>
  <c r="BK163"/>
  <c r="J162"/>
  <c r="J151"/>
  <c r="BK146"/>
  <c i="6" r="BK212"/>
  <c r="J211"/>
  <c r="BK208"/>
  <c r="J183"/>
  <c r="J176"/>
  <c r="J172"/>
  <c i="5" r="J146"/>
  <c r="J143"/>
  <c r="BK142"/>
  <c r="BK131"/>
  <c r="BK124"/>
  <c i="4" r="J197"/>
  <c r="J191"/>
  <c r="BK188"/>
  <c r="BK186"/>
  <c r="BK185"/>
  <c r="J183"/>
  <c r="BK176"/>
  <c r="BK166"/>
  <c r="J156"/>
  <c r="J150"/>
  <c r="J149"/>
  <c r="J146"/>
  <c r="J130"/>
  <c r="J129"/>
  <c r="J128"/>
  <c r="BK127"/>
  <c i="3" r="J288"/>
  <c r="BK286"/>
  <c r="J284"/>
  <c r="J282"/>
  <c r="J278"/>
  <c r="BK244"/>
  <c r="J236"/>
  <c r="BK219"/>
  <c r="J212"/>
  <c r="J198"/>
  <c r="J143"/>
  <c r="BK137"/>
  <c i="2" r="J714"/>
  <c r="BK694"/>
  <c r="BK632"/>
  <c r="J590"/>
  <c r="BK403"/>
  <c r="BK333"/>
  <c r="BK310"/>
  <c r="BK294"/>
  <c r="BK261"/>
  <c r="BK250"/>
  <c r="BK227"/>
  <c r="BK212"/>
  <c r="BK199"/>
  <c r="J177"/>
  <c r="J151"/>
  <c i="7" r="BK192"/>
  <c r="J180"/>
  <c r="J176"/>
  <c r="BK168"/>
  <c r="BK166"/>
  <c r="BK165"/>
  <c r="BK152"/>
  <c r="BK149"/>
  <c r="J148"/>
  <c i="6" r="J191"/>
  <c r="J159"/>
  <c i="5" r="J153"/>
  <c r="J123"/>
  <c i="4" r="J171"/>
  <c r="J170"/>
  <c r="BK167"/>
  <c r="J164"/>
  <c r="BK156"/>
  <c r="BK148"/>
  <c r="BK124"/>
  <c i="3" r="J298"/>
  <c r="BK278"/>
  <c r="BK269"/>
  <c r="BK263"/>
  <c i="7" r="J203"/>
  <c r="BK202"/>
  <c r="BK200"/>
  <c r="J199"/>
  <c r="BK195"/>
  <c r="BK171"/>
  <c r="BK170"/>
  <c r="J164"/>
  <c r="BK159"/>
  <c r="BK158"/>
  <c r="BK153"/>
  <c r="J144"/>
  <c r="BK142"/>
  <c r="BK132"/>
  <c r="BK131"/>
  <c r="J129"/>
  <c r="BK128"/>
  <c r="J126"/>
  <c r="BK123"/>
  <c i="6" r="J186"/>
  <c r="J182"/>
  <c r="BK181"/>
  <c r="J180"/>
  <c r="BK178"/>
  <c r="BK176"/>
  <c r="BK175"/>
  <c i="3" r="J182"/>
  <c r="J152"/>
  <c r="BK149"/>
  <c r="BK146"/>
  <c r="J131"/>
  <c i="2" r="BK808"/>
  <c r="BK790"/>
  <c r="BK788"/>
  <c r="J780"/>
  <c r="J778"/>
  <c r="J764"/>
  <c r="BK761"/>
  <c r="BK757"/>
  <c r="BK749"/>
  <c r="J741"/>
  <c r="J729"/>
  <c r="J706"/>
  <c r="J694"/>
  <c r="BK617"/>
  <c r="BK544"/>
  <c r="BK541"/>
  <c r="J539"/>
  <c r="BK535"/>
  <c r="BK433"/>
  <c r="BK430"/>
  <c r="J372"/>
  <c r="J366"/>
  <c r="J255"/>
  <c r="J227"/>
  <c r="J183"/>
  <c i="1" r="AS94"/>
  <c i="7" r="BK193"/>
  <c r="BK160"/>
  <c r="BK144"/>
  <c r="BK141"/>
  <c r="BK138"/>
  <c r="J130"/>
  <c i="2" r="J640"/>
  <c r="BK638"/>
  <c r="J623"/>
  <c r="J618"/>
  <c r="BK524"/>
  <c r="BK479"/>
  <c r="BK466"/>
  <c r="J430"/>
  <c r="J422"/>
  <c r="J327"/>
  <c r="J215"/>
  <c r="J187"/>
  <c r="BK183"/>
  <c r="BK155"/>
  <c i="7" r="BK194"/>
  <c r="J178"/>
  <c r="J153"/>
  <c r="J146"/>
  <c r="J145"/>
  <c i="6" r="BK199"/>
  <c r="J197"/>
  <c i="3" r="BK173"/>
  <c r="BK169"/>
  <c r="J162"/>
  <c r="J149"/>
  <c r="BK140"/>
  <c i="2" r="J796"/>
  <c r="J794"/>
  <c r="J784"/>
  <c r="J767"/>
  <c r="J722"/>
  <c r="BK702"/>
  <c r="BK666"/>
  <c r="J660"/>
  <c r="J599"/>
  <c r="BK595"/>
  <c r="BK594"/>
  <c r="BK579"/>
  <c r="BK575"/>
  <c r="J571"/>
  <c r="BK549"/>
  <c r="J530"/>
  <c r="J518"/>
  <c r="BK516"/>
  <c r="J411"/>
  <c r="BK385"/>
  <c r="J371"/>
  <c r="BK351"/>
  <c r="J336"/>
  <c r="J331"/>
  <c i="7" r="J189"/>
  <c r="BK174"/>
  <c r="J163"/>
  <c r="J160"/>
  <c r="J156"/>
  <c r="J152"/>
  <c r="BK145"/>
  <c r="BK139"/>
  <c r="J136"/>
  <c r="J123"/>
  <c i="6" r="BK210"/>
  <c r="J208"/>
  <c r="J207"/>
  <c r="J206"/>
  <c r="J205"/>
  <c r="J202"/>
  <c r="BK201"/>
  <c r="BK169"/>
  <c r="BK166"/>
  <c r="BK163"/>
  <c r="BK158"/>
  <c r="J157"/>
  <c r="J153"/>
  <c r="BK150"/>
  <c i="5" r="BK138"/>
  <c r="J136"/>
  <c r="BK135"/>
  <c i="4" r="BK182"/>
  <c r="BK181"/>
  <c r="BK179"/>
  <c r="BK178"/>
  <c r="J173"/>
  <c r="BK164"/>
  <c r="BK162"/>
  <c r="BK161"/>
  <c r="BK159"/>
  <c r="J154"/>
  <c r="J145"/>
  <c r="J143"/>
  <c r="BK141"/>
  <c r="BK131"/>
  <c i="3" r="BK299"/>
  <c r="J295"/>
  <c r="J274"/>
  <c r="J273"/>
  <c r="J271"/>
  <c r="J270"/>
  <c r="BK268"/>
  <c r="J267"/>
  <c r="J265"/>
  <c r="BK261"/>
  <c r="J240"/>
  <c r="BK236"/>
  <c r="BK232"/>
  <c r="BK211"/>
  <c r="J207"/>
  <c r="J200"/>
  <c r="J199"/>
  <c r="J190"/>
  <c r="BK184"/>
  <c r="BK166"/>
  <c r="BK164"/>
  <c r="BK162"/>
  <c i="2" r="BK718"/>
  <c r="J702"/>
  <c r="BK698"/>
  <c r="BK690"/>
  <c r="J632"/>
  <c r="BK629"/>
  <c r="BK552"/>
  <c r="J549"/>
  <c r="BK547"/>
  <c r="J514"/>
  <c r="J446"/>
  <c r="BK437"/>
  <c r="BK377"/>
  <c r="J353"/>
  <c r="J351"/>
  <c r="J311"/>
  <c r="BK301"/>
  <c r="BK288"/>
  <c r="J274"/>
  <c r="BK173"/>
  <c r="J155"/>
  <c i="7" r="BK189"/>
  <c r="BK188"/>
  <c r="BK184"/>
  <c r="J179"/>
  <c r="BK130"/>
  <c i="6" r="BK196"/>
  <c r="BK191"/>
  <c r="J190"/>
  <c r="BK189"/>
  <c r="BK183"/>
  <c r="J181"/>
  <c r="BK180"/>
  <c r="J175"/>
  <c r="J149"/>
  <c r="J148"/>
  <c r="BK145"/>
  <c r="J138"/>
  <c i="5" r="BK158"/>
  <c r="BK155"/>
  <c r="J152"/>
  <c r="J145"/>
  <c r="BK141"/>
  <c r="BK139"/>
  <c r="J134"/>
  <c r="BK132"/>
  <c r="BK130"/>
  <c r="BK129"/>
  <c r="J128"/>
  <c r="J127"/>
  <c r="J124"/>
  <c i="4" r="BK201"/>
  <c r="J199"/>
  <c r="BK197"/>
  <c r="BK196"/>
  <c r="J192"/>
  <c r="BK189"/>
  <c r="J188"/>
  <c r="J187"/>
  <c r="J185"/>
  <c r="BK175"/>
  <c r="J174"/>
  <c r="BK173"/>
  <c r="BK170"/>
  <c r="J169"/>
  <c i="3" r="BK190"/>
  <c r="BK171"/>
  <c r="BK131"/>
  <c i="2" r="BK729"/>
  <c r="BK722"/>
  <c r="BK714"/>
  <c r="BK710"/>
  <c r="J658"/>
  <c r="J649"/>
  <c r="BK642"/>
  <c r="J614"/>
  <c r="J588"/>
  <c r="J583"/>
  <c r="J579"/>
  <c r="BK565"/>
  <c r="BK562"/>
  <c r="BK557"/>
  <c r="J477"/>
  <c r="BK475"/>
  <c r="J451"/>
  <c r="BK349"/>
  <c r="J280"/>
  <c r="J221"/>
  <c l="1" r="BK211"/>
  <c r="J211"/>
  <c r="J99"/>
  <c r="R358"/>
  <c r="R458"/>
  <c r="R566"/>
  <c r="R607"/>
  <c r="R641"/>
  <c i="4" r="P123"/>
  <c r="P122"/>
  <c i="5" r="T122"/>
  <c r="T121"/>
  <c r="T120"/>
  <c i="6" r="T144"/>
  <c r="R198"/>
  <c i="2" r="R211"/>
  <c r="R378"/>
  <c r="P540"/>
  <c r="T589"/>
  <c r="R622"/>
  <c r="R659"/>
  <c r="P777"/>
  <c i="3" r="T168"/>
  <c r="R264"/>
  <c i="4" r="BK194"/>
  <c r="BK193"/>
  <c r="J193"/>
  <c r="J99"/>
  <c i="6" r="BK144"/>
  <c r="J144"/>
  <c r="J100"/>
  <c r="P187"/>
  <c i="2" r="T271"/>
  <c r="P421"/>
  <c r="R540"/>
  <c r="R598"/>
  <c r="T641"/>
  <c r="T777"/>
  <c i="6" r="R144"/>
  <c r="T187"/>
  <c i="2" r="P271"/>
  <c r="T358"/>
  <c r="P458"/>
  <c r="P495"/>
  <c r="P490"/>
  <c r="T529"/>
  <c r="R589"/>
  <c r="P622"/>
  <c r="P659"/>
  <c i="6" r="P144"/>
  <c i="2" r="T150"/>
  <c r="BK421"/>
  <c r="J421"/>
  <c r="J105"/>
  <c r="R485"/>
  <c r="T504"/>
  <c r="T566"/>
  <c r="R693"/>
  <c i="6" r="R130"/>
  <c r="P156"/>
  <c r="T204"/>
  <c i="7" r="P122"/>
  <c i="3" r="P208"/>
  <c i="4" r="P194"/>
  <c r="P193"/>
  <c i="6" r="BK130"/>
  <c r="R156"/>
  <c r="BK204"/>
  <c r="J204"/>
  <c r="J107"/>
  <c i="7" r="BK122"/>
  <c r="J122"/>
  <c r="J98"/>
  <c i="2" r="BK358"/>
  <c r="J358"/>
  <c r="J103"/>
  <c r="BK458"/>
  <c r="J458"/>
  <c r="J106"/>
  <c r="BK566"/>
  <c r="J566"/>
  <c r="J118"/>
  <c r="BK622"/>
  <c r="J622"/>
  <c r="J122"/>
  <c r="BK659"/>
  <c r="J659"/>
  <c r="J124"/>
  <c r="R777"/>
  <c i="3" r="BK130"/>
  <c r="T181"/>
  <c i="4" r="T194"/>
  <c r="T193"/>
  <c i="6" r="BK134"/>
  <c r="J134"/>
  <c r="J99"/>
  <c r="T165"/>
  <c r="R204"/>
  <c i="7" r="R122"/>
  <c i="2" r="R150"/>
  <c r="P348"/>
  <c r="T421"/>
  <c r="BK485"/>
  <c r="J485"/>
  <c r="J109"/>
  <c r="R495"/>
  <c r="R490"/>
  <c r="T540"/>
  <c r="T693"/>
  <c i="3" r="T208"/>
  <c r="P285"/>
  <c i="6" r="T134"/>
  <c r="BK198"/>
  <c r="J198"/>
  <c r="J106"/>
  <c r="BK209"/>
  <c r="J209"/>
  <c r="J108"/>
  <c i="7" r="T197"/>
  <c i="2" r="P150"/>
  <c r="BK378"/>
  <c r="J378"/>
  <c r="J104"/>
  <c r="BK474"/>
  <c r="J474"/>
  <c r="J107"/>
  <c r="BK504"/>
  <c r="J504"/>
  <c r="J113"/>
  <c r="P529"/>
  <c r="P607"/>
  <c i="3" r="P130"/>
  <c r="P129"/>
  <c r="P168"/>
  <c r="R181"/>
  <c r="BK264"/>
  <c r="J264"/>
  <c r="J105"/>
  <c r="R285"/>
  <c i="7" r="T161"/>
  <c i="2" r="P211"/>
  <c r="T348"/>
  <c r="R421"/>
  <c r="R474"/>
  <c r="T495"/>
  <c r="T490"/>
  <c r="P566"/>
  <c r="T598"/>
  <c r="T622"/>
  <c r="T659"/>
  <c r="BK777"/>
  <c r="J777"/>
  <c r="J128"/>
  <c i="6" r="P165"/>
  <c r="P204"/>
  <c i="7" r="BK161"/>
  <c r="J161"/>
  <c r="J99"/>
  <c i="2" r="BK150"/>
  <c r="J150"/>
  <c r="J98"/>
  <c r="BK589"/>
  <c r="J589"/>
  <c r="J119"/>
  <c r="P693"/>
  <c i="3" r="R130"/>
  <c r="R208"/>
  <c r="T285"/>
  <c i="4" r="R194"/>
  <c r="R193"/>
  <c i="6" r="R134"/>
  <c r="P198"/>
  <c i="7" r="T122"/>
  <c r="T121"/>
  <c r="T120"/>
  <c i="8" r="BK140"/>
  <c r="J140"/>
  <c r="J103"/>
  <c i="2" r="R271"/>
  <c r="BK348"/>
  <c r="J348"/>
  <c r="J102"/>
  <c r="P378"/>
  <c r="T458"/>
  <c r="T485"/>
  <c r="BK495"/>
  <c r="J495"/>
  <c r="J112"/>
  <c r="BK540"/>
  <c r="J540"/>
  <c r="J117"/>
  <c r="BK607"/>
  <c r="J607"/>
  <c r="J121"/>
  <c r="BK693"/>
  <c r="J693"/>
  <c r="J127"/>
  <c i="3" r="BK208"/>
  <c r="J208"/>
  <c r="J104"/>
  <c r="BK285"/>
  <c r="J285"/>
  <c r="J108"/>
  <c i="4" r="R123"/>
  <c r="R122"/>
  <c r="R121"/>
  <c i="7" r="P161"/>
  <c i="8" r="T131"/>
  <c r="T126"/>
  <c r="R140"/>
  <c r="R139"/>
  <c r="R144"/>
  <c r="T148"/>
  <c i="2" r="T211"/>
  <c r="R348"/>
  <c r="T378"/>
  <c r="T474"/>
  <c r="P485"/>
  <c r="P504"/>
  <c r="BK529"/>
  <c r="J529"/>
  <c r="J116"/>
  <c r="P589"/>
  <c r="P598"/>
  <c r="T607"/>
  <c r="P641"/>
  <c i="5" r="R122"/>
  <c r="R121"/>
  <c r="R120"/>
  <c i="6" r="P130"/>
  <c r="BK165"/>
  <c r="T198"/>
  <c i="7" r="BK197"/>
  <c r="J197"/>
  <c r="J100"/>
  <c i="3" r="R168"/>
  <c r="P264"/>
  <c i="4" r="BK123"/>
  <c r="J123"/>
  <c r="J98"/>
  <c i="5" r="P122"/>
  <c r="P121"/>
  <c r="P120"/>
  <c i="1" r="AU98"/>
  <c i="6" r="P134"/>
  <c r="R165"/>
  <c r="R164"/>
  <c r="P209"/>
  <c i="7" r="R161"/>
  <c i="8" r="R131"/>
  <c r="R126"/>
  <c r="R125"/>
  <c r="BK148"/>
  <c r="J148"/>
  <c r="J105"/>
  <c i="2" r="BK271"/>
  <c r="J271"/>
  <c r="J100"/>
  <c r="P358"/>
  <c r="P474"/>
  <c r="R504"/>
  <c r="R529"/>
  <c r="BK598"/>
  <c r="J598"/>
  <c r="J120"/>
  <c r="BK641"/>
  <c r="J641"/>
  <c r="J123"/>
  <c i="3" r="BK168"/>
  <c r="J168"/>
  <c r="J100"/>
  <c r="P181"/>
  <c r="P180"/>
  <c r="T264"/>
  <c i="6" r="BK156"/>
  <c r="J156"/>
  <c r="J101"/>
  <c r="R187"/>
  <c r="T209"/>
  <c i="7" r="R197"/>
  <c i="8" r="P131"/>
  <c r="P126"/>
  <c r="P125"/>
  <c i="1" r="AU101"/>
  <c i="8" r="T140"/>
  <c r="P144"/>
  <c r="R148"/>
  <c i="9" r="BK118"/>
  <c r="J118"/>
  <c r="J97"/>
  <c r="P118"/>
  <c r="P117"/>
  <c i="1" r="AU102"/>
  <c i="9" r="R118"/>
  <c r="R117"/>
  <c i="3" r="T130"/>
  <c r="T129"/>
  <c r="BK181"/>
  <c r="J181"/>
  <c r="J103"/>
  <c i="4" r="T123"/>
  <c r="T122"/>
  <c r="T121"/>
  <c i="5" r="BK122"/>
  <c r="J122"/>
  <c r="J98"/>
  <c i="6" r="T130"/>
  <c r="T129"/>
  <c r="T156"/>
  <c r="BK187"/>
  <c r="J187"/>
  <c r="J105"/>
  <c r="R209"/>
  <c i="7" r="P197"/>
  <c i="8" r="BK131"/>
  <c r="J131"/>
  <c r="J100"/>
  <c r="P140"/>
  <c r="P139"/>
  <c r="BK144"/>
  <c r="J144"/>
  <c r="J104"/>
  <c r="T144"/>
  <c r="P148"/>
  <c i="9" r="T118"/>
  <c r="T117"/>
  <c i="2" r="F92"/>
  <c r="BE183"/>
  <c r="BE205"/>
  <c r="BE288"/>
  <c r="BE343"/>
  <c r="BE518"/>
  <c r="BE567"/>
  <c r="BE647"/>
  <c r="BE671"/>
  <c r="BE698"/>
  <c r="BK523"/>
  <c r="J523"/>
  <c r="J115"/>
  <c r="BK689"/>
  <c r="J689"/>
  <c r="J126"/>
  <c i="3" r="J122"/>
  <c r="BE173"/>
  <c i="4" r="BE165"/>
  <c r="BE172"/>
  <c r="BE175"/>
  <c r="BE184"/>
  <c r="BE190"/>
  <c r="BE195"/>
  <c i="5" r="F117"/>
  <c r="BE125"/>
  <c r="BE140"/>
  <c r="BE148"/>
  <c r="BE153"/>
  <c r="BE158"/>
  <c i="6" r="F91"/>
  <c r="F125"/>
  <c r="BE150"/>
  <c r="BE182"/>
  <c r="BE199"/>
  <c i="7" r="J91"/>
  <c r="J117"/>
  <c r="BE126"/>
  <c r="BE128"/>
  <c r="BE132"/>
  <c r="BE134"/>
  <c r="BE135"/>
  <c r="BE165"/>
  <c r="BE170"/>
  <c r="BE180"/>
  <c i="2" r="BE261"/>
  <c r="BE272"/>
  <c r="BE354"/>
  <c r="BE355"/>
  <c r="BE372"/>
  <c r="BE389"/>
  <c r="BE403"/>
  <c r="BE455"/>
  <c r="BE583"/>
  <c r="BE618"/>
  <c r="BE638"/>
  <c r="BE656"/>
  <c r="BE694"/>
  <c r="BK483"/>
  <c r="J483"/>
  <c r="J108"/>
  <c i="3" r="F92"/>
  <c r="BE152"/>
  <c r="BE155"/>
  <c r="BE182"/>
  <c r="BE200"/>
  <c r="BE212"/>
  <c r="BE219"/>
  <c r="BE266"/>
  <c r="BE272"/>
  <c r="BE273"/>
  <c r="BE296"/>
  <c r="BE298"/>
  <c r="BE299"/>
  <c i="4" r="BE137"/>
  <c r="BE138"/>
  <c r="BE148"/>
  <c r="BE151"/>
  <c r="BE152"/>
  <c r="BE155"/>
  <c r="BE156"/>
  <c r="BE157"/>
  <c r="BE158"/>
  <c r="BE176"/>
  <c r="BE183"/>
  <c i="5" r="BE132"/>
  <c r="BE133"/>
  <c i="6" r="BE167"/>
  <c r="BE203"/>
  <c r="BK162"/>
  <c r="J162"/>
  <c r="J102"/>
  <c i="7" r="E110"/>
  <c r="BE144"/>
  <c r="BE175"/>
  <c i="2" r="BE325"/>
  <c r="BE339"/>
  <c r="BE353"/>
  <c r="BE377"/>
  <c r="BE415"/>
  <c r="BE466"/>
  <c r="BE512"/>
  <c r="BE552"/>
  <c r="BE626"/>
  <c r="BE800"/>
  <c r="BK491"/>
  <c r="J491"/>
  <c r="J111"/>
  <c i="3" r="E85"/>
  <c r="BE134"/>
  <c i="7" r="F91"/>
  <c r="BE123"/>
  <c r="BE127"/>
  <c r="BE141"/>
  <c r="BE147"/>
  <c r="BE149"/>
  <c r="BE174"/>
  <c r="BE196"/>
  <c i="2" r="BE227"/>
  <c r="BE331"/>
  <c r="BE333"/>
  <c r="BE336"/>
  <c r="BE349"/>
  <c r="BE407"/>
  <c r="BE411"/>
  <c r="BE433"/>
  <c r="BE446"/>
  <c r="BE488"/>
  <c r="BE588"/>
  <c r="BE594"/>
  <c r="BE595"/>
  <c r="BE621"/>
  <c r="BE722"/>
  <c i="7" r="BE155"/>
  <c r="BE157"/>
  <c r="BE166"/>
  <c r="BE184"/>
  <c r="BE188"/>
  <c i="2" r="BE164"/>
  <c r="BE294"/>
  <c r="BE297"/>
  <c r="BE451"/>
  <c r="BE516"/>
  <c r="BE597"/>
  <c r="BE599"/>
  <c r="BE608"/>
  <c r="BE611"/>
  <c r="BE745"/>
  <c r="BE753"/>
  <c r="BE773"/>
  <c r="BE784"/>
  <c r="BE804"/>
  <c i="3" r="BE158"/>
  <c r="BE176"/>
  <c i="6" r="BE172"/>
  <c i="7" r="BE130"/>
  <c r="BE136"/>
  <c r="BE146"/>
  <c r="BE160"/>
  <c r="BE162"/>
  <c r="BE173"/>
  <c i="3" r="BE265"/>
  <c r="BE270"/>
  <c r="BE279"/>
  <c r="BE294"/>
  <c r="BK281"/>
  <c r="J281"/>
  <c r="J106"/>
  <c i="4" r="E111"/>
  <c r="BE125"/>
  <c r="BE162"/>
  <c r="BE177"/>
  <c i="5" r="J91"/>
  <c i="6" r="J124"/>
  <c r="BE161"/>
  <c r="BE168"/>
  <c r="BE169"/>
  <c r="BE171"/>
  <c r="BE183"/>
  <c r="BE186"/>
  <c r="BE189"/>
  <c i="7" r="BE177"/>
  <c i="2" r="BE221"/>
  <c r="BE291"/>
  <c r="BE301"/>
  <c r="BE311"/>
  <c r="BE315"/>
  <c r="BE539"/>
  <c r="BE690"/>
  <c r="BE706"/>
  <c i="3" r="BE190"/>
  <c r="BE199"/>
  <c r="BE204"/>
  <c r="BE205"/>
  <c r="BE207"/>
  <c r="BE209"/>
  <c r="BE211"/>
  <c r="BE291"/>
  <c r="BE293"/>
  <c i="4" r="BE154"/>
  <c r="BE160"/>
  <c r="BE168"/>
  <c r="BE170"/>
  <c r="BE171"/>
  <c r="BE173"/>
  <c r="BE182"/>
  <c r="BE189"/>
  <c i="5" r="E85"/>
  <c r="J114"/>
  <c r="BE127"/>
  <c r="BE144"/>
  <c r="BE150"/>
  <c i="6" r="E85"/>
  <c r="BE158"/>
  <c r="BE159"/>
  <c r="BE181"/>
  <c r="BE192"/>
  <c r="BE195"/>
  <c r="BE210"/>
  <c i="7" r="J89"/>
  <c r="F117"/>
  <c r="BE150"/>
  <c r="BE153"/>
  <c r="BE159"/>
  <c r="BE164"/>
  <c r="BE168"/>
  <c r="BE201"/>
  <c r="BE202"/>
  <c i="8" r="J91"/>
  <c i="2" r="BE189"/>
  <c r="BE195"/>
  <c r="BE199"/>
  <c r="BE304"/>
  <c r="BE310"/>
  <c r="BE379"/>
  <c r="BE422"/>
  <c r="BE437"/>
  <c r="BE554"/>
  <c r="BE565"/>
  <c r="BE666"/>
  <c r="BE667"/>
  <c r="BE710"/>
  <c i="3" r="BE146"/>
  <c r="BE162"/>
  <c r="BE178"/>
  <c r="BE186"/>
  <c r="BE198"/>
  <c r="BE228"/>
  <c r="BE232"/>
  <c r="BE259"/>
  <c r="BE268"/>
  <c r="BE278"/>
  <c i="4" r="J89"/>
  <c r="J118"/>
  <c r="BE131"/>
  <c r="BE161"/>
  <c r="BE164"/>
  <c r="BE187"/>
  <c r="BE188"/>
  <c i="5" r="BE128"/>
  <c i="6" r="J89"/>
  <c r="BE131"/>
  <c r="BE157"/>
  <c r="BE175"/>
  <c r="BE176"/>
  <c r="BE190"/>
  <c r="BE207"/>
  <c r="BE208"/>
  <c i="7" r="BE158"/>
  <c r="BE163"/>
  <c r="BE192"/>
  <c i="8" r="F92"/>
  <c r="J122"/>
  <c r="BE134"/>
  <c r="BE142"/>
  <c r="BE143"/>
  <c i="2" r="BE351"/>
  <c r="BE500"/>
  <c r="BE505"/>
  <c r="BE530"/>
  <c r="BE559"/>
  <c r="BE640"/>
  <c r="BE749"/>
  <c r="BE757"/>
  <c r="BE761"/>
  <c r="BE780"/>
  <c r="BE790"/>
  <c r="BE794"/>
  <c r="BE796"/>
  <c r="BK670"/>
  <c r="J670"/>
  <c r="J125"/>
  <c i="3" r="BE149"/>
  <c r="BE161"/>
  <c r="BE164"/>
  <c r="BE267"/>
  <c r="BE287"/>
  <c r="BE288"/>
  <c r="BE289"/>
  <c i="4" r="F92"/>
  <c r="BE127"/>
  <c r="BE143"/>
  <c r="BE159"/>
  <c r="BE196"/>
  <c i="5" r="BE129"/>
  <c r="BE135"/>
  <c r="BE137"/>
  <c r="BE139"/>
  <c i="6" r="BE170"/>
  <c r="BE178"/>
  <c r="BE193"/>
  <c r="BE197"/>
  <c i="7" r="BE131"/>
  <c i="2" r="E85"/>
  <c r="J89"/>
  <c r="BE187"/>
  <c r="BE233"/>
  <c r="BE250"/>
  <c r="BE274"/>
  <c r="BE314"/>
  <c r="BE365"/>
  <c r="BE459"/>
  <c r="BE492"/>
  <c r="BE510"/>
  <c r="BE535"/>
  <c r="BE557"/>
  <c r="BE603"/>
  <c r="BE634"/>
  <c r="BE660"/>
  <c r="BE714"/>
  <c r="BE741"/>
  <c i="3" r="BE131"/>
  <c r="BE137"/>
  <c i="6" r="J125"/>
  <c r="BE145"/>
  <c r="BE149"/>
  <c i="7" r="BE142"/>
  <c r="BE145"/>
  <c r="BE148"/>
  <c r="BE199"/>
  <c i="8" r="E115"/>
  <c r="BE138"/>
  <c i="2" r="BE155"/>
  <c r="BE329"/>
  <c r="BE366"/>
  <c r="BE486"/>
  <c r="BE541"/>
  <c r="BE579"/>
  <c r="BE590"/>
  <c r="BE702"/>
  <c r="BE788"/>
  <c r="BK342"/>
  <c r="J342"/>
  <c r="J101"/>
  <c r="BK517"/>
  <c r="J517"/>
  <c r="J114"/>
  <c i="3" r="BE143"/>
  <c r="BE240"/>
  <c r="BE245"/>
  <c r="BE261"/>
  <c r="BE263"/>
  <c r="BK165"/>
  <c r="J165"/>
  <c r="J99"/>
  <c r="BK177"/>
  <c r="J177"/>
  <c r="J101"/>
  <c i="4" r="F91"/>
  <c r="BE124"/>
  <c r="BE166"/>
  <c r="BE174"/>
  <c r="BE179"/>
  <c r="BE181"/>
  <c r="BE185"/>
  <c r="BE186"/>
  <c i="5" r="F116"/>
  <c r="BE138"/>
  <c r="BE142"/>
  <c r="BE151"/>
  <c r="BE152"/>
  <c i="6" r="BE184"/>
  <c r="BE206"/>
  <c i="7" r="BE138"/>
  <c r="BE189"/>
  <c r="BE190"/>
  <c r="BE203"/>
  <c i="8" r="BE132"/>
  <c r="BE141"/>
  <c r="BE145"/>
  <c r="BE146"/>
  <c r="BE147"/>
  <c r="BE149"/>
  <c r="BE150"/>
  <c i="2" r="BE280"/>
  <c r="BE359"/>
  <c r="BE477"/>
  <c r="BE544"/>
  <c r="BE629"/>
  <c r="BE632"/>
  <c r="BE651"/>
  <c r="BE718"/>
  <c i="3" r="BE169"/>
  <c r="BE196"/>
  <c r="BE236"/>
  <c r="BE244"/>
  <c r="BE247"/>
  <c r="BE251"/>
  <c r="BE255"/>
  <c r="BE269"/>
  <c r="BE271"/>
  <c r="BE274"/>
  <c r="BE282"/>
  <c i="4" r="BE130"/>
  <c r="BE146"/>
  <c r="BE163"/>
  <c r="BE180"/>
  <c i="5" r="BE126"/>
  <c r="BE143"/>
  <c r="BK154"/>
  <c r="J154"/>
  <c r="J99"/>
  <c i="6" r="BE135"/>
  <c r="BE180"/>
  <c r="BE194"/>
  <c r="BE211"/>
  <c r="BE212"/>
  <c i="8" r="BE133"/>
  <c i="2" r="BE173"/>
  <c r="BE177"/>
  <c r="BE215"/>
  <c r="BE283"/>
  <c r="BE327"/>
  <c r="BE360"/>
  <c r="BE419"/>
  <c r="BE427"/>
  <c r="BE430"/>
  <c r="BE471"/>
  <c r="BE484"/>
  <c r="BE496"/>
  <c r="BE514"/>
  <c r="BE524"/>
  <c r="BE549"/>
  <c r="BE623"/>
  <c r="BE642"/>
  <c r="BE649"/>
  <c r="BE658"/>
  <c r="BE729"/>
  <c r="BE733"/>
  <c r="BE764"/>
  <c r="BE767"/>
  <c r="BE778"/>
  <c r="BE792"/>
  <c r="BE808"/>
  <c i="3" r="BE140"/>
  <c r="BE166"/>
  <c r="BE171"/>
  <c r="BE184"/>
  <c r="BE188"/>
  <c r="BE194"/>
  <c i="5" r="BE155"/>
  <c r="BK157"/>
  <c r="J157"/>
  <c r="J100"/>
  <c i="6" r="BE148"/>
  <c r="BE153"/>
  <c r="BE173"/>
  <c r="BE196"/>
  <c r="BE205"/>
  <c i="7" r="BE129"/>
  <c r="BE151"/>
  <c r="BE152"/>
  <c r="BE156"/>
  <c r="BE178"/>
  <c r="BE179"/>
  <c r="BE200"/>
  <c i="8" r="J89"/>
  <c i="3" r="BK283"/>
  <c r="J283"/>
  <c r="J107"/>
  <c i="4" r="BE141"/>
  <c r="BE147"/>
  <c r="BE191"/>
  <c r="BE192"/>
  <c i="5" r="J117"/>
  <c r="BE145"/>
  <c r="BE146"/>
  <c i="6" r="BE141"/>
  <c r="BE166"/>
  <c r="BE191"/>
  <c i="7" r="BE133"/>
  <c r="BE139"/>
  <c r="BE167"/>
  <c r="BE172"/>
  <c r="BE176"/>
  <c r="BE195"/>
  <c r="BE198"/>
  <c i="8" r="BK137"/>
  <c r="J137"/>
  <c r="J101"/>
  <c i="9" r="F92"/>
  <c i="2" r="BE151"/>
  <c r="BE371"/>
  <c r="BE385"/>
  <c r="BE399"/>
  <c r="BE479"/>
  <c r="BE489"/>
  <c r="BE547"/>
  <c r="BE562"/>
  <c r="BE737"/>
  <c i="3" r="BE252"/>
  <c r="BE254"/>
  <c r="BE275"/>
  <c r="BE280"/>
  <c r="BE286"/>
  <c r="BE295"/>
  <c i="4" r="J91"/>
  <c r="BE128"/>
  <c r="BE132"/>
  <c r="BE144"/>
  <c r="BE145"/>
  <c r="BE149"/>
  <c r="BE178"/>
  <c i="5" r="BE123"/>
  <c r="BE130"/>
  <c r="BE131"/>
  <c r="BE141"/>
  <c i="6" r="BE188"/>
  <c r="BE200"/>
  <c r="BE201"/>
  <c r="BE202"/>
  <c i="8" r="F91"/>
  <c r="BE128"/>
  <c r="BE130"/>
  <c r="BK127"/>
  <c r="BK126"/>
  <c r="BK129"/>
  <c r="J129"/>
  <c r="J99"/>
  <c i="9" r="J89"/>
  <c r="J92"/>
  <c r="J113"/>
  <c r="BE122"/>
  <c i="2" r="BE212"/>
  <c r="BE255"/>
  <c r="BE475"/>
  <c r="BE482"/>
  <c r="BE571"/>
  <c r="BE575"/>
  <c r="BE614"/>
  <c r="BE617"/>
  <c i="3" r="BE192"/>
  <c r="BE249"/>
  <c r="BE284"/>
  <c r="BE297"/>
  <c i="4" r="BE129"/>
  <c r="BE140"/>
  <c r="BE150"/>
  <c r="BE153"/>
  <c r="BE167"/>
  <c r="BE169"/>
  <c r="BE197"/>
  <c r="BE199"/>
  <c r="BE201"/>
  <c r="BK200"/>
  <c r="J200"/>
  <c r="J101"/>
  <c i="5" r="BE124"/>
  <c r="BE134"/>
  <c r="BE136"/>
  <c i="6" r="BE132"/>
  <c r="BE133"/>
  <c r="BE138"/>
  <c r="BE163"/>
  <c i="7" r="BE171"/>
  <c r="BE193"/>
  <c r="BE194"/>
  <c i="8" r="BE136"/>
  <c i="9" r="E85"/>
  <c r="F91"/>
  <c r="BE119"/>
  <c r="BE121"/>
  <c r="BE123"/>
  <c r="BE124"/>
  <c i="6" r="J34"/>
  <c i="1" r="AW99"/>
  <c i="4" r="F34"/>
  <c i="1" r="BA97"/>
  <c i="8" r="J34"/>
  <c i="1" r="AW101"/>
  <c i="5" r="F35"/>
  <c i="1" r="BB98"/>
  <c i="4" r="F35"/>
  <c i="1" r="BB97"/>
  <c i="8" r="F37"/>
  <c i="1" r="BD101"/>
  <c i="9" r="F36"/>
  <c i="1" r="BC102"/>
  <c i="6" r="F36"/>
  <c i="1" r="BC99"/>
  <c i="2" r="F37"/>
  <c i="1" r="BD95"/>
  <c i="9" r="F34"/>
  <c i="1" r="BA102"/>
  <c i="4" r="F36"/>
  <c i="1" r="BC97"/>
  <c i="3" r="F35"/>
  <c i="1" r="BB96"/>
  <c i="3" r="F36"/>
  <c i="1" r="BC96"/>
  <c i="6" r="F34"/>
  <c i="1" r="BA99"/>
  <c i="4" r="F37"/>
  <c i="1" r="BD97"/>
  <c i="7" r="F35"/>
  <c i="1" r="BB100"/>
  <c i="8" r="F34"/>
  <c i="1" r="BA101"/>
  <c i="2" r="F35"/>
  <c i="1" r="BB95"/>
  <c i="4" r="J34"/>
  <c i="1" r="AW97"/>
  <c i="3" r="F34"/>
  <c i="1" r="BA96"/>
  <c i="8" r="F35"/>
  <c i="1" r="BB101"/>
  <c i="7" r="J34"/>
  <c i="1" r="AW100"/>
  <c i="2" r="J34"/>
  <c i="1" r="AW95"/>
  <c i="5" r="J34"/>
  <c i="1" r="AW98"/>
  <c i="8" r="F36"/>
  <c i="1" r="BC101"/>
  <c i="9" r="F37"/>
  <c i="1" r="BD102"/>
  <c i="7" r="F37"/>
  <c i="1" r="BD100"/>
  <c i="5" r="F37"/>
  <c i="1" r="BD98"/>
  <c i="2" r="F34"/>
  <c i="1" r="BA95"/>
  <c i="3" r="F37"/>
  <c i="1" r="BD96"/>
  <c i="6" r="F35"/>
  <c i="1" r="BB99"/>
  <c i="7" r="F34"/>
  <c i="1" r="BA100"/>
  <c i="7" r="F36"/>
  <c i="1" r="BC100"/>
  <c i="9" r="F35"/>
  <c i="1" r="BB102"/>
  <c i="3" r="J34"/>
  <c i="1" r="AW96"/>
  <c i="2" r="F36"/>
  <c i="1" r="BC95"/>
  <c i="9" r="J34"/>
  <c i="1" r="AW102"/>
  <c i="6" r="F37"/>
  <c i="1" r="BD99"/>
  <c i="5" r="F34"/>
  <c i="1" r="BA98"/>
  <c i="5" r="F36"/>
  <c i="1" r="BC98"/>
  <c i="3" l="1" r="P128"/>
  <c i="1" r="AU96"/>
  <c i="7" r="R121"/>
  <c r="R120"/>
  <c i="6" r="BK129"/>
  <c r="J129"/>
  <c r="J97"/>
  <c r="R129"/>
  <c r="R128"/>
  <c i="3" r="T180"/>
  <c i="2" r="P149"/>
  <c r="P148"/>
  <c i="1" r="AU95"/>
  <c i="6" r="P129"/>
  <c i="3" r="R129"/>
  <c i="6" r="BK164"/>
  <c r="J164"/>
  <c r="J103"/>
  <c i="8" r="T139"/>
  <c r="T125"/>
  <c i="2" r="R149"/>
  <c r="R148"/>
  <c i="7" r="P121"/>
  <c r="P120"/>
  <c i="1" r="AU100"/>
  <c i="6" r="T164"/>
  <c r="T128"/>
  <c i="3" r="T128"/>
  <c i="6" r="P164"/>
  <c i="3" r="R180"/>
  <c r="BK129"/>
  <c r="J129"/>
  <c r="J97"/>
  <c i="2" r="T149"/>
  <c r="T148"/>
  <c i="4" r="P121"/>
  <c i="1" r="AU97"/>
  <c i="4" r="J194"/>
  <c r="J100"/>
  <c i="6" r="J165"/>
  <c r="J104"/>
  <c i="2" r="BK149"/>
  <c r="BK490"/>
  <c r="J490"/>
  <c r="J110"/>
  <c i="3" r="J130"/>
  <c r="J98"/>
  <c i="4" r="BK122"/>
  <c r="BK121"/>
  <c r="J121"/>
  <c r="J96"/>
  <c i="5" r="BK121"/>
  <c r="BK120"/>
  <c r="J120"/>
  <c i="7" r="BK121"/>
  <c r="J121"/>
  <c r="J97"/>
  <c i="8" r="J127"/>
  <c r="J98"/>
  <c r="BK139"/>
  <c r="J139"/>
  <c r="J102"/>
  <c i="3" r="BK180"/>
  <c r="J180"/>
  <c r="J102"/>
  <c i="6" r="J130"/>
  <c r="J98"/>
  <c i="8" r="J126"/>
  <c r="J97"/>
  <c i="9" r="BK117"/>
  <c r="J117"/>
  <c i="1" r="BB94"/>
  <c r="W31"/>
  <c i="4" r="J33"/>
  <c i="1" r="AV97"/>
  <c r="AT97"/>
  <c i="5" r="J30"/>
  <c i="1" r="AG98"/>
  <c i="9" r="J30"/>
  <c i="1" r="AG102"/>
  <c i="7" r="J33"/>
  <c i="1" r="AV100"/>
  <c r="AT100"/>
  <c i="9" r="J33"/>
  <c i="1" r="AV102"/>
  <c r="AT102"/>
  <c i="2" r="J33"/>
  <c i="1" r="AV95"/>
  <c r="AT95"/>
  <c i="7" r="F33"/>
  <c i="1" r="AZ100"/>
  <c r="BA94"/>
  <c r="W30"/>
  <c i="9" r="F33"/>
  <c i="1" r="AZ102"/>
  <c i="2" r="F33"/>
  <c i="1" r="AZ95"/>
  <c r="BD94"/>
  <c r="W33"/>
  <c i="8" r="J33"/>
  <c i="1" r="AV101"/>
  <c r="AT101"/>
  <c i="3" r="J33"/>
  <c i="1" r="AV96"/>
  <c r="AT96"/>
  <c i="4" r="F33"/>
  <c i="1" r="AZ97"/>
  <c i="6" r="J33"/>
  <c i="1" r="AV99"/>
  <c r="AT99"/>
  <c i="6" r="F33"/>
  <c i="1" r="AZ99"/>
  <c i="3" r="F33"/>
  <c i="1" r="AZ96"/>
  <c i="5" r="F33"/>
  <c i="1" r="AZ98"/>
  <c r="BC94"/>
  <c r="W32"/>
  <c i="5" r="J33"/>
  <c i="1" r="AV98"/>
  <c r="AT98"/>
  <c i="8" r="F33"/>
  <c i="1" r="AZ101"/>
  <c i="2" l="1" r="BK148"/>
  <c r="J148"/>
  <c i="3" r="R128"/>
  <c i="6" r="P128"/>
  <c i="1" r="AU99"/>
  <c i="9" r="J39"/>
  <c i="5" r="J39"/>
  <c i="8" r="BK125"/>
  <c r="J125"/>
  <c r="J96"/>
  <c i="5" r="J96"/>
  <c i="4" r="J122"/>
  <c r="J97"/>
  <c i="2" r="J149"/>
  <c r="J97"/>
  <c i="6" r="BK128"/>
  <c r="J128"/>
  <c r="J96"/>
  <c i="5" r="J121"/>
  <c r="J97"/>
  <c i="7" r="BK120"/>
  <c r="J120"/>
  <c i="3" r="BK128"/>
  <c r="J128"/>
  <c r="J96"/>
  <c i="9" r="J96"/>
  <c i="1" r="AN98"/>
  <c r="AN102"/>
  <c i="2" r="J30"/>
  <c i="1" r="AG95"/>
  <c r="AN95"/>
  <c r="AU94"/>
  <c r="AW94"/>
  <c r="AK30"/>
  <c r="AZ94"/>
  <c r="AV94"/>
  <c r="AK29"/>
  <c i="4" r="J30"/>
  <c i="1" r="AG97"/>
  <c r="AN97"/>
  <c i="7" r="J30"/>
  <c i="1" r="AG100"/>
  <c r="AN100"/>
  <c r="AY94"/>
  <c r="AX94"/>
  <c i="7" l="1" r="J39"/>
  <c i="2" r="J39"/>
  <c i="4" r="J39"/>
  <c i="7" r="J96"/>
  <c i="2" r="J96"/>
  <c i="6" r="J30"/>
  <c i="1" r="AG99"/>
  <c r="AN99"/>
  <c r="W29"/>
  <c i="3" r="J30"/>
  <c i="1" r="AG96"/>
  <c r="AN96"/>
  <c i="8" r="J30"/>
  <c i="1" r="AG101"/>
  <c r="AN101"/>
  <c r="AT94"/>
  <c i="3" l="1" r="J39"/>
  <c i="8" r="J39"/>
  <c i="6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<sst xmlns="http://schemas.openxmlformats.org/spreadsheetml/2006/main">
  <si>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</si>
  <si>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</si>
  <si>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</si>
  <si>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</si>
  <si>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</si>
  <si>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{47b57fac-edfc-4428-b9a8-eb479ad78cb7}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</si>
  <si>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</si>
  <si>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</si>
  <si>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</si>
  <si>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</si>
  <si>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</si>
  <si>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</si>
  <si>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</si>
  <si>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SONA6970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</si>
  <si>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</si>
  <si>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</si>
  <si>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jazyků Karlovy Vary - rekonstrukce jídelny</t>
  </si>
  <si>
    <t>KSO:</t>
  </si>
  <si>
    <t>CC-CZ:</t>
  </si>
  <si>
    <t>Místo:</t>
  </si>
  <si>
    <t xml:space="preserve"> </t>
  </si>
  <si>
    <t>Datum:</t>
  </si>
  <si>
    <t>1. 4. 2025</t>
  </si>
  <si>
    <t>Zadavatel:</t>
  </si>
  <si>
    <t>IČ:</t>
  </si>
  <si>
    <t>Statutární město Karlovy Vary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</si>
  <si>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</si>
  <si>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</si>
  <si>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</si>
  <si>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</si>
  <si>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</si>
  <si>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</si>
  <si>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</si>
  <si>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</si>
  <si>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</si>
  <si>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</si>
  <si>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</si>
  <si>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</si>
  <si>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</si>
  <si>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</si>
  <si>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</si>
  <si>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</si>
  <si>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</si>
  <si>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</si>
  <si>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</si>
  <si>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</si>
  <si>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</si>
  <si>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</si>
  <si>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</si>
  <si>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</si>
  <si>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</si>
  <si>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</si>
  <si>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</si>
  <si>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</si>
  <si>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</si>
  <si>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</si>
  <si>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</si>
  <si>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</si>
  <si>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</si>
  <si>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</si>
  <si>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</si>
  <si>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</si>
  <si>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</si>
  <si>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</si>
  <si>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</si>
  <si>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</si>
  <si>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</si>
  <si>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</si>
  <si>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</si>
  <si>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</si>
  <si>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</si>
  <si>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</si>
  <si>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</si>
  <si>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</si>
  <si>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</si>
  <si>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</si>
  <si>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</si>
  <si>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</si>
  <si>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</si>
  <si>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</si>
  <si>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</si>
  <si>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</si>
  <si>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</si>
  <si>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</si>
  <si>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{1755ca43-ea34-4de6-b5ef-565e1172f297}</t>
  </si>
  <si>
    <t>2</t>
  </si>
  <si>
    <t>02</t>
  </si>
  <si>
    <t>Zdravotní technika</t>
  </si>
  <si>
    <t>{eecd95fe-dcff-4680-85cd-d5d25514f643}</t>
  </si>
  <si>
    <t>03</t>
  </si>
  <si>
    <t>Silnoproudá elektrotechnika</t>
  </si>
  <si>
    <t>{bb93d49f-bd40-4c5b-bdcc-a7c4ca171b53}</t>
  </si>
  <si>
    <t>04</t>
  </si>
  <si>
    <t>Slaboproud</t>
  </si>
  <si>
    <t>{6bc9d2aa-b53c-4ea4-a7f0-d6cd7744b576}</t>
  </si>
  <si>
    <t>05</t>
  </si>
  <si>
    <t>Vytápění</t>
  </si>
  <si>
    <t>{e41f04fd-8fc7-466a-97b3-24aa0bb52431}</t>
  </si>
  <si>
    <t>06</t>
  </si>
  <si>
    <t>Vzduchotechnika</t>
  </si>
  <si>
    <t>{082d1432-319d-4925-9486-2a4a9561fc83}</t>
  </si>
  <si>
    <t>07</t>
  </si>
  <si>
    <t>Plynoinstalace</t>
  </si>
  <si>
    <t>{1d5b5778-44ed-4dc1-80c2-a24be335382a}</t>
  </si>
  <si>
    <t>08</t>
  </si>
  <si>
    <t>Vedlejší náklady</t>
  </si>
  <si>
    <t>{c275d44a-8057-43d9-b2d5-8c5673f4065e}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</si>
  <si>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</si>
  <si>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</si>
  <si>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</si>
  <si>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</si>
  <si>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</si>
  <si>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</si>
  <si>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</si>
  <si>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</si>
  <si>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</si>
  <si>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</si>
  <si>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</si>
  <si>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</si>
  <si>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</si>
  <si>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</si>
  <si>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</si>
  <si>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</si>
  <si>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</si>
  <si>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985 - Sanace</t>
  </si>
  <si>
    <t xml:space="preserve">    997 - Doprava suti a vybouraných hmot</t>
  </si>
  <si>
    <t xml:space="preserve">    998 - Přesun hmot</t>
  </si>
  <si>
    <t xml:space="preserve">    VYB - Vybavení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</si>
  <si>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</si>
  <si>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</si>
  <si>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</si>
  <si>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</si>
  <si>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714 - Akustická opatření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</si>
  <si>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</si>
  <si>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</si>
  <si>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</si>
  <si>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</si>
  <si>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</si>
  <si>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</si>
  <si>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</si>
  <si>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</si>
  <si>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</si>
  <si>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</si>
  <si>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</t>
  </si>
  <si>
    <t xml:space="preserve">    786 - Dokončovací práce - čalounické úpravy</t>
  </si>
  <si>
    <t xml:space="preserve">    DEM - Demontáže</t>
  </si>
  <si>
    <t xml:space="preserve">    OTV - Výplně otvorů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</si>
  <si>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</si>
  <si>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</si>
  <si>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</si>
  <si>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</si>
  <si>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</si>
  <si>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</si>
  <si>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</si>
  <si>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</si>
  <si>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</si>
  <si>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</si>
  <si>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</si>
  <si>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</si>
  <si>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</si>
  <si>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</si>
  <si>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</si>
  <si>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</si>
  <si>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</si>
  <si>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</si>
  <si>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</si>
  <si>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310238211</t>
  </si>
  <si>
    <t>Zazdívka otvorů pl přes 0,25 do 1 m2 ve zdivu nadzákladovém cihlami pálenými na MVC</t>
  </si>
  <si>
    <t>m3</t>
  </si>
  <si>
    <t>4</t>
  </si>
  <si>
    <t>-975052608</t>
  </si>
  <si>
    <t>VV</t>
  </si>
  <si>
    <t>výkres č.2,3</t>
  </si>
  <si>
    <t>poznámka 18</t>
  </si>
  <si>
    <t>1,0*0,50*0,20+1,0*0,50*0,65</t>
  </si>
  <si>
    <t>317944323</t>
  </si>
  <si>
    <t>Válcované nosníky č.14 až 22 dodatečně osazované do připravených otvorů</t>
  </si>
  <si>
    <t>t</t>
  </si>
  <si>
    <t>-958181896</t>
  </si>
  <si>
    <t>poznámka 16</t>
  </si>
  <si>
    <t>nika - překlady</t>
  </si>
  <si>
    <t>10/1000</t>
  </si>
  <si>
    <t>pro VZT</t>
  </si>
  <si>
    <t>pro otvory 500/400 - 2x, 700/700 - 1x - I80</t>
  </si>
  <si>
    <t>5,94*(0,80*5*2+1,0*5)/1000</t>
  </si>
  <si>
    <t>Součet</t>
  </si>
  <si>
    <t>317234410</t>
  </si>
  <si>
    <t>Vyzdívka mezi nosníky z cihel pálených na MC</t>
  </si>
  <si>
    <t>-627352838</t>
  </si>
  <si>
    <t>0,30*0,80*0,08</t>
  </si>
  <si>
    <t>0,80*0,75*0,08*2+1,0*0,75*0,08</t>
  </si>
  <si>
    <t>317142412</t>
  </si>
  <si>
    <t>Překlad nenosný pórobetonový š 75 mm v do 250 mm na tenkovrstvou maltu dl přes 1000 do 1250 mm</t>
  </si>
  <si>
    <t>kus</t>
  </si>
  <si>
    <t>-315894972</t>
  </si>
  <si>
    <t>pro nové zdivo</t>
  </si>
  <si>
    <t>v.č.6</t>
  </si>
  <si>
    <t>5</t>
  </si>
  <si>
    <t>342272215</t>
  </si>
  <si>
    <t>Příčka z pórobetonových hladkých tvárnic na tenkovrstvou maltu tl 75 mm</t>
  </si>
  <si>
    <t>m2</t>
  </si>
  <si>
    <t>-149932149</t>
  </si>
  <si>
    <t>nové příčky</t>
  </si>
  <si>
    <t>3,62*(2,85+1,575*2)</t>
  </si>
  <si>
    <t>-0,7*2*3</t>
  </si>
  <si>
    <t>6</t>
  </si>
  <si>
    <t>342272245</t>
  </si>
  <si>
    <t>Příčka z pórobetonových hladkých tvárnic na tenkovrstvou maltu tl 150 mm</t>
  </si>
  <si>
    <t>273329802</t>
  </si>
  <si>
    <t>3,62*1,65+0,03</t>
  </si>
  <si>
    <t>7</t>
  </si>
  <si>
    <t>342291121</t>
  </si>
  <si>
    <t>Ukotvení příček k cihelným konstrukcím plochými kotvami</t>
  </si>
  <si>
    <t>m</t>
  </si>
  <si>
    <t>1804289652</t>
  </si>
  <si>
    <t>3,62*4+0,02</t>
  </si>
  <si>
    <t>8</t>
  </si>
  <si>
    <t>319202121</t>
  </si>
  <si>
    <t>Dodatečná izolace zdiva tl do 150 mm nízkotlakou injektáží křemičitým roztokem</t>
  </si>
  <si>
    <t>361607818</t>
  </si>
  <si>
    <t>P</t>
  </si>
  <si>
    <t>Poznámka k položce:_x000d_
včetně vrtů</t>
  </si>
  <si>
    <t>výkres č.5</t>
  </si>
  <si>
    <t>11</t>
  </si>
  <si>
    <t>9</t>
  </si>
  <si>
    <t>319202124</t>
  </si>
  <si>
    <t>Dodatečná izolace zdiva tl přes 450 do 600 mm nízkotlakou injektáží křemičitým roztokem</t>
  </si>
  <si>
    <t>-816138778</t>
  </si>
  <si>
    <t>rezerva - viz popis v TZ</t>
  </si>
  <si>
    <t>10</t>
  </si>
  <si>
    <t>319202125</t>
  </si>
  <si>
    <t>Dodatečná izolace zdiva tl přes 600 do 900 mm nízkotlakou injektáží křemičitým roztokem</t>
  </si>
  <si>
    <t>1234980472</t>
  </si>
  <si>
    <t>21+23+5</t>
  </si>
  <si>
    <t>319202126</t>
  </si>
  <si>
    <t>Dodatečná izolace zdiva tl přes 900 do 1200 mm nízkotlakou injektáží křemičitým roztokem</t>
  </si>
  <si>
    <t>-1255698657</t>
  </si>
  <si>
    <t>61</t>
  </si>
  <si>
    <t>Úprava povrchů vnitřních</t>
  </si>
  <si>
    <t>619991005</t>
  </si>
  <si>
    <t>Zakrytí stěny PE fólií</t>
  </si>
  <si>
    <t>-657621810</t>
  </si>
  <si>
    <t>okna</t>
  </si>
  <si>
    <t>1,50*1,75*10+1,2*1,7+1,2*1,1+1,1*1,95*2</t>
  </si>
  <si>
    <t>13</t>
  </si>
  <si>
    <t>612321111</t>
  </si>
  <si>
    <t>Vápenocementová omítka hrubá jednovrstvá zatřená vnitřních stěn nanášená ručně</t>
  </si>
  <si>
    <t>-1174874744</t>
  </si>
  <si>
    <t xml:space="preserve">vyspravení omítky (jádra) po vybourání </t>
  </si>
  <si>
    <t>keramických obkladů</t>
  </si>
  <si>
    <t>tl.20mm</t>
  </si>
  <si>
    <t>výměra dle TZ</t>
  </si>
  <si>
    <t>15</t>
  </si>
  <si>
    <t>14</t>
  </si>
  <si>
    <t>612321191</t>
  </si>
  <si>
    <t>Příplatek k vápenocementové omítce vnitřních stěn za každých dalších 5 mm tloušťky ručně</t>
  </si>
  <si>
    <t>-1523480661</t>
  </si>
  <si>
    <t>15*2</t>
  </si>
  <si>
    <t>612321141</t>
  </si>
  <si>
    <t>Vápenocementová omítka štuková dvouvrstvá vnitřních stěn nanášená ručně</t>
  </si>
  <si>
    <t>539596790</t>
  </si>
  <si>
    <t>štuková omítka po odstranění olejového nátěru</t>
  </si>
  <si>
    <t>23</t>
  </si>
  <si>
    <t xml:space="preserve">po odstranění palubkového obkladu </t>
  </si>
  <si>
    <t>98</t>
  </si>
  <si>
    <t>16</t>
  </si>
  <si>
    <t>612321131</t>
  </si>
  <si>
    <t>Vápenocementový štuk vnitřních stěn tloušťky do 3 mm</t>
  </si>
  <si>
    <t>1644924632</t>
  </si>
  <si>
    <t>přeštukování stěn</t>
  </si>
  <si>
    <t>3,20*(17,75*2+6,83*2)+2,2*0,8*2</t>
  </si>
  <si>
    <t>3,55*(3,46*2+3,38*2+0,5*2)</t>
  </si>
  <si>
    <t>2,80*(4*2+3*2)</t>
  </si>
  <si>
    <t>3,47*(4,7*2+9,50*2)</t>
  </si>
  <si>
    <t>3,0*(7,1*2+2,7*4)</t>
  </si>
  <si>
    <t>3,62*(2,6*2+7,1*2)</t>
  </si>
  <si>
    <t>2,50*(1,575*2*3+0,9*2*3+2,72*2+2*2+0,9*2+2*2)</t>
  </si>
  <si>
    <t>-(1,5*1,75*10+1,2*1,7*2+1,1*1,95*2)</t>
  </si>
  <si>
    <t>-(0,6*2,0+0,7*2,0*3+0,8*2,0*11+0,9*2,0)</t>
  </si>
  <si>
    <t>odpočet keramických obkladů</t>
  </si>
  <si>
    <t>-58</t>
  </si>
  <si>
    <t>odpočet kompletní opravy omítek</t>
  </si>
  <si>
    <t>-121</t>
  </si>
  <si>
    <t>0,27</t>
  </si>
  <si>
    <t>17</t>
  </si>
  <si>
    <t>612325223</t>
  </si>
  <si>
    <t>Vápenocementová štuková omítka malých ploch přes 0,25 do 1 m2 na stěnách</t>
  </si>
  <si>
    <t>1028745082</t>
  </si>
  <si>
    <t>na zazděných otvorech</t>
  </si>
  <si>
    <t>2+2</t>
  </si>
  <si>
    <t>18</t>
  </si>
  <si>
    <t>612325302</t>
  </si>
  <si>
    <t>Vápenocementová štuková omítka ostění nebo nadpraží</t>
  </si>
  <si>
    <t>1288475305</t>
  </si>
  <si>
    <t>otvory 500/400 - 2x, 700/700 - 1x</t>
  </si>
  <si>
    <t>0,75*(0,5*2+0,40*2)*2</t>
  </si>
  <si>
    <t>0,75*0,70*4</t>
  </si>
  <si>
    <t>19</t>
  </si>
  <si>
    <t>615142012</t>
  </si>
  <si>
    <t>Pletivo rabicové vnitřních nosníků provizorně přichycené</t>
  </si>
  <si>
    <t>1335112743</t>
  </si>
  <si>
    <t>0,50*(0,08+0,30)</t>
  </si>
  <si>
    <t>0,50*(0,08*2+0,75)*2</t>
  </si>
  <si>
    <t>0,70*(0,08*2+1,0)</t>
  </si>
  <si>
    <t>62</t>
  </si>
  <si>
    <t>Úprava povrchů vnějších</t>
  </si>
  <si>
    <t>20</t>
  </si>
  <si>
    <t>629991011</t>
  </si>
  <si>
    <t>Zakrytí výplní otvorů a svislých ploch fólií přilepenou lepící páskou</t>
  </si>
  <si>
    <t>-1062890568</t>
  </si>
  <si>
    <t>1,50*1,75*10</t>
  </si>
  <si>
    <t>622211012</t>
  </si>
  <si>
    <t>Montáž kontaktního zateplení vnějších stěn lepením a mechanickým kotvením polystyrénových desek do pórobetonu tl přes 40 do 80 mm</t>
  </si>
  <si>
    <t>921871249</t>
  </si>
  <si>
    <t>skladba fasády F2</t>
  </si>
  <si>
    <t>0,80*(18,55+5,0)+0,41*(18,55+7,30)+1,56</t>
  </si>
  <si>
    <t>skladba fasády F4</t>
  </si>
  <si>
    <t>1,75*(18,55+7,30-1,5*10)+1,01</t>
  </si>
  <si>
    <t>22</t>
  </si>
  <si>
    <t>M</t>
  </si>
  <si>
    <t>28376074</t>
  </si>
  <si>
    <t>deska EPS grafitová fasádní λ=0,030-0,031 tl 60mm</t>
  </si>
  <si>
    <t>-1037884686</t>
  </si>
  <si>
    <t>skladba fasády F2 + F4</t>
  </si>
  <si>
    <t>51*1,05+0,45</t>
  </si>
  <si>
    <t>622211022</t>
  </si>
  <si>
    <t>Montáž kontaktního zateplení vnějších stěn lepením a mechanickým kotvením polystyrénových desek do pórobetonu tl přes 80 do 120 mm</t>
  </si>
  <si>
    <t>-1857248222</t>
  </si>
  <si>
    <t>skladba fasády F3</t>
  </si>
  <si>
    <t>1,34*(18,55+7,30)</t>
  </si>
  <si>
    <t>1,50*(7,30+0,43)+2,76</t>
  </si>
  <si>
    <t>24</t>
  </si>
  <si>
    <t>28376076</t>
  </si>
  <si>
    <t>deska EPS grafitová fasádní λ=0,030-0,031 tl 100mm</t>
  </si>
  <si>
    <t>-1754814490</t>
  </si>
  <si>
    <t>49*1,05+0,55</t>
  </si>
  <si>
    <t>25</t>
  </si>
  <si>
    <t>622251101</t>
  </si>
  <si>
    <t>Příplatek k cenám kontaktního zateplení vnějších stěn za zápustnou montáž a použití tepelněizolačních zátek z polystyrenu</t>
  </si>
  <si>
    <t>809745448</t>
  </si>
  <si>
    <t>skladba fasády F1 + F2 + F3</t>
  </si>
  <si>
    <t>31+49+20</t>
  </si>
  <si>
    <t>26</t>
  </si>
  <si>
    <t>6222100R1</t>
  </si>
  <si>
    <t>Fasádní dekorační profily s povrchovou úpravou - bosáž tl.30mm (EPS) - montáž a dodávka vč.dopravy</t>
  </si>
  <si>
    <t>-245872601</t>
  </si>
  <si>
    <t>27</t>
  </si>
  <si>
    <t>6222100R2</t>
  </si>
  <si>
    <t>Fasádní horizontální dekorační lišta EPS 150 S s finálním omítkovým povrchem v.120mm x š.80mm - montáž a dodávka vč.dopravy</t>
  </si>
  <si>
    <t>-1465933197</t>
  </si>
  <si>
    <t>výkres č.8</t>
  </si>
  <si>
    <t>poznámka 22</t>
  </si>
  <si>
    <t>(18,6+7,4)*2+7*2+1*2</t>
  </si>
  <si>
    <t>28</t>
  </si>
  <si>
    <t>622142001</t>
  </si>
  <si>
    <t>Sklovláknité pletivo vnějších stěn vtlačené do tmelu</t>
  </si>
  <si>
    <t>1071663087</t>
  </si>
  <si>
    <t>na ostění a nadpraží oken</t>
  </si>
  <si>
    <t>0,18*(1,5+1,75*2)*10</t>
  </si>
  <si>
    <t>29</t>
  </si>
  <si>
    <t>622521012</t>
  </si>
  <si>
    <t>Tenkovrstvá silikátová zatíraná omítka zrnitost 1,5 mm vnějších stěn</t>
  </si>
  <si>
    <t>-641413670</t>
  </si>
  <si>
    <t>skladba fasády F2 +F3</t>
  </si>
  <si>
    <t>31+49</t>
  </si>
  <si>
    <t>30</t>
  </si>
  <si>
    <t>622151011</t>
  </si>
  <si>
    <t>Penetrační silikátový nátěr vnějších pastovitých tenkovrstvých omítek stěn</t>
  </si>
  <si>
    <t>-929159284</t>
  </si>
  <si>
    <t>31</t>
  </si>
  <si>
    <t>622252001</t>
  </si>
  <si>
    <t>Montáž profilů kontaktního zateplení připevněných mechanicky</t>
  </si>
  <si>
    <t>-1849542748</t>
  </si>
  <si>
    <t>zakládací lišta</t>
  </si>
  <si>
    <t>18,6+5</t>
  </si>
  <si>
    <t>32</t>
  </si>
  <si>
    <t>59051643</t>
  </si>
  <si>
    <t>profil zakládací Al tl 0,7mm pro ETICS pro izolant tl 60mm</t>
  </si>
  <si>
    <t>1559724915</t>
  </si>
  <si>
    <t>33</t>
  </si>
  <si>
    <t>622252002</t>
  </si>
  <si>
    <t>Montáž profilů kontaktního zateplení lepených</t>
  </si>
  <si>
    <t>799121095</t>
  </si>
  <si>
    <t>rohové</t>
  </si>
  <si>
    <t>6+1,75*2*10</t>
  </si>
  <si>
    <t>s okapničkou</t>
  </si>
  <si>
    <t>1,5*10</t>
  </si>
  <si>
    <t>parapetní</t>
  </si>
  <si>
    <t>okenní</t>
  </si>
  <si>
    <t>1,5*2*10+1,75*2*10</t>
  </si>
  <si>
    <t>34</t>
  </si>
  <si>
    <t>63127416</t>
  </si>
  <si>
    <t>profil rohový PVC s výztužnou tkaninou š 100/100mm</t>
  </si>
  <si>
    <t>498872868</t>
  </si>
  <si>
    <t>41*1,05-0,05</t>
  </si>
  <si>
    <t>35</t>
  </si>
  <si>
    <t>59051510</t>
  </si>
  <si>
    <t>profil napojovací nadokenní PVC s okapnicí s výztužnou tkaninou</t>
  </si>
  <si>
    <t>949444073</t>
  </si>
  <si>
    <t>15*1,05+0,25</t>
  </si>
  <si>
    <t>36</t>
  </si>
  <si>
    <t>28341022</t>
  </si>
  <si>
    <t>profil napojovací parapetní PVC s výztužnou tkaninou</t>
  </si>
  <si>
    <t>557502021</t>
  </si>
  <si>
    <t>37</t>
  </si>
  <si>
    <t>59051476</t>
  </si>
  <si>
    <t>profil napojovací okenní PVC s výztužnou tkaninou 9mm</t>
  </si>
  <si>
    <t>265338189</t>
  </si>
  <si>
    <t>65*1,05+0,75</t>
  </si>
  <si>
    <t>38</t>
  </si>
  <si>
    <t>6220000R1</t>
  </si>
  <si>
    <t>Odtrhová zkouška pro ověření přídržnosti nové lepící hmoty na stávající omítce (min.80kPa)</t>
  </si>
  <si>
    <t>-1735481354</t>
  </si>
  <si>
    <t>fasáda F3 + F4</t>
  </si>
  <si>
    <t>49+20</t>
  </si>
  <si>
    <t>39</t>
  </si>
  <si>
    <t>6220000R2</t>
  </si>
  <si>
    <t>Ověření smykové únosnosti stávající skladby ETICS (síla min.2kN)</t>
  </si>
  <si>
    <t>1010364108</t>
  </si>
  <si>
    <t>40</t>
  </si>
  <si>
    <t>6220000R3</t>
  </si>
  <si>
    <t>Ověření vnitřní skladby původního zateplovacího systéme - sonda 1x1m</t>
  </si>
  <si>
    <t>659848190</t>
  </si>
  <si>
    <t>1+1</t>
  </si>
  <si>
    <t>63</t>
  </si>
  <si>
    <t>Podlahy a podlahové konstrukce</t>
  </si>
  <si>
    <t>41</t>
  </si>
  <si>
    <t>632451031</t>
  </si>
  <si>
    <t>Vyrovnávací potěr tl od 10 do 20 mm z MC 15 provedený v ploše</t>
  </si>
  <si>
    <t>27053598</t>
  </si>
  <si>
    <t>vyspravení podkladu podlahy P1, P2, P3</t>
  </si>
  <si>
    <t>po vybourání stávající</t>
  </si>
  <si>
    <t>cca 20% plochy</t>
  </si>
  <si>
    <t>(146,14+64,15+1,42)*0,20</t>
  </si>
  <si>
    <t>94</t>
  </si>
  <si>
    <t>Lešení a stavební výtahy</t>
  </si>
  <si>
    <t>42</t>
  </si>
  <si>
    <t>941111121</t>
  </si>
  <si>
    <t>Montáž lešení řadového trubkového lehkého s podlahami zatížení do 200 kg/m2 š od 0,9 do 1,2 m v do 10 m</t>
  </si>
  <si>
    <t>-521411453</t>
  </si>
  <si>
    <t>(6,5-1,5)*(19+7,5+1,2*2)+0,5</t>
  </si>
  <si>
    <t>43</t>
  </si>
  <si>
    <t>941111221</t>
  </si>
  <si>
    <t>Příplatek k lešení řadovému trubkovému lehkému s podlahami do 200 kg/m2 š od 0,9 do 1,2 m v 10 m za každý den použití</t>
  </si>
  <si>
    <t>749550365</t>
  </si>
  <si>
    <t>145*30</t>
  </si>
  <si>
    <t>44</t>
  </si>
  <si>
    <t>941111821</t>
  </si>
  <si>
    <t>Demontáž lešení řadového trubkového lehkého s podlahami zatížení do 200 kg/m2 š od 0,9 do 1,2 m v do 10 m</t>
  </si>
  <si>
    <t>-242139857</t>
  </si>
  <si>
    <t>45</t>
  </si>
  <si>
    <t>993111111</t>
  </si>
  <si>
    <t>Dovoz a odvoz lešení řadového do 10 km včetně naložení a složení</t>
  </si>
  <si>
    <t>-1914631881</t>
  </si>
  <si>
    <t>46</t>
  </si>
  <si>
    <t>949101112</t>
  </si>
  <si>
    <t>Lešení pomocné pro objekty pozemních staveb s lešeňovou podlahou v přes 1,9 do 3,5 m zatížení do 150 kg/m2</t>
  </si>
  <si>
    <t>-2060943889</t>
  </si>
  <si>
    <t>vnitřní lešení</t>
  </si>
  <si>
    <t>242-30</t>
  </si>
  <si>
    <t>95</t>
  </si>
  <si>
    <t>Dokončovací konstrukce a práce pozemních staveb</t>
  </si>
  <si>
    <t>47</t>
  </si>
  <si>
    <t>9500000R1</t>
  </si>
  <si>
    <t>Demontáž, dočasné uložení a zpětná montáž tabulí a nástěnných hodin</t>
  </si>
  <si>
    <t>kpl</t>
  </si>
  <si>
    <t>215413537</t>
  </si>
  <si>
    <t>48</t>
  </si>
  <si>
    <t>9500000R2</t>
  </si>
  <si>
    <t xml:space="preserve">Doplnění zabetonování stávající revizní šachty </t>
  </si>
  <si>
    <t>-1707919416</t>
  </si>
  <si>
    <t>Poznámka k položce:_x000d_
- demontáž poklopu_x000d_
- zásyp šachty stavebním recyklátem v.600mm_x000d_
- betonová deska tl.200 (C20/25, výztuž Q188)_x000d_
- zpětná montáž poklopu</t>
  </si>
  <si>
    <t>v.č.2</t>
  </si>
  <si>
    <t>poznámka 19</t>
  </si>
  <si>
    <t>49</t>
  </si>
  <si>
    <t>952901111</t>
  </si>
  <si>
    <t>Vyčištění budov bytové a občanské výstavby při výšce podlaží do 4 m</t>
  </si>
  <si>
    <t>498469754</t>
  </si>
  <si>
    <t>50</t>
  </si>
  <si>
    <t>953961112</t>
  </si>
  <si>
    <t>Kotva chemickým tmelem M 10 hl 90 mm do betonu, ŽB nebo kamene s vyvrtáním otvoru</t>
  </si>
  <si>
    <t>-1174714848</t>
  </si>
  <si>
    <t>pro sloupek kovového zábradlí</t>
  </si>
  <si>
    <t>pozn.21</t>
  </si>
  <si>
    <t>51</t>
  </si>
  <si>
    <t>953965116</t>
  </si>
  <si>
    <t>Kotevní šroub pro chemické kotvy M 10 dl 170 mm</t>
  </si>
  <si>
    <t>1217976059</t>
  </si>
  <si>
    <t>52</t>
  </si>
  <si>
    <t>953941210</t>
  </si>
  <si>
    <t>Osazování kovových poklopů s rámy pl do 1 m2</t>
  </si>
  <si>
    <t>-790661495</t>
  </si>
  <si>
    <t>nový poklop revizní šachty 600/600</t>
  </si>
  <si>
    <t>plynotěsný pro zadláždění</t>
  </si>
  <si>
    <t>v.č.6 - poznámka 1</t>
  </si>
  <si>
    <t>53</t>
  </si>
  <si>
    <t>5530000R1</t>
  </si>
  <si>
    <t>Poklop hliníkový 600x600 plynotěsný pro zadláždění - dodávka vč.dopravy</t>
  </si>
  <si>
    <t>-754750058</t>
  </si>
  <si>
    <t>96</t>
  </si>
  <si>
    <t>Bourání konstrukcí</t>
  </si>
  <si>
    <t>54</t>
  </si>
  <si>
    <t>962031133</t>
  </si>
  <si>
    <t>Bourání příček nebo přizdívek z cihel pálených tl přes 100 do 150 mm</t>
  </si>
  <si>
    <t>-1564046613</t>
  </si>
  <si>
    <t>poznámka 10</t>
  </si>
  <si>
    <t>3,62*(1,50+2,60+1,55+1,05+2,25)</t>
  </si>
  <si>
    <t>-(0,6*2,0+0,75*2,0+0,8*2,0)</t>
  </si>
  <si>
    <t>55</t>
  </si>
  <si>
    <t>9660800R1</t>
  </si>
  <si>
    <t>Odstranění římsy z EPS</t>
  </si>
  <si>
    <t>-598684321</t>
  </si>
  <si>
    <t>18,5*2+7,30*3+1,1</t>
  </si>
  <si>
    <t>56</t>
  </si>
  <si>
    <t>967031132</t>
  </si>
  <si>
    <t>Přisekání rovných ostění v cihelném zdivu na MV nebo MVC</t>
  </si>
  <si>
    <t>-2023001289</t>
  </si>
  <si>
    <t>nika 500/1200 hl.300mm</t>
  </si>
  <si>
    <t>0,50*1,20+0,30*(0,5*2+1,2*2)</t>
  </si>
  <si>
    <t>57</t>
  </si>
  <si>
    <t>967031734</t>
  </si>
  <si>
    <t>Přisekání plošné zdiva z cihel pálených na MV nebo MVC tl do 300 mm</t>
  </si>
  <si>
    <t>-228522299</t>
  </si>
  <si>
    <t>poznámka 7</t>
  </si>
  <si>
    <t>0,30*5,22+0,03</t>
  </si>
  <si>
    <t>58</t>
  </si>
  <si>
    <t>968062375</t>
  </si>
  <si>
    <t>Vybourání dřevěných rámů oken zdvojených včetně křídel pl do 2 m2</t>
  </si>
  <si>
    <t>-1585996906</t>
  </si>
  <si>
    <t>vybourání okenní výplně 1000/1400</t>
  </si>
  <si>
    <t>1,40</t>
  </si>
  <si>
    <t>59</t>
  </si>
  <si>
    <t>968062377</t>
  </si>
  <si>
    <t>Vybourání dřevěných rámů oken zdvojených včetně křídel pl přes 4 m2</t>
  </si>
  <si>
    <t>1307207608</t>
  </si>
  <si>
    <t>5,22*1,84</t>
  </si>
  <si>
    <t>60</t>
  </si>
  <si>
    <t>968062747</t>
  </si>
  <si>
    <t>Vybourání stěn dřevěných plných, zasklených nebo výkladních pl přes 4 m2</t>
  </si>
  <si>
    <t>-184861899</t>
  </si>
  <si>
    <t>poznámka 8</t>
  </si>
  <si>
    <t>3,0*2,14</t>
  </si>
  <si>
    <t>968072455</t>
  </si>
  <si>
    <t>Vybourání kovových dveřních zárubní pl do 2 m2</t>
  </si>
  <si>
    <t>997564942</t>
  </si>
  <si>
    <t>poznámka 10,12</t>
  </si>
  <si>
    <t>0,6*2,0+0,8*2,0*2</t>
  </si>
  <si>
    <t>7606900R1</t>
  </si>
  <si>
    <t>Vyvěšení křídel dveří plochy do 2 m2</t>
  </si>
  <si>
    <t>-1431188359</t>
  </si>
  <si>
    <t>97</t>
  </si>
  <si>
    <t>Prorážení otvorů a ostatní bourací práce</t>
  </si>
  <si>
    <t>973031151</t>
  </si>
  <si>
    <t>Vysekání výklenků ve zdivu cihelném na MV nebo MVC pl přes 0,25 m2</t>
  </si>
  <si>
    <t>2000356350</t>
  </si>
  <si>
    <t>0,50*1,20*0,30</t>
  </si>
  <si>
    <t>64</t>
  </si>
  <si>
    <t>971033471</t>
  </si>
  <si>
    <t>Vybourání otvorů ve zdivu cihelném pl do 0,25 m2 na MVC nebo MV tl do 750 mm</t>
  </si>
  <si>
    <t>-1719374252</t>
  </si>
  <si>
    <t>pro VZT otvor 500/400</t>
  </si>
  <si>
    <t>65</t>
  </si>
  <si>
    <t>971033581</t>
  </si>
  <si>
    <t>Vybourání otvorů ve zdivu cihelném pl do 1 m2 na MVC nebo MV tl do 900 mm</t>
  </si>
  <si>
    <t>-1626070821</t>
  </si>
  <si>
    <t>0,70*0,70*0,75</t>
  </si>
  <si>
    <t>66</t>
  </si>
  <si>
    <t>974031164</t>
  </si>
  <si>
    <t>Vysekání rýh ve zdivu cihelném hl do 150 mm š do 150 mm</t>
  </si>
  <si>
    <t>962881537</t>
  </si>
  <si>
    <t>poznámka 17</t>
  </si>
  <si>
    <t>1,0</t>
  </si>
  <si>
    <t>67</t>
  </si>
  <si>
    <t>974031666</t>
  </si>
  <si>
    <t>Vysekání rýh ve zdivu cihelném pro vtahování nosníků hl do 150 mm v do 250 mm</t>
  </si>
  <si>
    <t>-38303988</t>
  </si>
  <si>
    <t>0,80*2</t>
  </si>
  <si>
    <t>překlady pro nové otvory pro VZT</t>
  </si>
  <si>
    <t>0,8*2*5</t>
  </si>
  <si>
    <t>1,0*5</t>
  </si>
  <si>
    <t>68</t>
  </si>
  <si>
    <t>976085311</t>
  </si>
  <si>
    <t>Vybourání kanalizačních rámů včetně poklopů nebo mříží pl do 0,6 m2</t>
  </si>
  <si>
    <t>-1344209063</t>
  </si>
  <si>
    <t>poznámka 6</t>
  </si>
  <si>
    <t>poklop 600x600</t>
  </si>
  <si>
    <t>69</t>
  </si>
  <si>
    <t>978013141</t>
  </si>
  <si>
    <t>Otlučení (osekání) vnitřní vápenné nebo vápenocementové omítky stěn v rozsahu přes 10 do 30 %</t>
  </si>
  <si>
    <t>-1292251250</t>
  </si>
  <si>
    <t>poznámka 1</t>
  </si>
  <si>
    <t>70</t>
  </si>
  <si>
    <t>978015331</t>
  </si>
  <si>
    <t>Otlučení (osekání) vnější vápenné nebo vápenocementové omítky stupně členitosti 1 a 2 v rozsahu přes 10 do 20 %</t>
  </si>
  <si>
    <t>1920387231</t>
  </si>
  <si>
    <t>985</t>
  </si>
  <si>
    <t>Sanace</t>
  </si>
  <si>
    <t>71</t>
  </si>
  <si>
    <t>9850000R1</t>
  </si>
  <si>
    <t>Sanace 1 vnitřního zdiva - montáž a dodávka vč.dopravy</t>
  </si>
  <si>
    <t>941633971</t>
  </si>
  <si>
    <t xml:space="preserve">Poznámka k položce:_x000d_
položka obsahuje:_x000d_
_x000d_
- odstranění omítek 500mm nad vlhk.mapy, vyškrábání spár_x000d_
- nástřik fluatovací_x000d_
- sanační podhoz do poslední čerstvé stěrky_x000d_
- sanační omítku jádrovou tl.25mm_x000d_
- sanační omítku štukovou_x000d_
- prodyšnou interiérovou barvu_x000d_
_x000d_
</t>
  </si>
  <si>
    <t>1,0*71</t>
  </si>
  <si>
    <t>1,0*3,0</t>
  </si>
  <si>
    <t>72</t>
  </si>
  <si>
    <t>9850000R2</t>
  </si>
  <si>
    <t>Sanace 2 vnitřního zdiva - montáž a dodávka vč.dopravy</t>
  </si>
  <si>
    <t>1404161924</t>
  </si>
  <si>
    <t xml:space="preserve">Poznámka k položce:_x000d_
položka obsahuje:_x000d_
_x000d_
- odstranění omítek 500mm nad vlhk.mapy, vyškrábání spár_x000d_
- nástřik fluatovací_x000d_
- sanační podhoz do poslední čerstvé stěrky_x000d_
- sanační omítku jádrovou tl.25mm_x000d_
_x000d_
_x000d_
</t>
  </si>
  <si>
    <t>73</t>
  </si>
  <si>
    <t>985311112</t>
  </si>
  <si>
    <t>Reprofilace stěn cementovou sanační maltou tl přes 10 do 20 mm</t>
  </si>
  <si>
    <t>1736259495</t>
  </si>
  <si>
    <t>997</t>
  </si>
  <si>
    <t>Doprava suti a vybouraných hmot</t>
  </si>
  <si>
    <t>74</t>
  </si>
  <si>
    <t>997013211</t>
  </si>
  <si>
    <t>Vnitrostaveništní doprava suti a vybouraných hmot pro budovy v do 6 m ručně</t>
  </si>
  <si>
    <t>-2071091546</t>
  </si>
  <si>
    <t>75</t>
  </si>
  <si>
    <t>997013501</t>
  </si>
  <si>
    <t>Odvoz suti a vybouraných hmot na skládku nebo meziskládku do 1 km se složením</t>
  </si>
  <si>
    <t>-563749136</t>
  </si>
  <si>
    <t>76</t>
  </si>
  <si>
    <t>997013509</t>
  </si>
  <si>
    <t>Příplatek k odvozu suti a vybouraných hmot na skládku za každý další 1 km přes 1 km</t>
  </si>
  <si>
    <t>1084840048</t>
  </si>
  <si>
    <t>celkem 12km</t>
  </si>
  <si>
    <t>30*11</t>
  </si>
  <si>
    <t>77</t>
  </si>
  <si>
    <t>997013631</t>
  </si>
  <si>
    <t>Poplatek za uložení na skládce (skládkovné) stavebního odpadu směsného kód odpadu 17 09 04</t>
  </si>
  <si>
    <t>-997470894</t>
  </si>
  <si>
    <t>998</t>
  </si>
  <si>
    <t>Přesun hmot</t>
  </si>
  <si>
    <t>78</t>
  </si>
  <si>
    <t>998018001</t>
  </si>
  <si>
    <t>Přesun hmot pro budovy ruční pro budovy v do 6 m</t>
  </si>
  <si>
    <t>941214836</t>
  </si>
  <si>
    <t>VYB</t>
  </si>
  <si>
    <t>Vybavení</t>
  </si>
  <si>
    <t>79</t>
  </si>
  <si>
    <t>9000000R1</t>
  </si>
  <si>
    <t>Kuchyňská linka - dl.1,4m, pracovní deska s výřezem pro dřez, horní skříňky</t>
  </si>
  <si>
    <t>518060031</t>
  </si>
  <si>
    <t>Poznámka k položce:_x000d_
dřez je součástí rozpočtu ZTI</t>
  </si>
  <si>
    <t>80</t>
  </si>
  <si>
    <t>9000000R2</t>
  </si>
  <si>
    <t xml:space="preserve">Stůl + 2 židle - laminovaná dřevotřísková deska, podnož MDF materiál </t>
  </si>
  <si>
    <t>1402400708</t>
  </si>
  <si>
    <t>81</t>
  </si>
  <si>
    <t>9000000R3</t>
  </si>
  <si>
    <t>Šatní skřín - 1800x500x500mm svařovaná dvoudvéřová na soklu, š.oddílu 250mm, uzamykání otočný uzávěr</t>
  </si>
  <si>
    <t>-1033825964</t>
  </si>
  <si>
    <t>PSV</t>
  </si>
  <si>
    <t>Práce a dodávky PSV</t>
  </si>
  <si>
    <t>711</t>
  </si>
  <si>
    <t>Izolace proti vodě, vlhkosti a plynům</t>
  </si>
  <si>
    <t>82</t>
  </si>
  <si>
    <t>711113117</t>
  </si>
  <si>
    <t>Izolace proti vlhkosti na vodorovné ploše za studena těsnicí stěrkou jednosložkovou na bázi cementu</t>
  </si>
  <si>
    <t>-1777491994</t>
  </si>
  <si>
    <t>hydroizolační cementová stěrka ve sprše</t>
  </si>
  <si>
    <t>1,42+0,2*(1,6*2+0,9*2)</t>
  </si>
  <si>
    <t>712</t>
  </si>
  <si>
    <t>Povlakové krytiny</t>
  </si>
  <si>
    <t>83</t>
  </si>
  <si>
    <t>7124617R1</t>
  </si>
  <si>
    <t>Montáž fólie - parozábrany</t>
  </si>
  <si>
    <t>-1285240224</t>
  </si>
  <si>
    <t xml:space="preserve">Poznámka k položce:_x000d_
fólie lepené se svařovanými či lepenými spoji </t>
  </si>
  <si>
    <t>skladba střechy S1</t>
  </si>
  <si>
    <t>18*7</t>
  </si>
  <si>
    <t>84</t>
  </si>
  <si>
    <t>28329027</t>
  </si>
  <si>
    <t>fólie PE vyztužená Al vrstvou pro parotěsnou vrstvu 150g/m2</t>
  </si>
  <si>
    <t>-452902146</t>
  </si>
  <si>
    <t>ztratné 20%</t>
  </si>
  <si>
    <t>126*1,20+0,8</t>
  </si>
  <si>
    <t>713</t>
  </si>
  <si>
    <t>Izolace tepelné</t>
  </si>
  <si>
    <t>85</t>
  </si>
  <si>
    <t>713151111</t>
  </si>
  <si>
    <t>Montáž izolace tepelné střech šikmých kladené volně mezi krokve rohoží, pásů, desek</t>
  </si>
  <si>
    <t>589979188</t>
  </si>
  <si>
    <t>minerální izolace tl.250 = 200+50mm</t>
  </si>
  <si>
    <t>mezi pásnicemi vazníků</t>
  </si>
  <si>
    <t>18*7*2</t>
  </si>
  <si>
    <t>86</t>
  </si>
  <si>
    <t>63152455</t>
  </si>
  <si>
    <t>deska tepelně izolační minerální univerzální λ=0,033-0,035 tl 200mm</t>
  </si>
  <si>
    <t>536582697</t>
  </si>
  <si>
    <t>126*1,02+0,48</t>
  </si>
  <si>
    <t>87</t>
  </si>
  <si>
    <t>63148151</t>
  </si>
  <si>
    <t>deska tepelně izolační minerální univerzální λ=0,033-0,035 tl 50mm</t>
  </si>
  <si>
    <t>461956310</t>
  </si>
  <si>
    <t>88</t>
  </si>
  <si>
    <t>7130000R1</t>
  </si>
  <si>
    <t>Deska XPS pod osazení nového měděného parapetu</t>
  </si>
  <si>
    <t>2070607832</t>
  </si>
  <si>
    <t>0,3*1,5*10</t>
  </si>
  <si>
    <t>89</t>
  </si>
  <si>
    <t>998713121</t>
  </si>
  <si>
    <t>Přesun hmot tonážní pro izolace tepelné ruční v objektech v do 6 m</t>
  </si>
  <si>
    <t>1478699786</t>
  </si>
  <si>
    <t>714</t>
  </si>
  <si>
    <t>Akustická opatření</t>
  </si>
  <si>
    <t>90</t>
  </si>
  <si>
    <t>7141200R1</t>
  </si>
  <si>
    <t>Minerální podhled - canopy - kruhový tvar pr.1200, 800mm, tl.40mm na zavěšený rošt (včetně roštu) - montáž a dodávka vč.dopravy</t>
  </si>
  <si>
    <t>-364652617</t>
  </si>
  <si>
    <t>Poznámka k položce:_x000d_
vysoká úroveň zvukové pohltivosti_x000d_
_x000d_
včetně závěsů a kotvení a doplňků_x000d_
viz popis v PD</t>
  </si>
  <si>
    <t>minerální canopy podhled, m.č.01</t>
  </si>
  <si>
    <t>122</t>
  </si>
  <si>
    <t>721</t>
  </si>
  <si>
    <t>Zdravotechnika - vnitřní kanalizace</t>
  </si>
  <si>
    <t>91</t>
  </si>
  <si>
    <t>7212400R1</t>
  </si>
  <si>
    <t>Posunutí lapače splavenin o 100mm od fasády</t>
  </si>
  <si>
    <t>2136529804</t>
  </si>
  <si>
    <t>Poznámka k položce:_x000d_
- vybourání betonu_x000d_
- posun lapače_x000d_
- zpětné obetonování C12/15</t>
  </si>
  <si>
    <t>výkres č.4</t>
  </si>
  <si>
    <t>poznámka 25</t>
  </si>
  <si>
    <t>762</t>
  </si>
  <si>
    <t>Konstrukce tesařské</t>
  </si>
  <si>
    <t>92</t>
  </si>
  <si>
    <t>7623400R1</t>
  </si>
  <si>
    <t>Laťování - osová vzdálenost do 600 mm</t>
  </si>
  <si>
    <t>-1411774189</t>
  </si>
  <si>
    <t>latě 50/50 po 600mm pod vazníky</t>
  </si>
  <si>
    <t>pro tepelnou izolaci</t>
  </si>
  <si>
    <t>skladba S1</t>
  </si>
  <si>
    <t>93</t>
  </si>
  <si>
    <t>762361321</t>
  </si>
  <si>
    <t>Konstrukční a vyrovnávací vrstva pod klempířské prvky (atiky) z desek cementotřískových tl 18 mm</t>
  </si>
  <si>
    <t>1222171898</t>
  </si>
  <si>
    <t>v.č.8</t>
  </si>
  <si>
    <t>poznámka 23</t>
  </si>
  <si>
    <t>0,50*7,30</t>
  </si>
  <si>
    <t>998762121</t>
  </si>
  <si>
    <t>Přesun hmot tonážní pro kce tesařské ruční v objektech v do 6 m</t>
  </si>
  <si>
    <t>-1059920324</t>
  </si>
  <si>
    <t>763</t>
  </si>
  <si>
    <t>Konstrukce suché výstavby</t>
  </si>
  <si>
    <t>7631315R1</t>
  </si>
  <si>
    <t>SDK podhled deska 1xDF 12,5 bez izolace jednovrstvá spodní kce profil CD+UD EI 30</t>
  </si>
  <si>
    <t>-1435550021</t>
  </si>
  <si>
    <t xml:space="preserve">m.č. 01  - požární odolnost 30minut</t>
  </si>
  <si>
    <t>763164551</t>
  </si>
  <si>
    <t>SDK obklad kcí tvaru L š přes 0,8 m desky 1xA 12,5</t>
  </si>
  <si>
    <t>-639864262</t>
  </si>
  <si>
    <t>jídelna - lem po obvodu</t>
  </si>
  <si>
    <t>(0,67+0,39)*(17,75*2+6,83*2)+0,89</t>
  </si>
  <si>
    <t>763131714</t>
  </si>
  <si>
    <t>SDK podhled základní penetrační nátěr</t>
  </si>
  <si>
    <t>-1402290376</t>
  </si>
  <si>
    <t>122+0,39*50</t>
  </si>
  <si>
    <t>763135102</t>
  </si>
  <si>
    <t>Montáž SDK kazetového podhledu z kazet 600x600 mm na zavěšenou polozapuštěnou nosnou konstrukci</t>
  </si>
  <si>
    <t>-831773406</t>
  </si>
  <si>
    <t>m.č.02,03,04,05 + 07-11</t>
  </si>
  <si>
    <t>3,5*1,5+12,18+4,7*1,6+17,01+1,35+1,42+1,42+5,44+1,80+0,61</t>
  </si>
  <si>
    <t>99</t>
  </si>
  <si>
    <t>59030571</t>
  </si>
  <si>
    <t>podhled kazetový bez děrování polozapuštěná hrana tl 10mm 600x600mm</t>
  </si>
  <si>
    <t>454655467</t>
  </si>
  <si>
    <t>54*1,05+0,30</t>
  </si>
  <si>
    <t>100</t>
  </si>
  <si>
    <t>7631317R1</t>
  </si>
  <si>
    <t>Skoková změna v přes 0,5 m pro SDK a minerální podhledy</t>
  </si>
  <si>
    <t>-1028655585</t>
  </si>
  <si>
    <t>m.č.2 + 4</t>
  </si>
  <si>
    <t>3,50+4,70</t>
  </si>
  <si>
    <t>101</t>
  </si>
  <si>
    <t>7630000R1</t>
  </si>
  <si>
    <t>Zakrytí niky po osazení WC nádržky</t>
  </si>
  <si>
    <t>-2040052405</t>
  </si>
  <si>
    <t>0,50*1,20</t>
  </si>
  <si>
    <t>102</t>
  </si>
  <si>
    <t>7630000R2</t>
  </si>
  <si>
    <t>SDK desky 12,5mm pro drobné konstrukce - montáž a dodávka</t>
  </si>
  <si>
    <t>-1229291809</t>
  </si>
  <si>
    <t>103</t>
  </si>
  <si>
    <t>7631723R1</t>
  </si>
  <si>
    <t>Revizní dvířka kovová s tlačným zámkem 150x150mm - montáž a dodávka vč.dopravy</t>
  </si>
  <si>
    <t>791650734</t>
  </si>
  <si>
    <t>104</t>
  </si>
  <si>
    <t>998763120</t>
  </si>
  <si>
    <t>Přesun hmot tonážní pro dřevostavby ruční v objektech v do 6 m</t>
  </si>
  <si>
    <t>1670645363</t>
  </si>
  <si>
    <t>764</t>
  </si>
  <si>
    <t>Konstrukce klempířské</t>
  </si>
  <si>
    <t>105</t>
  </si>
  <si>
    <t>764235406</t>
  </si>
  <si>
    <t>Oplechování horních ploch a nadezdívek (atik) bez rohů z Cu plechu celoplošně lepené rš 500 mm</t>
  </si>
  <si>
    <t>-1109747508</t>
  </si>
  <si>
    <t>7,30</t>
  </si>
  <si>
    <t>106</t>
  </si>
  <si>
    <t>764031424</t>
  </si>
  <si>
    <t>Dilatační připojovací lišta z Cu plechu včetně tmelení rš 200 mm</t>
  </si>
  <si>
    <t>-519105115</t>
  </si>
  <si>
    <t>107</t>
  </si>
  <si>
    <t>764236445</t>
  </si>
  <si>
    <t>Oplechování parapetů rovných celoplošně lepené z Cu plechu rš 400 mm</t>
  </si>
  <si>
    <t>428614706</t>
  </si>
  <si>
    <t>poznámka 20</t>
  </si>
  <si>
    <t>1,55*10</t>
  </si>
  <si>
    <t>108</t>
  </si>
  <si>
    <t>764538422</t>
  </si>
  <si>
    <t>Svody kruhové včetně objímek, kolen, odskoků z Cu plechu průměru 100 mm</t>
  </si>
  <si>
    <t>-1185006347</t>
  </si>
  <si>
    <t>poznámka 24</t>
  </si>
  <si>
    <t>6*2</t>
  </si>
  <si>
    <t>109</t>
  </si>
  <si>
    <t>7645081R1</t>
  </si>
  <si>
    <t>Úpravy napojení nového svodu na okapový žlab vlivem odsazení od fasády</t>
  </si>
  <si>
    <t>1390807317</t>
  </si>
  <si>
    <t>zpětná montáž svodu</t>
  </si>
  <si>
    <t>110</t>
  </si>
  <si>
    <t>998764121</t>
  </si>
  <si>
    <t>Přesun hmot tonážní pro konstrukce klempířské ruční v objektech v do 6 m</t>
  </si>
  <si>
    <t>1280058458</t>
  </si>
  <si>
    <t>766</t>
  </si>
  <si>
    <t>Konstrukce truhlářské</t>
  </si>
  <si>
    <t>111</t>
  </si>
  <si>
    <t>766694116</t>
  </si>
  <si>
    <t>Montáž parapetních desek dřevěných nebo plastových š do 30 cm</t>
  </si>
  <si>
    <t>1598244292</t>
  </si>
  <si>
    <t>výkres č.6</t>
  </si>
  <si>
    <t>poznámka 2</t>
  </si>
  <si>
    <t>112</t>
  </si>
  <si>
    <t>60794100</t>
  </si>
  <si>
    <t>parapet dřevotřískový vnitřní povrch laminátový š 160mm</t>
  </si>
  <si>
    <t>1003995922</t>
  </si>
  <si>
    <t>113</t>
  </si>
  <si>
    <t>60794121</t>
  </si>
  <si>
    <t>koncovka PVC k parapetním dřevotřískovým deskám 600mm</t>
  </si>
  <si>
    <t>434282921</t>
  </si>
  <si>
    <t>2*10</t>
  </si>
  <si>
    <t>114</t>
  </si>
  <si>
    <t>998766121</t>
  </si>
  <si>
    <t>Přesun hmot tonážní pro kce truhlářské ruční v objektech v do 6 m</t>
  </si>
  <si>
    <t>1178388760</t>
  </si>
  <si>
    <t>767</t>
  </si>
  <si>
    <t>Konstrukce zámečnické</t>
  </si>
  <si>
    <t>115</t>
  </si>
  <si>
    <t>7670000R1</t>
  </si>
  <si>
    <t>Sloupek kovového zábradlí (cca 4kg) - výroba, montáž a dodávka vč.dopravy, vč.nátěru pro tř.prostředí C3, živitnost 10 let</t>
  </si>
  <si>
    <t>20785187</t>
  </si>
  <si>
    <t>poznámka 21</t>
  </si>
  <si>
    <t>116</t>
  </si>
  <si>
    <t>7670000R2</t>
  </si>
  <si>
    <t xml:space="preserve">Sloup - ocelová konstrukce - svařenec 2xI140 - montáž a dodávka vč.dopravy, vč.nátěru </t>
  </si>
  <si>
    <t>kg</t>
  </si>
  <si>
    <t>-135515570</t>
  </si>
  <si>
    <t>v jídelně</t>
  </si>
  <si>
    <t>771</t>
  </si>
  <si>
    <t>Podlahy z dlaždic</t>
  </si>
  <si>
    <t>117</t>
  </si>
  <si>
    <t>771121011</t>
  </si>
  <si>
    <t>Nátěr penetrační na podlahu</t>
  </si>
  <si>
    <t>-560665490</t>
  </si>
  <si>
    <t>skladba podlahy P2 + P3</t>
  </si>
  <si>
    <t>12,18+24,95+17,01+1,35+1,42+1,42+5,44+1,80+0,43</t>
  </si>
  <si>
    <t>118</t>
  </si>
  <si>
    <t>7711510R1</t>
  </si>
  <si>
    <t>Samonivelační stěrka podlah pevnosti 20 MPa tl 5 - 10 mm</t>
  </si>
  <si>
    <t>-2115744069</t>
  </si>
  <si>
    <t>119</t>
  </si>
  <si>
    <t>7715744R1</t>
  </si>
  <si>
    <t xml:space="preserve">Montáž podlah keramických protiskluzných lepených cementovým flexibilním lepidlem </t>
  </si>
  <si>
    <t>-530904476</t>
  </si>
  <si>
    <t>120</t>
  </si>
  <si>
    <t>771474113</t>
  </si>
  <si>
    <t>Montáž soklů z dlaždic keramických rovných lepených cementovým flexibilním lepidlem v přes 90 do 120 mm</t>
  </si>
  <si>
    <t>593159111</t>
  </si>
  <si>
    <t>121</t>
  </si>
  <si>
    <t>59761132</t>
  </si>
  <si>
    <t>dlažba keramická protiskluzná R10 300x300mm, nerektifikované, vzhled matný, dlaždice slinutá - dodávka vč.dopravy</t>
  </si>
  <si>
    <t>-2136187488</t>
  </si>
  <si>
    <t xml:space="preserve">Poznámka k položce:_x000d_
 </t>
  </si>
  <si>
    <t>66*1,10+60*0,06*1,10+0,44</t>
  </si>
  <si>
    <t>998771121</t>
  </si>
  <si>
    <t>Přesun hmot tonážní pro podlahy z dlaždic ruční v objektech v do 6 m</t>
  </si>
  <si>
    <t>745432217</t>
  </si>
  <si>
    <t>776</t>
  </si>
  <si>
    <t>Podlahy povlakové</t>
  </si>
  <si>
    <t>123</t>
  </si>
  <si>
    <t>776121321</t>
  </si>
  <si>
    <t>Neředěná penetrace savého podkladu povlakových podlah</t>
  </si>
  <si>
    <t>521263518</t>
  </si>
  <si>
    <t>skladba podlahy P1</t>
  </si>
  <si>
    <t>121,23+12,72+12,19+0,86</t>
  </si>
  <si>
    <t>124</t>
  </si>
  <si>
    <t>7761411R1</t>
  </si>
  <si>
    <t>Stěrka podlahová samonivelační pro vyrovnání podkladu povlakových podlah pevnosti 20 MPa tl 5 - 10 mm</t>
  </si>
  <si>
    <t>2080697013</t>
  </si>
  <si>
    <t>125</t>
  </si>
  <si>
    <t>776221111</t>
  </si>
  <si>
    <t>Lepení pásů z PVC standardním lepidlem</t>
  </si>
  <si>
    <t>-1503022182</t>
  </si>
  <si>
    <t>126</t>
  </si>
  <si>
    <t>28411012</t>
  </si>
  <si>
    <t>podlahovina vinylová heterogenní protiskluzná třída zátěže 34/43, hořlavost Bfl S1, nášlapná vrstva 0,70mm tl 2,00mm</t>
  </si>
  <si>
    <t>876802238</t>
  </si>
  <si>
    <t>147*1,10+0,30</t>
  </si>
  <si>
    <t>127</t>
  </si>
  <si>
    <t>776411112</t>
  </si>
  <si>
    <t>Montáž obvodových soklíků výšky do 100 mm</t>
  </si>
  <si>
    <t>578412497</t>
  </si>
  <si>
    <t>17,75*2+6,83*2+0,8*2+3,46*2+3,83*2+0,5*2</t>
  </si>
  <si>
    <t>2,60*2+6,56*2+0,34</t>
  </si>
  <si>
    <t>128</t>
  </si>
  <si>
    <t>28411010R</t>
  </si>
  <si>
    <t xml:space="preserve">lišta podkladní fabionová soklová PVC + ukončovací plastová lišta </t>
  </si>
  <si>
    <t>-1221675715</t>
  </si>
  <si>
    <t>85*1,10+0,50</t>
  </si>
  <si>
    <t>129</t>
  </si>
  <si>
    <t>998776121</t>
  </si>
  <si>
    <t>Přesun hmot tonážní pro podlahy povlakové ruční v objektech v do 6 m</t>
  </si>
  <si>
    <t>-1166048906</t>
  </si>
  <si>
    <t>781</t>
  </si>
  <si>
    <t>Dokončovací práce - obklady</t>
  </si>
  <si>
    <t>130</t>
  </si>
  <si>
    <t>7814723R1</t>
  </si>
  <si>
    <t xml:space="preserve">Montáž obkladů keramických lepených cementovým flexibilním rychletuhnoucím lepidlem </t>
  </si>
  <si>
    <t>-1339194447</t>
  </si>
  <si>
    <t>2,0*(1,85-0,60+3,04+1,32)</t>
  </si>
  <si>
    <t>2,0*(1,575*2*3+0,9*2*3-0,7*5)</t>
  </si>
  <si>
    <t>2,0*(2,0*2+2,72*2+0,9*2+2*2+0,3*2-0,8*5)+0,40</t>
  </si>
  <si>
    <t>131</t>
  </si>
  <si>
    <t>59761200R</t>
  </si>
  <si>
    <t>obklad keramický - mozaika 300x300mm, rektifikovaná, vzhled matný - dodávka vč.dopravy</t>
  </si>
  <si>
    <t>-1469808141</t>
  </si>
  <si>
    <t>58*1,10+0,20</t>
  </si>
  <si>
    <t>132</t>
  </si>
  <si>
    <t>781492211</t>
  </si>
  <si>
    <t>Montáž profilů rohových lepených flexibilním cementovým lepidlem</t>
  </si>
  <si>
    <t>-2064738889</t>
  </si>
  <si>
    <t>2,0*22</t>
  </si>
  <si>
    <t>133</t>
  </si>
  <si>
    <t>781492251</t>
  </si>
  <si>
    <t>Montáž profilů ukončovacích lepených flexibilním cementovým lepidlem</t>
  </si>
  <si>
    <t>597261517</t>
  </si>
  <si>
    <t>1,85-0,60+3,04+1,32</t>
  </si>
  <si>
    <t>1,575*2*3+0,9*2*3-0,7*5</t>
  </si>
  <si>
    <t>2,0*2+2,72*2+0,9*2+2*2+0,3*2-0,8*5+0,2</t>
  </si>
  <si>
    <t>134</t>
  </si>
  <si>
    <t>28342001</t>
  </si>
  <si>
    <t>lišta ukončovací z PVC 8mm</t>
  </si>
  <si>
    <t>599690683</t>
  </si>
  <si>
    <t>(44+29)*1,05+0,35</t>
  </si>
  <si>
    <t>135</t>
  </si>
  <si>
    <t>998781121</t>
  </si>
  <si>
    <t>Přesun hmot tonážní pro obklady keramické ruční v objektech v do 6 m</t>
  </si>
  <si>
    <t>1305169444</t>
  </si>
  <si>
    <t>783</t>
  </si>
  <si>
    <t>Dokončovací práce - nátěry</t>
  </si>
  <si>
    <t>136</t>
  </si>
  <si>
    <t>783827423</t>
  </si>
  <si>
    <t>Krycí dvojnásobný silikátový nátěr omítek stupně členitosti 1 a 2</t>
  </si>
  <si>
    <t>1963033208</t>
  </si>
  <si>
    <t>skladba fasády F2 + F3 + F4</t>
  </si>
  <si>
    <t>31+49+20+9</t>
  </si>
  <si>
    <t>navíc římsy - poznámka 22</t>
  </si>
  <si>
    <t>0,3*68+0,6</t>
  </si>
  <si>
    <t>137</t>
  </si>
  <si>
    <t>783823133</t>
  </si>
  <si>
    <t>Penetrační silikátový nátěr hladkých, tenkovrstvých zrnitých nebo štukových omítek</t>
  </si>
  <si>
    <t>-1351444185</t>
  </si>
  <si>
    <t>138</t>
  </si>
  <si>
    <t>7830000R1</t>
  </si>
  <si>
    <t>Mechanické zbroušení povrchu + nátěrový systém ocelové konstrukce pro prostředí C1, životnost 10 let</t>
  </si>
  <si>
    <t>508752240</t>
  </si>
  <si>
    <t>ponechané zárubně</t>
  </si>
  <si>
    <t>1,0*6</t>
  </si>
  <si>
    <t>784</t>
  </si>
  <si>
    <t xml:space="preserve">Dokončovací práce - malby </t>
  </si>
  <si>
    <t>139</t>
  </si>
  <si>
    <t>7840000R1</t>
  </si>
  <si>
    <t>Malba vnitřních stěn a stropů dvojnásobná</t>
  </si>
  <si>
    <t>377795245</t>
  </si>
  <si>
    <t>stropy</t>
  </si>
  <si>
    <t>121,23+12,72-3,5*1,5+24,95-4,7*1,6+12,19+15,68</t>
  </si>
  <si>
    <t>Mezisoučet</t>
  </si>
  <si>
    <t>stěny</t>
  </si>
  <si>
    <t>3,20*(17,75*2+6,83*2)+2,2*0,8*2+3,0*0,80+0,1*(1,5+1,75*2)*10+0,1*(1,2*2+1,7*2+1,1*2)</t>
  </si>
  <si>
    <t>3,0*(9,6*2+2,7*4)</t>
  </si>
  <si>
    <t>53,65</t>
  </si>
  <si>
    <t>786</t>
  </si>
  <si>
    <t>Dokončovací práce - čalounické úpravy</t>
  </si>
  <si>
    <t>140</t>
  </si>
  <si>
    <t>7866100R1</t>
  </si>
  <si>
    <t>Zatemňovací rolety z textilií 1500x1750mm, mechanické ovládání - montáž a dodávka vč.dopravy</t>
  </si>
  <si>
    <t>1649323192</t>
  </si>
  <si>
    <t>na vnitřní okna v jídelně</t>
  </si>
  <si>
    <t>DEM</t>
  </si>
  <si>
    <t>Demontáže</t>
  </si>
  <si>
    <t>141</t>
  </si>
  <si>
    <t>713110811</t>
  </si>
  <si>
    <t>Odstranění tepelné izolace stropů volně kladené z vláknitých materiálů suchých tl do 100 mm</t>
  </si>
  <si>
    <t>-223701482</t>
  </si>
  <si>
    <t>poznámka 3</t>
  </si>
  <si>
    <t>17,75*6,83</t>
  </si>
  <si>
    <t>142</t>
  </si>
  <si>
    <t>713151813</t>
  </si>
  <si>
    <t>Odstranění tepelné izolace střech šikmých volně kladené mezi krokve z vláknitých materiálů suchých tl přes 100 do 200 mm</t>
  </si>
  <si>
    <t>1104157916</t>
  </si>
  <si>
    <t>odstranění původní izolace</t>
  </si>
  <si>
    <t>143</t>
  </si>
  <si>
    <t>763131811</t>
  </si>
  <si>
    <t>Demontáž SDK podhledu s nosnou kcí dřevěnou opláštění jednoduché</t>
  </si>
  <si>
    <t>-1963980455</t>
  </si>
  <si>
    <t>144</t>
  </si>
  <si>
    <t>763131821</t>
  </si>
  <si>
    <t>Demontáž SDK podhledu s dvouvrstvou nosnou kcí z ocelových profilů opláštění jednoduché</t>
  </si>
  <si>
    <t>-1514206396</t>
  </si>
  <si>
    <t>poznámka 9</t>
  </si>
  <si>
    <t>11,80</t>
  </si>
  <si>
    <t>145</t>
  </si>
  <si>
    <t>7631200R1</t>
  </si>
  <si>
    <t>Demontáž SDK obkladu topení</t>
  </si>
  <si>
    <t>-332186571</t>
  </si>
  <si>
    <t>poznámka 4</t>
  </si>
  <si>
    <t>(0,30+0,40)*6,83</t>
  </si>
  <si>
    <t>146</t>
  </si>
  <si>
    <t>763121811</t>
  </si>
  <si>
    <t>Demontáž SDK předsazené stěny s jednoduchou nosnou kcí opláštění jednoduché</t>
  </si>
  <si>
    <t>-449534047</t>
  </si>
  <si>
    <t>poznámka 14</t>
  </si>
  <si>
    <t>1,50*2,25</t>
  </si>
  <si>
    <t>147</t>
  </si>
  <si>
    <t>764002841</t>
  </si>
  <si>
    <t>Demontáž oplechování horních ploch zdí a nadezdívek do suti</t>
  </si>
  <si>
    <t>2030204534</t>
  </si>
  <si>
    <t>7,50</t>
  </si>
  <si>
    <t>148</t>
  </si>
  <si>
    <t>764002851</t>
  </si>
  <si>
    <t>Demontáž oplechování parapetů do suti</t>
  </si>
  <si>
    <t>1090256214</t>
  </si>
  <si>
    <t>výkres č.2,3,4</t>
  </si>
  <si>
    <t>5,30</t>
  </si>
  <si>
    <t>149</t>
  </si>
  <si>
    <t>764002861</t>
  </si>
  <si>
    <t>Demontáž oplechování říms a ozdobných prvků do suti</t>
  </si>
  <si>
    <t>-1829488878</t>
  </si>
  <si>
    <t>18,5+5,0</t>
  </si>
  <si>
    <t>150</t>
  </si>
  <si>
    <t>764004861</t>
  </si>
  <si>
    <t>Demontáž svodu do suti</t>
  </si>
  <si>
    <t>-1256461408</t>
  </si>
  <si>
    <t>151</t>
  </si>
  <si>
    <t>766411821</t>
  </si>
  <si>
    <t>Demontáž truhlářského obložení stěn z palubek</t>
  </si>
  <si>
    <t>387601582</t>
  </si>
  <si>
    <t>152</t>
  </si>
  <si>
    <t>766411822</t>
  </si>
  <si>
    <t>Demontáž truhlářského obložení stěn podkladových roštů</t>
  </si>
  <si>
    <t>-266295315</t>
  </si>
  <si>
    <t>153</t>
  </si>
  <si>
    <t>766421821</t>
  </si>
  <si>
    <t>Demontáž truhlářského obložení podhledů z palubek</t>
  </si>
  <si>
    <t>-933627482</t>
  </si>
  <si>
    <t>výkres č.2, 3</t>
  </si>
  <si>
    <t>poznámka 5</t>
  </si>
  <si>
    <t>4,06*3,0</t>
  </si>
  <si>
    <t>154</t>
  </si>
  <si>
    <t>766421822</t>
  </si>
  <si>
    <t>Demontáž truhlářského obložení podhledů podkladových roštů</t>
  </si>
  <si>
    <t>-1629512546</t>
  </si>
  <si>
    <t>155</t>
  </si>
  <si>
    <t>766691811</t>
  </si>
  <si>
    <t>Demontáž parapetních desek dřevěných nebo plastových šířky do 300 mm</t>
  </si>
  <si>
    <t>-812324954</t>
  </si>
  <si>
    <t>156</t>
  </si>
  <si>
    <t>7671600R1</t>
  </si>
  <si>
    <t>Ořezání trubkového zábradlí 200mm od fasády</t>
  </si>
  <si>
    <t>-37283841</t>
  </si>
  <si>
    <t>157</t>
  </si>
  <si>
    <t>771571810</t>
  </si>
  <si>
    <t>Demontáž podlah z dlaždic keramických kladených do malty</t>
  </si>
  <si>
    <t>312890007</t>
  </si>
  <si>
    <t>m.č.08-11</t>
  </si>
  <si>
    <t>3,24+2,14+5,44+1,80+0,38</t>
  </si>
  <si>
    <t>158</t>
  </si>
  <si>
    <t>776201812</t>
  </si>
  <si>
    <t>Demontáž lepených povlakových podlah s podložkou ručně</t>
  </si>
  <si>
    <t>1781813024</t>
  </si>
  <si>
    <t>m.č.01-07</t>
  </si>
  <si>
    <t>121,23+12,72+12,18+24,95+17,01+8,96+1,47+0,48</t>
  </si>
  <si>
    <t>159</t>
  </si>
  <si>
    <t>781471810</t>
  </si>
  <si>
    <t>Demontáž obkladů z obkladaček keramických kladených do malty</t>
  </si>
  <si>
    <t>159489659</t>
  </si>
  <si>
    <t>poznámka 13</t>
  </si>
  <si>
    <t>2,0*(1,8-0,6+3,04+1,32)</t>
  </si>
  <si>
    <t>1,80*(1,5*2*2+1,2*2+0,9*2-0,6*2-0,8)</t>
  </si>
  <si>
    <t>160</t>
  </si>
  <si>
    <t>783806805</t>
  </si>
  <si>
    <t>Odstranění nátěrů z omítek opálením</t>
  </si>
  <si>
    <t>-1398275538</t>
  </si>
  <si>
    <t>poznámka 15</t>
  </si>
  <si>
    <t>OTV</t>
  </si>
  <si>
    <t>Výplně otvorů</t>
  </si>
  <si>
    <t>161</t>
  </si>
  <si>
    <t>7600000R1</t>
  </si>
  <si>
    <t xml:space="preserve">Prvek D1 - vnitřní dřevěné dveře 800/1970mm, plné hladké, povrch HPL laminát vč.ocelové lakované zárubně - doplňky a parametry  viz výkres Výpis výplní - montáž a dodávka vč.dopravy</t>
  </si>
  <si>
    <t>-2029332600</t>
  </si>
  <si>
    <t>162</t>
  </si>
  <si>
    <t>7600000R2</t>
  </si>
  <si>
    <t xml:space="preserve">Prvek D2 - vnitřní dřevěné dveře 800/1970mm, plné hladké, povrch HPL laminát - doplňky a parametry  viz výkres Výpis výplní - montáž a dodávka vč.dopravy</t>
  </si>
  <si>
    <t>1814151466</t>
  </si>
  <si>
    <t>do původní zárubně</t>
  </si>
  <si>
    <t>163</t>
  </si>
  <si>
    <t>7600000R3</t>
  </si>
  <si>
    <t xml:space="preserve">Prvek D2a - vnitřní dřevěné dveře 800/1970mm protipožární, plné hladké, povrch HPL laminát - doplňky a parametry  viz výkres Výpis výplní - montáž a dodávka vč.dopravy</t>
  </si>
  <si>
    <t>-1908164030</t>
  </si>
  <si>
    <t>Poznámka k položce:_x000d_
 EW30DP3-C2</t>
  </si>
  <si>
    <t>164</t>
  </si>
  <si>
    <t>7600000R4</t>
  </si>
  <si>
    <t xml:space="preserve">Prvek D3 - vnitřní ocelové dveře 800/1970mm, vč.rámové zárubně - doplňky a parametry  viz výkres Výpis výplní - montáž a dodávka vč.dopravy</t>
  </si>
  <si>
    <t>-1954173049</t>
  </si>
  <si>
    <t>165</t>
  </si>
  <si>
    <t>7600000R5</t>
  </si>
  <si>
    <t xml:space="preserve">Prvek D4 - vnitřní dřevěné dveře 700/1970mm, plné hladké, povrch HPL laminát vč.ocelové lakované zárubně - doplňky a parametry  viz výkres Výpis výplní - montáž a dodávka vč.dopravy</t>
  </si>
  <si>
    <t>-2018245605</t>
  </si>
  <si>
    <t>166</t>
  </si>
  <si>
    <t>7600000R6</t>
  </si>
  <si>
    <t xml:space="preserve">Prvek D5 - vnitřní dřevěné dveře 700/1970mm, plné hladké, povrch HPL laminát vč.ocelové lakované zárubně - doplňky a parametry  viz výkres Výpis výplní - montáž a dodávka vč.dopravy</t>
  </si>
  <si>
    <t>1258959845</t>
  </si>
  <si>
    <t>167</t>
  </si>
  <si>
    <t>7600000R7</t>
  </si>
  <si>
    <t xml:space="preserve">Prvek D6 - vnitřní sprchové dveře skládací prosklené 700/1970mm, vč. zárubně - doplňky a parametry  viz výkres Výpis výplní - montáž a dodávka vč.dopravy</t>
  </si>
  <si>
    <t>673970906</t>
  </si>
  <si>
    <t>168</t>
  </si>
  <si>
    <t>7600000R8</t>
  </si>
  <si>
    <t xml:space="preserve">Prvek D7 - vnitřní dřevěné dveře 600/1970mm, plné hladké, povrch HPL laminát - doplňky a parametry  viz výkres Výpis výplní - montáž a dodávka vč.dopravy</t>
  </si>
  <si>
    <t>-149760690</t>
  </si>
  <si>
    <t>169</t>
  </si>
  <si>
    <t>7600000R9</t>
  </si>
  <si>
    <t xml:space="preserve">Prvek D8 - vnitřní hliníkové požární dveře plné v prosklené stěně, zárubeň rámová - doplňky a parametry  viz výkres Výpis výplní - montáž a dodávka vč.dopravy</t>
  </si>
  <si>
    <t>1204169141</t>
  </si>
  <si>
    <t>rozměr otvoru 3000x2200</t>
  </si>
  <si>
    <t>170</t>
  </si>
  <si>
    <t>760000R10</t>
  </si>
  <si>
    <t xml:space="preserve">Prvek O1 - vnitřní podávací okno dvoukřídlové výsuvné hliníkové  - doplňky a parametry  viz výkres Výpis výplní - montáž a dodávka vč.dopravy</t>
  </si>
  <si>
    <t>318083586</t>
  </si>
  <si>
    <t>rozměr otvoru 4045x1880, rozměr křídla 1950x950 (2x)</t>
  </si>
  <si>
    <t>171</t>
  </si>
  <si>
    <t>760000R11</t>
  </si>
  <si>
    <t xml:space="preserve">Prvek O2 - Okno dřevěné s plnou výplní 1000/1400 - doplňky a parametry  viz výkres Výpis výplní - montáž a dodávka vč.dopravy</t>
  </si>
  <si>
    <t>1106081555</t>
  </si>
  <si>
    <t>02 - Zdravotní technika</t>
  </si>
  <si>
    <t xml:space="preserve">    1 - Zemní práce</t>
  </si>
  <si>
    <t xml:space="preserve">    9 - Ostatní konstrukce a práce, bourání</t>
  </si>
  <si>
    <t xml:space="preserve">    ZED - Zednické vypomoci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</si>
  <si>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</si>
  <si>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</si>
  <si>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</si>
  <si>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protipožární ochrana</t>
  </si>
  <si>
    <t>Zemní práce</t>
  </si>
  <si>
    <t>132212332</t>
  </si>
  <si>
    <t>Hloubení nezapažených rýh šířky do 2000 mm v nesoudržných horninách třídy těžitelnosti I skupiny 3 ručně</t>
  </si>
  <si>
    <t>1858382375</t>
  </si>
  <si>
    <t>výkop pro svodné kanalizační potrubí</t>
  </si>
  <si>
    <t>1,0*1,0*6</t>
  </si>
  <si>
    <t>451572111</t>
  </si>
  <si>
    <t>Lože pod potrubí otevřený výkop z kameniva drobného těženého</t>
  </si>
  <si>
    <t>-88203223</t>
  </si>
  <si>
    <t>pod potrubí</t>
  </si>
  <si>
    <t>1,0*0,10*6</t>
  </si>
  <si>
    <t>175111101</t>
  </si>
  <si>
    <t>Obsypání potrubí ručně sypaninou bez prohození, uloženou do 3 m</t>
  </si>
  <si>
    <t>474346591</t>
  </si>
  <si>
    <t>pro potrubí</t>
  </si>
  <si>
    <t>1,0*0,40*6</t>
  </si>
  <si>
    <t>58337331</t>
  </si>
  <si>
    <t>štěrkopísek frakce 0/22</t>
  </si>
  <si>
    <t>238835444</t>
  </si>
  <si>
    <t>pro obsyp potrubí</t>
  </si>
  <si>
    <t>2,40*2,0</t>
  </si>
  <si>
    <t>174111101</t>
  </si>
  <si>
    <t>Zásyp jam, šachet rýh nebo kolem objektů sypaninou se zhutněním ručně</t>
  </si>
  <si>
    <t>-877378878</t>
  </si>
  <si>
    <t>nakoupeným materiálem</t>
  </si>
  <si>
    <t>1,0*(1,0-0,1-0,4)*6</t>
  </si>
  <si>
    <t>58331200</t>
  </si>
  <si>
    <t>štěrkopísek netříděný</t>
  </si>
  <si>
    <t>-119459740</t>
  </si>
  <si>
    <t>pro zpětný zásyp</t>
  </si>
  <si>
    <t>3,0*2,0</t>
  </si>
  <si>
    <t>162211201</t>
  </si>
  <si>
    <t>Vodorovné přemístění do 10 m nošením výkopku z horniny třídy těžitelnosti I skupiny 1 až 3</t>
  </si>
  <si>
    <t>2119581334</t>
  </si>
  <si>
    <t xml:space="preserve">k místu nakládky </t>
  </si>
  <si>
    <t>162211209</t>
  </si>
  <si>
    <t>Příplatek k vodorovnému přemístění nošením za každých dalších 10 m nošení výkopku z horniny třídy těžitelnosti I skupiny 1 až 3</t>
  </si>
  <si>
    <t>405858782</t>
  </si>
  <si>
    <t>celkem cca 50m</t>
  </si>
  <si>
    <t>6*4</t>
  </si>
  <si>
    <t>162751117.1</t>
  </si>
  <si>
    <t>Vodorovné přemístění přes 9 000 do 10000 m výkopku/sypaniny z horniny třídy těžitelnosti I skupiny 1 až 3</t>
  </si>
  <si>
    <t>-980965255</t>
  </si>
  <si>
    <t xml:space="preserve">vykopaná zemina </t>
  </si>
  <si>
    <t>162751119</t>
  </si>
  <si>
    <t>Příplatek k vodorovnému přemístění výkopku/sypaniny z horniny třídy těžitelnosti I skupiny 1 až 3 ZKD 1000 m přes 10000 m</t>
  </si>
  <si>
    <t>-424662150</t>
  </si>
  <si>
    <t>171251201.1</t>
  </si>
  <si>
    <t>Uložení sypaniny na skládky nebo meziskládky</t>
  </si>
  <si>
    <t>-1637157798</t>
  </si>
  <si>
    <t>171201231</t>
  </si>
  <si>
    <t>Poplatek za uložení zeminy a kamení na recyklační skládce (skládkovné) kód odpadu 17 05 04</t>
  </si>
  <si>
    <t>-70061520</t>
  </si>
  <si>
    <t>6,0*2,0</t>
  </si>
  <si>
    <t>899722114</t>
  </si>
  <si>
    <t>Krytí potrubí z plastů výstražnou fólií z PVC přes 34 do 40 cm</t>
  </si>
  <si>
    <t>1444807595</t>
  </si>
  <si>
    <t>Ostatní konstrukce a práce, bourání</t>
  </si>
  <si>
    <t>9600000R1</t>
  </si>
  <si>
    <t>Vybourání a obnova betonové mazaniny v místě výkopu pro vnitřní ležatou kanalizaci</t>
  </si>
  <si>
    <t>-2099930232</t>
  </si>
  <si>
    <t>1,0*6*0,20</t>
  </si>
  <si>
    <t>-1465277105</t>
  </si>
  <si>
    <t>1639791214</t>
  </si>
  <si>
    <t>1755680487</t>
  </si>
  <si>
    <t>3*11</t>
  </si>
  <si>
    <t>-328484757</t>
  </si>
  <si>
    <t>ZED</t>
  </si>
  <si>
    <t>Zednické vypomoci</t>
  </si>
  <si>
    <t>310000001</t>
  </si>
  <si>
    <t xml:space="preserve">Zednické výpomoci </t>
  </si>
  <si>
    <t>148005656</t>
  </si>
  <si>
    <t>Poznámka k položce:_x000d_
 (drobné práce položkově nevykázané - např. vrtání, sekání rýh, kapes, prostupů a jejich začištění apod.)</t>
  </si>
  <si>
    <t>721173401</t>
  </si>
  <si>
    <t>Potrubí kanalizační z PVC SN 4 svodné DN 110</t>
  </si>
  <si>
    <t>-699393546</t>
  </si>
  <si>
    <t>Poznámka k položce:_x000d_
montáž a dodávka vč.tvarovek</t>
  </si>
  <si>
    <t>721173402</t>
  </si>
  <si>
    <t>Potrubí kanalizační z PVC SN 4 svodné DN 125</t>
  </si>
  <si>
    <t>324840631</t>
  </si>
  <si>
    <t>721174025</t>
  </si>
  <si>
    <t>Potrubí kanalizační z PP odpadní DN 110</t>
  </si>
  <si>
    <t>-1307290604</t>
  </si>
  <si>
    <t>Poznámka k položce:_x000d_
montáž a dodávka vč.tvarovek, vč.uchycení</t>
  </si>
  <si>
    <t>721174042</t>
  </si>
  <si>
    <t>Potrubí kanalizační z PP připojovací DN 40</t>
  </si>
  <si>
    <t>-1791809357</t>
  </si>
  <si>
    <t>721174043</t>
  </si>
  <si>
    <t>Potrubí kanalizační z PP připojovací DN 50</t>
  </si>
  <si>
    <t>-1646000280</t>
  </si>
  <si>
    <t>721174044</t>
  </si>
  <si>
    <t>Potrubí kanalizační z PP připojovací DN 75</t>
  </si>
  <si>
    <t>467245799</t>
  </si>
  <si>
    <t>721174045</t>
  </si>
  <si>
    <t>Potrubí kanalizační z PP připojovací DN 110</t>
  </si>
  <si>
    <t>103735806</t>
  </si>
  <si>
    <t>721290111</t>
  </si>
  <si>
    <t>Zkouška těsnosti potrubí kanalizace vodou DN do 125</t>
  </si>
  <si>
    <t>-2050554557</t>
  </si>
  <si>
    <t>6+3+5</t>
  </si>
  <si>
    <t>721194105</t>
  </si>
  <si>
    <t>Vyvedení a upevnění odpadních výpustek DN 50</t>
  </si>
  <si>
    <t>-824520560</t>
  </si>
  <si>
    <t>721194109</t>
  </si>
  <si>
    <t>Vyvedení a upevnění odpadních výpustek DN 110</t>
  </si>
  <si>
    <t>-1142419972</t>
  </si>
  <si>
    <t>721110962</t>
  </si>
  <si>
    <t>Potrubí kameninové propojení potrubí DN 125</t>
  </si>
  <si>
    <t>1872326517</t>
  </si>
  <si>
    <t>napojení nového potrubí</t>
  </si>
  <si>
    <t>na stávající kameninu</t>
  </si>
  <si>
    <t>721279126</t>
  </si>
  <si>
    <t>Montáž přivzdušňovací ventil odpadních potrubí DN do 110 ostatní typ</t>
  </si>
  <si>
    <t>2095275100</t>
  </si>
  <si>
    <t>56231250</t>
  </si>
  <si>
    <t>přivzdušňovací ventil s dvojitou izolační stěnou odpadního potrubí DN 50/75/110</t>
  </si>
  <si>
    <t>-585121895</t>
  </si>
  <si>
    <t>Poznámka k položce:_x000d_
např.HL900</t>
  </si>
  <si>
    <t>998721121</t>
  </si>
  <si>
    <t>Přesun hmot tonážní pro vnitřní kanalizaci ruční v objektech v do 6 m</t>
  </si>
  <si>
    <t>344057442</t>
  </si>
  <si>
    <t>722</t>
  </si>
  <si>
    <t>Zdravotechnika - vnitřní vodovod</t>
  </si>
  <si>
    <t>722130146</t>
  </si>
  <si>
    <t>Potrubí pro požární systém ocelové hladké pozinkované silnostěnné spojované lisováním DN 50</t>
  </si>
  <si>
    <t>-573153484</t>
  </si>
  <si>
    <t>6+8</t>
  </si>
  <si>
    <t>7221319R1</t>
  </si>
  <si>
    <t>Napojení na stávající potrubí ocelové pozinkované DN50</t>
  </si>
  <si>
    <t>422657978</t>
  </si>
  <si>
    <t>722174002</t>
  </si>
  <si>
    <t>Potrubí vodovodní plastové PPR svar polyfúze PN 16 D 20x2,8 mm</t>
  </si>
  <si>
    <t>1559080220</t>
  </si>
  <si>
    <t>připojovací potrubí</t>
  </si>
  <si>
    <t>přeložky rozvodů pod stropem</t>
  </si>
  <si>
    <t>722174003</t>
  </si>
  <si>
    <t>Potrubí vodovodní plastové PPR svar polyfúze PN 16 D 25x3,5 mm</t>
  </si>
  <si>
    <t>1573303601</t>
  </si>
  <si>
    <t>ležatý rozvod pod stropem</t>
  </si>
  <si>
    <t>722174004</t>
  </si>
  <si>
    <t>Potrubí vodovodní plastové PPR svar polyfúze PN 16 D 32x4,4 mm</t>
  </si>
  <si>
    <t>-814497005</t>
  </si>
  <si>
    <t>722174005</t>
  </si>
  <si>
    <t>Potrubí vodovodní plastové PPR svar polyfúze PN 16 D 40x5,5 mm</t>
  </si>
  <si>
    <t>196259711</t>
  </si>
  <si>
    <t>722174006</t>
  </si>
  <si>
    <t>Potrubí vodovodní plastové PPR svar polyfúze PN 16 D 50x6,9 mm</t>
  </si>
  <si>
    <t>69986406</t>
  </si>
  <si>
    <t>722174007</t>
  </si>
  <si>
    <t>Potrubí vodovodní plastové PPR svar polyfúze PN 16 D 63x8,6 mm</t>
  </si>
  <si>
    <t>501178176</t>
  </si>
  <si>
    <t>7221739R1</t>
  </si>
  <si>
    <t>Napojení na stávající plastové potrubí</t>
  </si>
  <si>
    <t>-2075416289</t>
  </si>
  <si>
    <t>722181231</t>
  </si>
  <si>
    <t>Ochrana vodovodního potrubí přilepenými termoizolačními trubicemi z PE tl přes 9 do 13 mm DN do 22 mm</t>
  </si>
  <si>
    <t>-555780420</t>
  </si>
  <si>
    <t>10+13</t>
  </si>
  <si>
    <t>722181251</t>
  </si>
  <si>
    <t>Ochrana vodovodního potrubí přilepenými termoizolačními trubicemi z PE tl přes 20 do 25 mm DN do 22 mm</t>
  </si>
  <si>
    <t>-908702722</t>
  </si>
  <si>
    <t>15+4+10+8</t>
  </si>
  <si>
    <t>722181252</t>
  </si>
  <si>
    <t>Ochrana vodovodního potrubí přilepenými termoizolačními trubicemi z PE tl přes 20 do 25 mm DN přes 22 do 45 mm</t>
  </si>
  <si>
    <t>-1966496513</t>
  </si>
  <si>
    <t>18+25</t>
  </si>
  <si>
    <t>722181253</t>
  </si>
  <si>
    <t>Ochrana vodovodního potrubí přilepenými termoizolačními trubicemi z PE tl přes 20 do 25 mm DN přes 45 do 63 mm</t>
  </si>
  <si>
    <t>536138733</t>
  </si>
  <si>
    <t>722190401</t>
  </si>
  <si>
    <t>Vyvedení a upevnění výpustku DN do 25</t>
  </si>
  <si>
    <t>-226555518</t>
  </si>
  <si>
    <t>7*2</t>
  </si>
  <si>
    <t>722232044</t>
  </si>
  <si>
    <t>Kohout kulový přímý G 3/4" PN 42 do 185°C vnitřní závit</t>
  </si>
  <si>
    <t>1994357776</t>
  </si>
  <si>
    <t>722290246</t>
  </si>
  <si>
    <t>Zkouška těsnosti vodovodního potrubí plastového DN do 40</t>
  </si>
  <si>
    <t>2106903901</t>
  </si>
  <si>
    <t>15+10+13</t>
  </si>
  <si>
    <t>4+10+8+18</t>
  </si>
  <si>
    <t>722290249</t>
  </si>
  <si>
    <t>Zkouška těsnosti vodovodního potrubí plastového DN přes 40 do 90</t>
  </si>
  <si>
    <t>-581525186</t>
  </si>
  <si>
    <t>25+12+6+8</t>
  </si>
  <si>
    <t>722290234</t>
  </si>
  <si>
    <t>Proplach a dezinfekce vodovodního potrubí DN do 80</t>
  </si>
  <si>
    <t>837655172</t>
  </si>
  <si>
    <t>78+51</t>
  </si>
  <si>
    <t>998722121</t>
  </si>
  <si>
    <t>Přesun hmot tonážní pro vnitřní vodovod ruční v objektech v do 6 m</t>
  </si>
  <si>
    <t>-2025402423</t>
  </si>
  <si>
    <t>725</t>
  </si>
  <si>
    <t>Zdravotechnika - zařizovací předměty</t>
  </si>
  <si>
    <t>725112022</t>
  </si>
  <si>
    <t>Klozet keramický závěsný na nosné stěny odpad vodorovný</t>
  </si>
  <si>
    <t>soubor</t>
  </si>
  <si>
    <t>1914676164</t>
  </si>
  <si>
    <t>725211615</t>
  </si>
  <si>
    <t>Umyvadlo keramické bílé šířky 500 mm s krytem na sifon připevněné na stěnu šrouby</t>
  </si>
  <si>
    <t>1157948172</t>
  </si>
  <si>
    <t>7252400R1</t>
  </si>
  <si>
    <t>Sprchový kout - jednokřídlové dveře 900x2000mm - montáž a dodávka vč.dopravy</t>
  </si>
  <si>
    <t>1257903755</t>
  </si>
  <si>
    <t>725311121</t>
  </si>
  <si>
    <t>Dřez jednoduchý nerezový se zápachovou uzávěrkou s odkapávací plochou 560x480 mm a miskou</t>
  </si>
  <si>
    <t>-1835295545</t>
  </si>
  <si>
    <t>7253311R1</t>
  </si>
  <si>
    <t>Výlevka včetně splachovací nádrže</t>
  </si>
  <si>
    <t>1531175108</t>
  </si>
  <si>
    <t>7254100R1</t>
  </si>
  <si>
    <t>Sprchový žlab, svislý odtok DN50 + odtokový žlábek 900mm - montáž a dodávka vč.dopravy</t>
  </si>
  <si>
    <t>1347972933</t>
  </si>
  <si>
    <t>725821325</t>
  </si>
  <si>
    <t>Baterie dřezová stojánková páková s otáčivým kulatým ústím a délkou ramínka 220 mm</t>
  </si>
  <si>
    <t>2117475083</t>
  </si>
  <si>
    <t>725822611</t>
  </si>
  <si>
    <t>Baterie umyvadlová stojánková páková bez výpusti</t>
  </si>
  <si>
    <t>-1303691763</t>
  </si>
  <si>
    <t>7258413R1</t>
  </si>
  <si>
    <t>Baterie sprchová nástěnná + sprchová sada (ruční sprcha, tyč)</t>
  </si>
  <si>
    <t>518566286</t>
  </si>
  <si>
    <t>7258200R1</t>
  </si>
  <si>
    <t>Nástěnná páková baterie pro výlevku</t>
  </si>
  <si>
    <t>-1869914008</t>
  </si>
  <si>
    <t>725813111</t>
  </si>
  <si>
    <t>Ventil rohový bez připojovací trubičky nebo flexi hadičky G 1/2"</t>
  </si>
  <si>
    <t>-1666328454</t>
  </si>
  <si>
    <t>pro umyvadlové a dřezové baterie</t>
  </si>
  <si>
    <t>5*2</t>
  </si>
  <si>
    <t>725980121</t>
  </si>
  <si>
    <t>Dvířka 15/15</t>
  </si>
  <si>
    <t>674902313</t>
  </si>
  <si>
    <t>7259800R1</t>
  </si>
  <si>
    <t>Větrací mřížka 150x150mm - monáž a dodávka vč.dopravy</t>
  </si>
  <si>
    <t>1891017602</t>
  </si>
  <si>
    <t>998725121</t>
  </si>
  <si>
    <t>Přesun hmot tonážní pro zařizovací předměty ruční v objektech v do 6 m</t>
  </si>
  <si>
    <t>-918940408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</si>
  <si>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</si>
  <si>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</si>
  <si>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</si>
  <si>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</si>
  <si>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1118839477</t>
  </si>
  <si>
    <t>727</t>
  </si>
  <si>
    <t>Zdravotechnika - protipožární ochrana</t>
  </si>
  <si>
    <t>7270000R1</t>
  </si>
  <si>
    <t>Požární ucpávky</t>
  </si>
  <si>
    <t>157801704</t>
  </si>
  <si>
    <t>721110806</t>
  </si>
  <si>
    <t>Demontáž potrubí kameninové DN přes 100 do 200</t>
  </si>
  <si>
    <t>-1212274054</t>
  </si>
  <si>
    <t>721171808</t>
  </si>
  <si>
    <t>Demontáž potrubí z PVC D přes 75 do 114</t>
  </si>
  <si>
    <t>198019863</t>
  </si>
  <si>
    <t>722130803</t>
  </si>
  <si>
    <t>Demontáž potrubí ocelové pozinkované závitové DN přes 40 do 50</t>
  </si>
  <si>
    <t>1396555193</t>
  </si>
  <si>
    <t>722170801</t>
  </si>
  <si>
    <t>Demontáž rozvodů vody z plastů D do 25</t>
  </si>
  <si>
    <t>-636904998</t>
  </si>
  <si>
    <t>10+10+2+7</t>
  </si>
  <si>
    <t>722170804</t>
  </si>
  <si>
    <t>Demontáž rozvodů vody z plastů D přes 25 do 50</t>
  </si>
  <si>
    <t>1548406519</t>
  </si>
  <si>
    <t>7+15+22</t>
  </si>
  <si>
    <t>722170807</t>
  </si>
  <si>
    <t>Demontáž rozvodů vody z plastů D přes 50 do 110</t>
  </si>
  <si>
    <t>-359422042</t>
  </si>
  <si>
    <t>7221700R1</t>
  </si>
  <si>
    <t>Zaslepení odbočky na stávajícím vodovodním potrubí</t>
  </si>
  <si>
    <t>350954756</t>
  </si>
  <si>
    <t>725110814</t>
  </si>
  <si>
    <t>Demontáž klozetu Kombi</t>
  </si>
  <si>
    <t>-1424177885</t>
  </si>
  <si>
    <t>725210821</t>
  </si>
  <si>
    <t>Demontáž umyvadel bez výtokových armatur</t>
  </si>
  <si>
    <t>-295005251</t>
  </si>
  <si>
    <t>725330820</t>
  </si>
  <si>
    <t>Demontáž výlevka diturvitová</t>
  </si>
  <si>
    <t>-500813805</t>
  </si>
  <si>
    <t>725240811</t>
  </si>
  <si>
    <t>Demontáž kabin sprchových bez výtokových armatur</t>
  </si>
  <si>
    <t>-592528678</t>
  </si>
  <si>
    <t>725820801</t>
  </si>
  <si>
    <t>Demontáž baterie nástěnné do G 3 / 4</t>
  </si>
  <si>
    <t>-1812168881</t>
  </si>
  <si>
    <t>03 - Silnoproudá elektrotechnika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</si>
  <si>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</si>
  <si>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</si>
  <si>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</si>
  <si>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</si>
  <si>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741</t>
  </si>
  <si>
    <t>Elektroinstalace - silnoproud</t>
  </si>
  <si>
    <t>741110513</t>
  </si>
  <si>
    <t>Montáž lišta a kanálek vkládací šířky přes 120 do 180 mm s víčkem</t>
  </si>
  <si>
    <t>2090496528</t>
  </si>
  <si>
    <t>34571221</t>
  </si>
  <si>
    <t>kanál elektroinstalační hranatý PVC 180x60mm</t>
  </si>
  <si>
    <t>-1002201671</t>
  </si>
  <si>
    <t>10*1,05 'Přepočtené koeficientem množství</t>
  </si>
  <si>
    <t>741112061</t>
  </si>
  <si>
    <t>Montáž krabice přístrojová zapuštěná plastová kruhová</t>
  </si>
  <si>
    <t>-1612942602</t>
  </si>
  <si>
    <t>34571451</t>
  </si>
  <si>
    <t>krabice pod omítku PVC přístrojová kruhová D 70mm hluboká</t>
  </si>
  <si>
    <t>692174880</t>
  </si>
  <si>
    <t>741112101</t>
  </si>
  <si>
    <t>Montáž rozvodka zapuštěná plastová kruhová</t>
  </si>
  <si>
    <t>-1410772104</t>
  </si>
  <si>
    <t>34571521</t>
  </si>
  <si>
    <t>krabice pod omítku PVC odbočná kruhová D 70mm s víčkem a svorkovnicí</t>
  </si>
  <si>
    <t>63156609</t>
  </si>
  <si>
    <t>741122015</t>
  </si>
  <si>
    <t>Montáž kabel Cu bez ukončení uložený pod omítku plný kulatý 3x1,5 mm2 (např. CYKY)</t>
  </si>
  <si>
    <t>-306176686</t>
  </si>
  <si>
    <t>34111030</t>
  </si>
  <si>
    <t>kabel instalační jádro Cu plné izolace PVC plášť PVC 450/750V (CYKY) 3x1,5mm2</t>
  </si>
  <si>
    <t>1079266404</t>
  </si>
  <si>
    <t>45 "O"</t>
  </si>
  <si>
    <t>260 "J"</t>
  </si>
  <si>
    <t>305*1,15 'Přepočtené koeficientem množství</t>
  </si>
  <si>
    <t>741122016</t>
  </si>
  <si>
    <t>Montáž kabel Cu bez ukončení uložený pod omítku plný kulatý 3x2,5 až 6 mm2 (např. CYKY)</t>
  </si>
  <si>
    <t>173462097</t>
  </si>
  <si>
    <t>34111036</t>
  </si>
  <si>
    <t>kabel instalační jádro Cu plné izolace PVC plášť PVC 450/750V (CYKY) 3x2,5mm2</t>
  </si>
  <si>
    <t>924910381</t>
  </si>
  <si>
    <t>225*1,15 'Přepočtené koeficientem množství</t>
  </si>
  <si>
    <t>741122031</t>
  </si>
  <si>
    <t>Montáž kabel Cu bez ukončení uložený pod omítku plný kulatý 5x1,5 až 2,5 mm2 (např. CYKY)</t>
  </si>
  <si>
    <t>-876211970</t>
  </si>
  <si>
    <t>34111090</t>
  </si>
  <si>
    <t>kabel instalační jádro Cu plné izolace PVC plášť PVC 450/750V (CYKY) 5x1,5mm2</t>
  </si>
  <si>
    <t>-1149130978</t>
  </si>
  <si>
    <t>120*1,15 'Přepočtené koeficientem množství</t>
  </si>
  <si>
    <t>741130001</t>
  </si>
  <si>
    <t>Ukončení vodič izolovaný do 2,5 mm2 v rozváděči nebo na přístroji</t>
  </si>
  <si>
    <t>-1126754723</t>
  </si>
  <si>
    <t>741310101</t>
  </si>
  <si>
    <t>Montáž spínač (polo)zapuštěný bezšroubové připojení 1-jednopólový se zapojením vodičů</t>
  </si>
  <si>
    <t>1514744690</t>
  </si>
  <si>
    <t>34539010</t>
  </si>
  <si>
    <t>přístroj spínače jednopólového, řazení 1, 1So bezšroubové svorky</t>
  </si>
  <si>
    <t>-496430797</t>
  </si>
  <si>
    <t>34539049</t>
  </si>
  <si>
    <t>kryt spínače jednoduchý</t>
  </si>
  <si>
    <t>1690678278</t>
  </si>
  <si>
    <t>34539059</t>
  </si>
  <si>
    <t>rámeček jednonásobný</t>
  </si>
  <si>
    <t>-1087456603</t>
  </si>
  <si>
    <t>741310102</t>
  </si>
  <si>
    <t>Montáž spínač (polo)zapuštěný bezšroubové připojení 1S-jednopólový s doutnavkou se zapojením vodičů</t>
  </si>
  <si>
    <t>-1855481695</t>
  </si>
  <si>
    <t>34539015</t>
  </si>
  <si>
    <t>přístroj spínače jednopólového, řazení 1, 1So, 1S bezšroubové svorky</t>
  </si>
  <si>
    <t>823368837</t>
  </si>
  <si>
    <t>34539030</t>
  </si>
  <si>
    <t>doutnavka signalizační 2 mA (univerzální)</t>
  </si>
  <si>
    <t>948939539</t>
  </si>
  <si>
    <t>34539051</t>
  </si>
  <si>
    <t>kryt spínače jednoduchý, s průzorem</t>
  </si>
  <si>
    <t>1556327752</t>
  </si>
  <si>
    <t>-865514553</t>
  </si>
  <si>
    <t>741310113</t>
  </si>
  <si>
    <t>Montáž ovladač (polo)zapuštěný bezšroubové připojení 1/0S-zapínací s doutnavkou se zapojením vodičů</t>
  </si>
  <si>
    <t>1647776689</t>
  </si>
  <si>
    <t>34539021</t>
  </si>
  <si>
    <t>přístroj ovládače zapínacího, řazení 1/0, 1/0S, 1/0So bezšroubové svorky</t>
  </si>
  <si>
    <t>199155521</t>
  </si>
  <si>
    <t>-62109333</t>
  </si>
  <si>
    <t>-1499416112</t>
  </si>
  <si>
    <t>-1782605049</t>
  </si>
  <si>
    <t>741313002</t>
  </si>
  <si>
    <t>Montáž zásuvka (polo)zapuštěná bezšroubové připojení 2P+PE dvojí zapojení - průběžná se zapojením vodičů</t>
  </si>
  <si>
    <t>1268324382</t>
  </si>
  <si>
    <t>34555241</t>
  </si>
  <si>
    <t>přístroj zásuvky zapuštěné jednonásobné, krytka s clonkami, bezšroubové svorky</t>
  </si>
  <si>
    <t>-1961750627</t>
  </si>
  <si>
    <t>-1700085605</t>
  </si>
  <si>
    <t>34539060</t>
  </si>
  <si>
    <t>rámeček dvojnásobný</t>
  </si>
  <si>
    <t>1886634383</t>
  </si>
  <si>
    <t>741313005</t>
  </si>
  <si>
    <t>Montáž zásuvka (polo)zapuštěná bezšroubové připojení 2P + PE s přepěťovou ochranou se zapojením vodičů</t>
  </si>
  <si>
    <t>-942707296</t>
  </si>
  <si>
    <t>34555244</t>
  </si>
  <si>
    <t>přístroj zásuvky zapuštěné jednonásobné s optickou přepěťovou ochranou, krytka s clonkami, bezšroubové svorky</t>
  </si>
  <si>
    <t>1146822605</t>
  </si>
  <si>
    <t>741320105</t>
  </si>
  <si>
    <t>Montáž jističů jednopólových nn do 25 A ve skříni se zapojením vodičů</t>
  </si>
  <si>
    <t>1804542479</t>
  </si>
  <si>
    <t>35822111</t>
  </si>
  <si>
    <t>jistič 1-pólový 16 A vypínací charakteristika B vypínací schopnost 10 kA</t>
  </si>
  <si>
    <t>-2112863062</t>
  </si>
  <si>
    <t>35822117</t>
  </si>
  <si>
    <t>jistič 1-pólový 10 A vypínací charakteristika C vypínací schopnost 10 kA</t>
  </si>
  <si>
    <t>1980783514</t>
  </si>
  <si>
    <t>741321003</t>
  </si>
  <si>
    <t>Montáž proudových chráničů dvoupólových nn do 25 A ve skříni se zapojením vodičů</t>
  </si>
  <si>
    <t>2103621354</t>
  </si>
  <si>
    <t>1713642</t>
  </si>
  <si>
    <t>KOMBICHRANIC COMPACT DS201 B10 A30</t>
  </si>
  <si>
    <t>13096525</t>
  </si>
  <si>
    <t>741321043</t>
  </si>
  <si>
    <t>Montáž proudových chráničů čtyřpólových nn do 63 A ve skříni se zapojením vodičů</t>
  </si>
  <si>
    <t>757502702</t>
  </si>
  <si>
    <t>1185629</t>
  </si>
  <si>
    <t>CHRANIC COMPACT F204 AC-40/0,03</t>
  </si>
  <si>
    <t>1916033650</t>
  </si>
  <si>
    <t>741330731</t>
  </si>
  <si>
    <t>Montáž relé pomocné ventilátorové se zapojením vodičů</t>
  </si>
  <si>
    <t>2118762628</t>
  </si>
  <si>
    <t>10.069.937</t>
  </si>
  <si>
    <t>ELKOEP Relé SMR-T supermultifunkční</t>
  </si>
  <si>
    <t>226990489</t>
  </si>
  <si>
    <t>741372062</t>
  </si>
  <si>
    <t>Montáž svítidlo LED interiérové přisazené stropní hranaté nebo kruhové přes 0,09 do 0,36 m2 se zapojením vodičů</t>
  </si>
  <si>
    <t>-1679553393</t>
  </si>
  <si>
    <t>RMAT0003</t>
  </si>
  <si>
    <t>B-LED panel, hliníkový rámeček, mikroprizmatický kryt, čtverec 600x600mm, 1 x LED, 49W, 5700lm, Ra80, 4000K, (např. MODUS FIT5000A_KN)</t>
  </si>
  <si>
    <t>158140299</t>
  </si>
  <si>
    <t>RMAT0004</t>
  </si>
  <si>
    <t>D-Přisazené, LED svítidlo, opálový kryt,1 x LED, 26W, 3300lm, Ra80, 4000K, (např. MODUS ESO3000RMKO)</t>
  </si>
  <si>
    <t>-281409839</t>
  </si>
  <si>
    <t>RMAT0005</t>
  </si>
  <si>
    <t>E-Přisazené LED svítidlo, opálový PMMA kryt, průměr 285mm, 1 x LED, 20W, 2150lm, Ra80, 4000K (např. MODUS BRSB_KO300V6_2000)</t>
  </si>
  <si>
    <t>-350404014</t>
  </si>
  <si>
    <t>RMAT0006</t>
  </si>
  <si>
    <t>F-LED downlight, plechové tělo, mikroprizmatický kryt, IP54, 1 x LED, 19W, 1950lm, Ra80, 4000K (např. MODUS SPMN2000KN_/E190/)</t>
  </si>
  <si>
    <t>-1348411816</t>
  </si>
  <si>
    <t>741372073</t>
  </si>
  <si>
    <t>Montáž svítidlo LED interiérové závěsné hranaté nebo kruhové přes 0,09 do 0,36 m2 se zapojením vodičů</t>
  </si>
  <si>
    <t>384591522</t>
  </si>
  <si>
    <t>RMAT0001</t>
  </si>
  <si>
    <t>A-závěsné, 1 x LED modul L20E1000, 46W, d-500mm, sklo triplex opál mat, 1 x LED, 46W, 7380lm, Ra80, 3000K (nař. CARINA_LE2_LED-1L20E1000ZLEN96_426_3K)</t>
  </si>
  <si>
    <t>-1694292407</t>
  </si>
  <si>
    <t>741372078</t>
  </si>
  <si>
    <t>Montáž svítidlo LED interiérové přisazené stropní nouzové bez piktogramu</t>
  </si>
  <si>
    <t>137231220</t>
  </si>
  <si>
    <t>RMAT0007</t>
  </si>
  <si>
    <t>PPO-LED nouzové svítidlo AX N, přisazené, optika pro únikové cesty, 6W, 1 x bod, 6W, 600lm, Ra80, 4000K (např.AXNR/6W)</t>
  </si>
  <si>
    <t>-2136072625</t>
  </si>
  <si>
    <t>741372079</t>
  </si>
  <si>
    <t>Montáž svítidlo LED interiérové přisazené stropní nouzové s piktogramem</t>
  </si>
  <si>
    <t>-787115157</t>
  </si>
  <si>
    <t>RMAT0008</t>
  </si>
  <si>
    <t>NO-Přisazené LED nouzové svítidlo EXIT s piktogramem, 1 x ETE/1W , 1W, 50lm, Ra80, 4000K, 1 hodina</t>
  </si>
  <si>
    <t>-1068704638</t>
  </si>
  <si>
    <t>741372112</t>
  </si>
  <si>
    <t>Montáž svítidlo LED interiérové vestavné panelové hranaté nebo kruhové přes 0,09 do 0,36 m2 se zapojením vodičů</t>
  </si>
  <si>
    <t>-247928668</t>
  </si>
  <si>
    <t>RMAT0002</t>
  </si>
  <si>
    <t>C-Vestavné LED svítidlo, opálový kryt, 1 x LED, 33W, 4000lm, Ra80, 4000K (např. MODUS ID_A2KO_V1/700)</t>
  </si>
  <si>
    <t>2095788464</t>
  </si>
  <si>
    <t>741810002</t>
  </si>
  <si>
    <t>Celková prohlídka elektrického rozvodu a zařízení přes 100 000 do 500 000,- Kč</t>
  </si>
  <si>
    <t>1266482446</t>
  </si>
  <si>
    <t>741910412</t>
  </si>
  <si>
    <t>Montáž žlab kovový šířky do 100 mm bez víka</t>
  </si>
  <si>
    <t>-1972997934</t>
  </si>
  <si>
    <t>11.124.988</t>
  </si>
  <si>
    <t>KOPOS Žlab DZI 60x100 drátěný ZNCR, délka 3m</t>
  </si>
  <si>
    <t>175051057</t>
  </si>
  <si>
    <t>741920323</t>
  </si>
  <si>
    <t>Ucpávka prostupu kabelového svazku tmelem otvor D 140 mm zaplnění prostupu kabely z 30% stěnou tl 100 mm požární odolnost EI 90</t>
  </si>
  <si>
    <t>-303958610</t>
  </si>
  <si>
    <t>998741101</t>
  </si>
  <si>
    <t>Přesun hmot tonážní pro silnoproud v objektech v do 6 m</t>
  </si>
  <si>
    <t>-687266380</t>
  </si>
  <si>
    <t>Recyklpopl</t>
  </si>
  <si>
    <t>Recyklační poplatek svítidla</t>
  </si>
  <si>
    <t>1731644950</t>
  </si>
  <si>
    <t>Zednpříp</t>
  </si>
  <si>
    <t>Zednické přípomoce (sekání drážek, průrazů, krabice pro ele, zapravení, začíštění) vč. materiálu</t>
  </si>
  <si>
    <t>-2137710815</t>
  </si>
  <si>
    <t>Práce a dodávky M</t>
  </si>
  <si>
    <t>46-M</t>
  </si>
  <si>
    <t>Zemní práce při extr.mont.pracích</t>
  </si>
  <si>
    <t>469971111</t>
  </si>
  <si>
    <t>Svislá doprava suti a vybouraných hmot při elektromontážích za první podlaží</t>
  </si>
  <si>
    <t>-1419987507</t>
  </si>
  <si>
    <t>469972111</t>
  </si>
  <si>
    <t>Odvoz suti a vybouraných hmot při elektromontážích do 1 km</t>
  </si>
  <si>
    <t>-1563959081</t>
  </si>
  <si>
    <t>469972121</t>
  </si>
  <si>
    <t>Příplatek k odvozu suti a vybouraných hmot při elektromontážích za každý další 1 km</t>
  </si>
  <si>
    <t>-477372197</t>
  </si>
  <si>
    <t>1,2*10 'Přepočtené koeficientem množství</t>
  </si>
  <si>
    <t>469973116</t>
  </si>
  <si>
    <t>1377609484</t>
  </si>
  <si>
    <t>HZS</t>
  </si>
  <si>
    <t>Hodinové zúčtovací sazby</t>
  </si>
  <si>
    <t>HZS2231</t>
  </si>
  <si>
    <t>Hodinová zúčtovací sazba elektrikář (demontáž)</t>
  </si>
  <si>
    <t>hod</t>
  </si>
  <si>
    <t>512</t>
  </si>
  <si>
    <t>773641777</t>
  </si>
  <si>
    <t>04 - Slaboproud</t>
  </si>
  <si>
    <t xml:space="preserve">    742 - Elektroinstalace - slaboproud</t>
  </si>
  <si>
    <t xml:space="preserve">    HZS - Hodinové zúčtovací sazby</t>
  </si>
  <si>
    <t>742</t>
  </si>
  <si>
    <t>Elektroinstalace - slaboproud</t>
  </si>
  <si>
    <t>742110002</t>
  </si>
  <si>
    <t>Montáž trubek elektroinstalačních plastových ohebných uložených pod omítku</t>
  </si>
  <si>
    <t>34571074</t>
  </si>
  <si>
    <t>trubka elektroinstalační ohebná z PVC oranžová d 32mm</t>
  </si>
  <si>
    <t>742124003</t>
  </si>
  <si>
    <t>Montáž kabelů datových FTP, UTP, STP pro vnitřní rozvody pevně</t>
  </si>
  <si>
    <t>34121262</t>
  </si>
  <si>
    <t>kabel datový jádro Cu plné plášť PVC (U/UTP) kategorie 5e</t>
  </si>
  <si>
    <t>742124005</t>
  </si>
  <si>
    <t>Montáž kabelů datových FTP, UTP, STP ukončení kabelu konektorem</t>
  </si>
  <si>
    <t>37459010</t>
  </si>
  <si>
    <t>konektor na drát/lanko RJ45 UTP Cat5E nestíněný</t>
  </si>
  <si>
    <t>37452005</t>
  </si>
  <si>
    <t>prvek ukončovací datového rozvodu keystone 1xRJ45 UTP Cat5E samořezný</t>
  </si>
  <si>
    <t>742330045</t>
  </si>
  <si>
    <t>Montáž strukturované kabeláže zásuvek datových přisazené na omítku 1 až 6 pozic</t>
  </si>
  <si>
    <t>37451205</t>
  </si>
  <si>
    <t>krabička datové zásuvky na omítku PVC čtvercová 80x80mm hloubka 42mm</t>
  </si>
  <si>
    <t>34539100</t>
  </si>
  <si>
    <t>rámeček datové zásuvky pro 2 moduly 22,5x45mm</t>
  </si>
  <si>
    <t>37451180</t>
  </si>
  <si>
    <t>modul zásuvkový 1xRJ45 osazený 22,5x45mm se záclonkou úhlový UTP Cat5E</t>
  </si>
  <si>
    <t>742330051</t>
  </si>
  <si>
    <t>Montáž strukturované kabeláže zásuvek datových popis portu zásuvky</t>
  </si>
  <si>
    <t>742330012</t>
  </si>
  <si>
    <t>Montáž strukturované kabeláže zařízení do rozvaděče switche, UPS, DVR, server bez nastavení</t>
  </si>
  <si>
    <t>35712089</t>
  </si>
  <si>
    <t>switch 8 portů 10/100Mbps (4x PoE, 4x bez PoE) kapacita 1,6Gbps 30W</t>
  </si>
  <si>
    <t>742420121R</t>
  </si>
  <si>
    <t>Montáž HDMI zásuvky</t>
  </si>
  <si>
    <t>37451003</t>
  </si>
  <si>
    <t>zásuvka komunikační přímá HDMI (0230-0-0432)</t>
  </si>
  <si>
    <t>37451021</t>
  </si>
  <si>
    <t>kryt zásuvky komunikační přímé (2x), s kovovým upevňovacím třmenem</t>
  </si>
  <si>
    <t>742430001R</t>
  </si>
  <si>
    <t>Montáž interaktivního displeje s uchycením na strop nebo na stěnu</t>
  </si>
  <si>
    <t>RMAT001</t>
  </si>
  <si>
    <t xml:space="preserve">Touchscreen  98", úhlopříčka 249 cm, celkové rozměry 224 × 133 cm, rozlišení 3840 x 2160</t>
  </si>
  <si>
    <t>742240023R</t>
  </si>
  <si>
    <t>Montáž AV nastavení PC</t>
  </si>
  <si>
    <t>RMAT002</t>
  </si>
  <si>
    <t>PC modul kompativbilní s displejem, vestavný PC modul (OPS), RAM 8GB, pevný disk 128GB SSD, wifi</t>
  </si>
  <si>
    <t>742430003</t>
  </si>
  <si>
    <t>Montáž audiovizuální techniky reprosoustavy s konzolou</t>
  </si>
  <si>
    <t>38447005</t>
  </si>
  <si>
    <t>reproduktor nástěnný 20W černý včetně montážního úchytu</t>
  </si>
  <si>
    <t>Poznámka k položce:_x000d_
Poznámka k položce: Aktivní reproduktor.</t>
  </si>
  <si>
    <t>742430022</t>
  </si>
  <si>
    <t>Montáž audiovizuální techniky propojovacích kabelů pro AV techniku</t>
  </si>
  <si>
    <t>Poznámka k položce:_x000d_
Poznámka k položce: Připojení reproduktoru</t>
  </si>
  <si>
    <t>34169190</t>
  </si>
  <si>
    <t>vodič mikrofonní 2x0,50mm2 (MK)</t>
  </si>
  <si>
    <t>742430031</t>
  </si>
  <si>
    <t>Montáž audiovizuální techniky kabelu HDMI protažením a se zakončením v zásuvce nebo krabici</t>
  </si>
  <si>
    <t>34199014</t>
  </si>
  <si>
    <t>kabel propojovací HDMI 1.4 M/M podpora Ethernetu a 4K délka 25m</t>
  </si>
  <si>
    <t>998742202</t>
  </si>
  <si>
    <t>Přesun hmot pro slaboproud stanovený procentní sazbou (%) z ceny vodorovná dopravní vzdálenost do 50 m základní v objektech výšky přes 6 do 12 m</t>
  </si>
  <si>
    <t>%</t>
  </si>
  <si>
    <t>HZS3222</t>
  </si>
  <si>
    <t>Hodinové zúčtovací sazby montáží technologických zařízení na stavebních objektech montér slaboproudých zařízení odborný</t>
  </si>
  <si>
    <t>262144</t>
  </si>
  <si>
    <t>Poznámka k položce:_x000d_
Poznámka k položce: Nastavení AV techniky</t>
  </si>
  <si>
    <t>977342122</t>
  </si>
  <si>
    <t>Frézování drážek pro vodiče ve stěnách z betonu včetně omítky, rozměru do 50x50 mm</t>
  </si>
  <si>
    <t>05 - Vytápění</t>
  </si>
  <si>
    <t>Karlovy Vary</t>
  </si>
  <si>
    <t xml:space="preserve">    6 - Úpravy povrchů, podlahy a osazování výplní</t>
  </si>
  <si>
    <t xml:space="preserve">    997 - Přesun sutě</t>
  </si>
  <si>
    <t>PSV - PSV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</si>
  <si>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</si>
  <si>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</si>
  <si>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</si>
  <si>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730D - Ústřední vytápění - demontáže</t>
  </si>
  <si>
    <t>OST - Ostatní</t>
  </si>
  <si>
    <t>310235R1</t>
  </si>
  <si>
    <t>Zaplnění prostupů zdivem do prům.150mm tl do 300 mm</t>
  </si>
  <si>
    <t>765810354</t>
  </si>
  <si>
    <t>310235R2</t>
  </si>
  <si>
    <t xml:space="preserve">Zaplnění prostupů zdivem do prům.150mm tl do 650 mm </t>
  </si>
  <si>
    <t>-121228798</t>
  </si>
  <si>
    <t>310235R3</t>
  </si>
  <si>
    <t xml:space="preserve">Zaplnění prostupů zdivem do prům.150mm tl do 800 mm </t>
  </si>
  <si>
    <t>1724436435</t>
  </si>
  <si>
    <t>Úpravy povrchů, podlahy a osazování výplní</t>
  </si>
  <si>
    <t>612135101</t>
  </si>
  <si>
    <t>Hrubá výplň rýh ve stěnách maltou jakékoli šířky rýhy</t>
  </si>
  <si>
    <t>1952856044</t>
  </si>
  <si>
    <t>0,1*9,5+0,15*30,0+0,2*12,0</t>
  </si>
  <si>
    <t>612325111</t>
  </si>
  <si>
    <t>Vápenocementová hladká omítka rýh ve stěnách š do 150 mm</t>
  </si>
  <si>
    <t>1155929241</t>
  </si>
  <si>
    <t>0,3*9,5+0,35*30,0</t>
  </si>
  <si>
    <t>612325112</t>
  </si>
  <si>
    <t>Vápenocementová hladká omítka rýh ve stěnách š přes 150 do 300 mm</t>
  </si>
  <si>
    <t>-1088633419</t>
  </si>
  <si>
    <t>0,4*12,0</t>
  </si>
  <si>
    <t>974031153</t>
  </si>
  <si>
    <t>Vysekání rýh ve zdivu cihelném hl do 100 mm š do 100 mm</t>
  </si>
  <si>
    <t>-2057652881</t>
  </si>
  <si>
    <t>3,5+6,0</t>
  </si>
  <si>
    <t>974031154</t>
  </si>
  <si>
    <t>Vysekání rýh ve zdivu cihelném hl do 100 mm š do 150 mm</t>
  </si>
  <si>
    <t>-1968856758</t>
  </si>
  <si>
    <t>974031155</t>
  </si>
  <si>
    <t>Vysekání rýh ve zdivu cihelném hl do 100 mm š do 200 mm</t>
  </si>
  <si>
    <t>2146604311</t>
  </si>
  <si>
    <t>977151121</t>
  </si>
  <si>
    <t>Jádrové vrty diamantovými korunkami do stavebních materiálů D přes 110 do 120 mm</t>
  </si>
  <si>
    <t>1806249757</t>
  </si>
  <si>
    <t>0,65*2+0,2*2</t>
  </si>
  <si>
    <t>977151123</t>
  </si>
  <si>
    <t>Jádrové vrty diamantovými korunkami do stavebních materiálů D přes 130 do 150 mm</t>
  </si>
  <si>
    <t>1267008378</t>
  </si>
  <si>
    <t>0,15*2+0,8*2+0,65*4</t>
  </si>
  <si>
    <t>Přesun sutě</t>
  </si>
  <si>
    <t>-1707967068</t>
  </si>
  <si>
    <t>-573479413</t>
  </si>
  <si>
    <t>Příplatek k odvozu suti a vybouraných hmot na skládku ZKD 1 km přes 1 km</t>
  </si>
  <si>
    <t>-1155886588</t>
  </si>
  <si>
    <t>2,62*11</t>
  </si>
  <si>
    <t>-1523982229</t>
  </si>
  <si>
    <t>21088091</t>
  </si>
  <si>
    <t>733</t>
  </si>
  <si>
    <t>Ústřední vytápění - rozvodné potrubí</t>
  </si>
  <si>
    <t>733122222</t>
  </si>
  <si>
    <t>Potrubí z uhlíkové oceli tenkostěnné vně pozink spojované lisováním D 15x1,2 mm</t>
  </si>
  <si>
    <t>-45915171</t>
  </si>
  <si>
    <t>733122223</t>
  </si>
  <si>
    <t>Potrubí z uhlíkové oceli tenkostěnné vně pozink spojované lisováním D 18x1,2 mm</t>
  </si>
  <si>
    <t>-1103241417</t>
  </si>
  <si>
    <t>733122224</t>
  </si>
  <si>
    <t>Potrubí z uhlíkové oceli tenkostěnné vně pozink spojované lisováním D 22x1,5 mm</t>
  </si>
  <si>
    <t>1920467746</t>
  </si>
  <si>
    <t>733122225</t>
  </si>
  <si>
    <t>Potrubí z uhlíkové oceli tenkostěnné vně pozink spojované lisováním D 28x1,5 mm</t>
  </si>
  <si>
    <t>-1474575049</t>
  </si>
  <si>
    <t>733122228</t>
  </si>
  <si>
    <t>Potrubí z uhlíkové oceli tenkostěnné vně pozink spojované lisováním D 54x1,5 mm</t>
  </si>
  <si>
    <t>524310580</t>
  </si>
  <si>
    <t>733122230</t>
  </si>
  <si>
    <t>Potrubí z uhlíkové oceli tenkostěnné vně pozink spojované lisováním D 76,1x2 mm</t>
  </si>
  <si>
    <t>-230737342</t>
  </si>
  <si>
    <t>733122231</t>
  </si>
  <si>
    <t>Potrubí z uhlíkové oceli tenkostěnné vně pozink spojované lisováním D 88,9x2 mm</t>
  </si>
  <si>
    <t>-849642874</t>
  </si>
  <si>
    <t>733190217</t>
  </si>
  <si>
    <t>Zkouška těsnosti potrubí ocelové hladké D do 51x2,6</t>
  </si>
  <si>
    <t>-233243774</t>
  </si>
  <si>
    <t>50,0+20,0+20,0+35,0</t>
  </si>
  <si>
    <t>733190219</t>
  </si>
  <si>
    <t>Zkouška těsnosti potrubí ocelové hladké D přes 51x2,6 do 60,3x2,9</t>
  </si>
  <si>
    <t>1644207984</t>
  </si>
  <si>
    <t>733190225</t>
  </si>
  <si>
    <t>Zkouška těsnosti potrubí ocelové hladké D přes 60,3x2,9 do 89x5,0</t>
  </si>
  <si>
    <t>1446695120</t>
  </si>
  <si>
    <t>35,0+10,0</t>
  </si>
  <si>
    <t>733811231</t>
  </si>
  <si>
    <t>Ochrana potrubí ústředního vytápění termoizolačními trubicemi z PE tl přes 9 do 13 mm DN do 22 mm</t>
  </si>
  <si>
    <t>-1094403480</t>
  </si>
  <si>
    <t>38,0+20,0+20,0</t>
  </si>
  <si>
    <t>733811242</t>
  </si>
  <si>
    <t>Ochrana potrubí ústředního vytápění termoizolačními trubicemi z PE tl přes 13 do 20 mm DN přes 22 do 45 mm</t>
  </si>
  <si>
    <t>351336787</t>
  </si>
  <si>
    <t>733811251</t>
  </si>
  <si>
    <t>Ochrana potrubí ústředního vytápění termoizolačními trubicemi z PE tl přes 20 do 25 mm DN do 22 mm</t>
  </si>
  <si>
    <t>96282028</t>
  </si>
  <si>
    <t>733811252R</t>
  </si>
  <si>
    <t>Ochrana potrubí ústředního vytápění termoizolačními trubicemi z PE tl přes 25 mm DN přes 22 do 45 mm</t>
  </si>
  <si>
    <t>361316562</t>
  </si>
  <si>
    <t>733811253R</t>
  </si>
  <si>
    <t>Ochrana potrubí ústředního vytápění termoizolačními trubicemi z PE tl přes 25 mm DN přes 45 do 63 mm</t>
  </si>
  <si>
    <t>-102318589</t>
  </si>
  <si>
    <t>733811254R</t>
  </si>
  <si>
    <t>Ochrana potrubí ústředního vytápění termoizolačními trubicemi z PE tl přes 25 mm DN přes 63 do 89m</t>
  </si>
  <si>
    <t>-697092394</t>
  </si>
  <si>
    <t>998733121</t>
  </si>
  <si>
    <t>Přesun hmot tonážní pro rozvody potrubí ruční v objektech v do 6 m</t>
  </si>
  <si>
    <t>-761777578</t>
  </si>
  <si>
    <t>734</t>
  </si>
  <si>
    <t>Ústřední vytápění - armatury</t>
  </si>
  <si>
    <t>734209113</t>
  </si>
  <si>
    <t>Montáž armatury závitové s dvěma závity G 1/2</t>
  </si>
  <si>
    <t>-228823677</t>
  </si>
  <si>
    <t>42210570</t>
  </si>
  <si>
    <t>ventil horkovodní regulační vypouštěcí PN16 DN 15</t>
  </si>
  <si>
    <t>1346837348</t>
  </si>
  <si>
    <t>734209115</t>
  </si>
  <si>
    <t>Montáž armatury závitové s dvěma závity G 1</t>
  </si>
  <si>
    <t>-1039853179</t>
  </si>
  <si>
    <t>48466560</t>
  </si>
  <si>
    <t>armatura uzavírací kulový kohout se zajištěním 1"</t>
  </si>
  <si>
    <t>-1137155943</t>
  </si>
  <si>
    <t>734211118</t>
  </si>
  <si>
    <t>Ventil závitový odvzdušňovací G 1/4 PN 14 do 120°C automatický</t>
  </si>
  <si>
    <t>-371269352</t>
  </si>
  <si>
    <t>734220101R</t>
  </si>
  <si>
    <t>Ventil závitový regulační přímý G 1/2 PN 20 do 100°C vyvažovací</t>
  </si>
  <si>
    <t>2113071031</t>
  </si>
  <si>
    <t>734221682</t>
  </si>
  <si>
    <t>Termostatická hlavice kapalinová PN 10 do 110°C otopných těles VK</t>
  </si>
  <si>
    <t>1329502265</t>
  </si>
  <si>
    <t>734261402</t>
  </si>
  <si>
    <t>Armatura připojovací rohová G 1/2x18 PN 10 do 110°C radiátorů typu VK</t>
  </si>
  <si>
    <t>2059481630</t>
  </si>
  <si>
    <t>734261402R</t>
  </si>
  <si>
    <t>Armatura připojovací rohová s termost. ventilem ½'' HM</t>
  </si>
  <si>
    <t>-959512816</t>
  </si>
  <si>
    <t>998734121</t>
  </si>
  <si>
    <t>Přesun hmot tonážní pro armatury ruční v objektech v do 6 m</t>
  </si>
  <si>
    <t>1284157374</t>
  </si>
  <si>
    <t>735</t>
  </si>
  <si>
    <t>Ústřední vytápění - otopná tělesa</t>
  </si>
  <si>
    <t>735152475R</t>
  </si>
  <si>
    <t xml:space="preserve">Otopné těleso panelové VK dvoudeskové 1 přídavná přestupní plocha výška/délka 600/800 mm výkon 1030 W  s vestavěným termostatickým ventilem</t>
  </si>
  <si>
    <t>101291754</t>
  </si>
  <si>
    <t>735152595R</t>
  </si>
  <si>
    <t xml:space="preserve">Otopné těleso panelové VK dvoudeskové 2 přídavné přestupní plochy výška/délka 900/800 mm výkon 1850 W  s vestavěným termostatickým ventilem</t>
  </si>
  <si>
    <t>747526351</t>
  </si>
  <si>
    <t>735152601R</t>
  </si>
  <si>
    <t xml:space="preserve">Otopné těleso panelové VK dvoudeskové 2 přídavné přestupní plochy výška/délka 900/2000 mm výkon 3701 W  s vestavěným termostatickým ventilem </t>
  </si>
  <si>
    <t>-1348511022</t>
  </si>
  <si>
    <t>735164231R</t>
  </si>
  <si>
    <t>Otopné těleso trubkové elektrické přímotopné výška/délka 900/595 mm</t>
  </si>
  <si>
    <t>-1988769012</t>
  </si>
  <si>
    <t>998735121</t>
  </si>
  <si>
    <t>Přesun hmot tonážní pro otopná tělesa ruční v objektech v do 6 m</t>
  </si>
  <si>
    <t>1677883999</t>
  </si>
  <si>
    <t>730D</t>
  </si>
  <si>
    <t>Ústřední vytápění - demontáže</t>
  </si>
  <si>
    <t>733110806</t>
  </si>
  <si>
    <t>Demontáž potrubí ocelového závitového DN přes 15 do 32</t>
  </si>
  <si>
    <t>216411319</t>
  </si>
  <si>
    <t>733110808</t>
  </si>
  <si>
    <t>Demontáž potrubí ocelového závitového DN přes 32 do 50</t>
  </si>
  <si>
    <t>293278890</t>
  </si>
  <si>
    <t>733110810</t>
  </si>
  <si>
    <t>Demontáž potrubí ocelového závitového DN přes 50 do 80</t>
  </si>
  <si>
    <t>-1431288936</t>
  </si>
  <si>
    <t>73511181R</t>
  </si>
  <si>
    <t>Demontáž otopného tělesa litinového článkového</t>
  </si>
  <si>
    <t>-860282695</t>
  </si>
  <si>
    <t>OST</t>
  </si>
  <si>
    <t>Ostatní</t>
  </si>
  <si>
    <t>OST 11</t>
  </si>
  <si>
    <t>Nespecifikovaný závěsný a spojovací materiál</t>
  </si>
  <si>
    <t>1134925235</t>
  </si>
  <si>
    <t>OST 12</t>
  </si>
  <si>
    <t>Předepsané zkoušky, napuštění systému a uvedení do provozu</t>
  </si>
  <si>
    <t>-1935221546</t>
  </si>
  <si>
    <t>OST 13</t>
  </si>
  <si>
    <t>Dokumentace skutečného stavu</t>
  </si>
  <si>
    <t>2027919069</t>
  </si>
  <si>
    <t>06 - Vzduchotechnika</t>
  </si>
  <si>
    <t xml:space="preserve">    751-2 - Zařízení č.2 - Jídelna</t>
  </si>
  <si>
    <t xml:space="preserve">    751-3 - Zařízení č.3A+3B - Denní místnost a úklidová komora</t>
  </si>
  <si>
    <t>751-2</t>
  </si>
  <si>
    <t>Zařízení č.2 - Jídelna</t>
  </si>
  <si>
    <t>751311092</t>
  </si>
  <si>
    <t>Montáž vyústi čtyřhranné do čtyřhranného potrubí přes 0,040 do 0,080 m2</t>
  </si>
  <si>
    <t>-411304573</t>
  </si>
  <si>
    <t>7+7</t>
  </si>
  <si>
    <t>4297267D-1.07a</t>
  </si>
  <si>
    <t>výustka komfortní jednořadá s reg., rozměr 525x125 mm s UR</t>
  </si>
  <si>
    <t>1219705416</t>
  </si>
  <si>
    <t>4297272D1.07a</t>
  </si>
  <si>
    <t>výustka komfortní dvouřadá s reg., rozměr 625x125 mm s UR</t>
  </si>
  <si>
    <t>946565722</t>
  </si>
  <si>
    <t>751344122</t>
  </si>
  <si>
    <t>Montáž tlumiče hluku pro čtyřhranné potrubí přes 0,150 do 0,300 m2</t>
  </si>
  <si>
    <t>-1816463357</t>
  </si>
  <si>
    <t>4297603d-1.05</t>
  </si>
  <si>
    <t>tlumič hluku čtyřhranný s 3 kulisami š=100 mm, 600x400 mm, délka 1500 mm</t>
  </si>
  <si>
    <t>1974341468</t>
  </si>
  <si>
    <t>751344123</t>
  </si>
  <si>
    <t>Montáž tlumiče hluku pro čtyřhranné potrubí přes 0,300 do 0,450 m2</t>
  </si>
  <si>
    <t>-1647441517</t>
  </si>
  <si>
    <t>4297603D-1.06</t>
  </si>
  <si>
    <t>tlumič hluku čtyřhranný s 3 kulisami š=100 mm, 630x500 mm, délka 1000 mm</t>
  </si>
  <si>
    <t>1035705745</t>
  </si>
  <si>
    <t>751398053</t>
  </si>
  <si>
    <t>Montáž protidešťové žaluzie nebo žaluziové klapky na čtyřhranné potrubí přes 0,300 do 0,450 m2</t>
  </si>
  <si>
    <t>-330271577</t>
  </si>
  <si>
    <t>4297292R-1.03</t>
  </si>
  <si>
    <t xml:space="preserve">žaluzie protidešťová 630x630 mm, pozinkovaný ocel. plech tř. 11, povrchová úprava RAL, s pozedním rámem a sítí proti ptactvu  (Sef = min. 0,190 m2)</t>
  </si>
  <si>
    <t>-403295990</t>
  </si>
  <si>
    <t>4297292D-1.04</t>
  </si>
  <si>
    <t xml:space="preserve">žaluzie protidešťová 630x500 mm, pozinkovaný ocel. plech tř. 11, povrchová úprava RAL, s pozedním rámem a sítí proti ptactvu  (Sef = min. 0,140 m2)</t>
  </si>
  <si>
    <t>1304186938</t>
  </si>
  <si>
    <t>751511063</t>
  </si>
  <si>
    <t>Montáž potrubí plechového skupiny I čtyřhranného bez příruby tloušťky plechu 0,6 mm přes 0,03 do 0,07 m2</t>
  </si>
  <si>
    <t>1533251630</t>
  </si>
  <si>
    <t>42982104</t>
  </si>
  <si>
    <t>trouba čtyřhranná Pz průřez do 0,07m2</t>
  </si>
  <si>
    <t>-2125779277</t>
  </si>
  <si>
    <t>10*1,2 'Přepočtené koeficientem množství</t>
  </si>
  <si>
    <t>751511064</t>
  </si>
  <si>
    <t>Montáž potrubí plechového skupiny I čtyřhranného bez příruby tloušťky plechu 0,6 mm přes 0,07 do 0,13 m2</t>
  </si>
  <si>
    <t>-889223515</t>
  </si>
  <si>
    <t>42982106</t>
  </si>
  <si>
    <t>trouba čtyřhranná Pz průřez do 0,13m2</t>
  </si>
  <si>
    <t>-44467529</t>
  </si>
  <si>
    <t>28*1,2 'Přepočtené koeficientem množství</t>
  </si>
  <si>
    <t>751511065</t>
  </si>
  <si>
    <t>Montáž potrubí plechového skupiny I čtyřhranného bez příruby tloušťky plechu 0,6 mm přes 0,13 m2</t>
  </si>
  <si>
    <t>2069873386</t>
  </si>
  <si>
    <t>42982110</t>
  </si>
  <si>
    <t>trouba čtyřhranná Pz průřez do 0,50m2</t>
  </si>
  <si>
    <t>-1626570429</t>
  </si>
  <si>
    <t>1*1,2 'Přepočtené koeficientem množství</t>
  </si>
  <si>
    <t>75151433R1</t>
  </si>
  <si>
    <t>Montáž tvarovky do plechového potrubí čtyřhranného bez příruby přes 0,070 do 0,140 m2</t>
  </si>
  <si>
    <t>-1837370407</t>
  </si>
  <si>
    <t>4298230D-1.10</t>
  </si>
  <si>
    <t>potrubí čtyřhranné sk. I, průřez 0,07-0,14 m² – tvarové</t>
  </si>
  <si>
    <t>1256599357</t>
  </si>
  <si>
    <t>75151433R2</t>
  </si>
  <si>
    <t>Montáž tvarovky do plechového potrubí čtyřhranného bez příruby přes 0,210 do 0,280 m2</t>
  </si>
  <si>
    <t>1974547757</t>
  </si>
  <si>
    <t>4298230D-1.13</t>
  </si>
  <si>
    <t>potrubí čtyřhranné sk. I, průřez 0,21-0,28 m² – tvarové</t>
  </si>
  <si>
    <t>558270980</t>
  </si>
  <si>
    <t>75151434R3</t>
  </si>
  <si>
    <t>Montáž tvarovky do plechového potrubí čtyřhranného bez příruby přes 0,280 do 0,350 m2</t>
  </si>
  <si>
    <t>-1298760698</t>
  </si>
  <si>
    <t>4298230D-1.14</t>
  </si>
  <si>
    <t>potrubí čtyřhranné sk. I, průřez 0,28-0,35 m² – tvarové</t>
  </si>
  <si>
    <t>-1170171243</t>
  </si>
  <si>
    <t>75151434R4</t>
  </si>
  <si>
    <t>Montáž tvarovky do plechového potrubí čtyřhranného bez příruby přes 0,420 do 0,500 m2</t>
  </si>
  <si>
    <t>-145254811</t>
  </si>
  <si>
    <t>4298230D-1.15</t>
  </si>
  <si>
    <t>potrubí čtyřhranné sk. I, průřez 0,35-0,50 m² – tvarové</t>
  </si>
  <si>
    <t>1936845786</t>
  </si>
  <si>
    <t>751537074</t>
  </si>
  <si>
    <t>Montáž potrubí kruhového ohebného neizolovaného z Al folie D přes 300 do 400 mm</t>
  </si>
  <si>
    <t>690310349</t>
  </si>
  <si>
    <t>42981752</t>
  </si>
  <si>
    <t>hadice ohebná neizolovaná z Al folie s vícenásobným zámkem D 315mm</t>
  </si>
  <si>
    <t>319384330</t>
  </si>
  <si>
    <t>6*1,2 'Přepočtené koeficientem množství</t>
  </si>
  <si>
    <t>751611122R</t>
  </si>
  <si>
    <t>Montáž centrální vzduchotechnické jednotky s rekuperací tepla podstropní s výměnou vzduchu přes 1000 do 4500 m3/h</t>
  </si>
  <si>
    <t>-198390973</t>
  </si>
  <si>
    <t>751-D1.01</t>
  </si>
  <si>
    <t>VZT jednotka v podstropním provedení, vzduch.výkon:2175/2175m³/hod (přívod/odvod), vnitř.provedení, integr.vodní dohřev(cca 2,0 kW), vč.směš.uzle s 4-cestným ventilem,čerpadlem a uzávěry,filtrace F7-přívod+M5-odvod,desk.rekuperátor,vč.MaR a ovladače</t>
  </si>
  <si>
    <t>1454791402</t>
  </si>
  <si>
    <t>751614121</t>
  </si>
  <si>
    <t>Montáž čidla CO2</t>
  </si>
  <si>
    <t>-211586193</t>
  </si>
  <si>
    <t>751-D1.02</t>
  </si>
  <si>
    <t>kouřové čidlo do potrubí, včetně propojení s MaR VZT</t>
  </si>
  <si>
    <t>-1402315670</t>
  </si>
  <si>
    <t>751-MD1.17</t>
  </si>
  <si>
    <t>Tepelná izolace kaučuková s Al. polepem, tl. 20 mm - dodávka vč.montáže</t>
  </si>
  <si>
    <t>1564314434</t>
  </si>
  <si>
    <t>751-MD1.18</t>
  </si>
  <si>
    <t>Tepelná izolace kaučuková s Al. polepem, tl. 10 mm - dodávka vč.montáže</t>
  </si>
  <si>
    <t>312699118</t>
  </si>
  <si>
    <t>751-3</t>
  </si>
  <si>
    <t>Zařízení č.3A+3B - Denní místnost a úklidová komora</t>
  </si>
  <si>
    <t>751122091</t>
  </si>
  <si>
    <t>Montáž ventilátoru radiálního nízkotlakého potrubního základního do kruhového potrubí D do 100 mm</t>
  </si>
  <si>
    <t>415817069</t>
  </si>
  <si>
    <t>42917D-3.02</t>
  </si>
  <si>
    <t>ventilátor radiální v potrubním provedení, , průměr 100 mm, výkon: 50m3/hod – min. 150 Pa</t>
  </si>
  <si>
    <t>2066573572</t>
  </si>
  <si>
    <t>751122092</t>
  </si>
  <si>
    <t>Montáž ventilátoru radiálního nízkotlakého potrubního základního do kruhového potrubí D přes 100 do 200 mm</t>
  </si>
  <si>
    <t>2142410507</t>
  </si>
  <si>
    <t>42917D-3.01</t>
  </si>
  <si>
    <t>ventilátor radiální v potrubním provedení, průměr 160 mm, výkon: 400m3/hod – min. 180 Pa</t>
  </si>
  <si>
    <t>-467516807</t>
  </si>
  <si>
    <t>42917D-3.03</t>
  </si>
  <si>
    <t>pružná spojovací manžeta – průměr 160 mm</t>
  </si>
  <si>
    <t>-1305301231</t>
  </si>
  <si>
    <t>42917D-3.04</t>
  </si>
  <si>
    <t>pružná spojovací manžeta – průměr 100 mm</t>
  </si>
  <si>
    <t>1934170613</t>
  </si>
  <si>
    <t>751322012</t>
  </si>
  <si>
    <t>Montáž talířového ventilu D přes 100 do 200 mm</t>
  </si>
  <si>
    <t>-87407556</t>
  </si>
  <si>
    <t>3+1+1</t>
  </si>
  <si>
    <t>42972213R</t>
  </si>
  <si>
    <t xml:space="preserve">ventil talířový pro odvod vzduchu kovový bílý  D 125mm</t>
  </si>
  <si>
    <t>1234369692</t>
  </si>
  <si>
    <t>42972215R</t>
  </si>
  <si>
    <t>ventil talířový pro odvod vzduchu kovový bílý D 160mm</t>
  </si>
  <si>
    <t>504575634</t>
  </si>
  <si>
    <t>42972216R</t>
  </si>
  <si>
    <t>ventil talířový pro odvod vzduchu kovový bílý D 200mm</t>
  </si>
  <si>
    <t>637665158</t>
  </si>
  <si>
    <t>751344112</t>
  </si>
  <si>
    <t>Montáž tlumiče hluku pro kruhové potrubí D přes 100 do 200 mm</t>
  </si>
  <si>
    <t>-1910121847</t>
  </si>
  <si>
    <t>42976004</t>
  </si>
  <si>
    <t>tlumič hluku kruhový Pz, D 160mm, l=1000mm</t>
  </si>
  <si>
    <t>-261986010</t>
  </si>
  <si>
    <t>42976006</t>
  </si>
  <si>
    <t>tlumič hluku kruhový Pz, D 200mm, l=1000mm</t>
  </si>
  <si>
    <t>2066998407</t>
  </si>
  <si>
    <t>751398041</t>
  </si>
  <si>
    <t>Montáž protidešťové žaluzie nebo žaluziové klapky na kruhové potrubí D do 300 mm</t>
  </si>
  <si>
    <t>1565669024</t>
  </si>
  <si>
    <t>42972D-3.09</t>
  </si>
  <si>
    <t>výfuková protidešťová žaluzie v přetlakovém provedení, připojení 200 mm</t>
  </si>
  <si>
    <t>-1783295267</t>
  </si>
  <si>
    <t>751510041</t>
  </si>
  <si>
    <t>Vzduchotechnické potrubí z pozinkovaného plechu kruhové spirálně vinutá trouba bez příruby D do 100 mm</t>
  </si>
  <si>
    <t>331057452</t>
  </si>
  <si>
    <t>751510041R</t>
  </si>
  <si>
    <t>Vzduchotechnické potrubí z pozinkovaného plechu kruhové spirálně vinutá trouba bez příruby D do 100 mm - srovnatelně tvarovky</t>
  </si>
  <si>
    <t>694618389</t>
  </si>
  <si>
    <t>751510042</t>
  </si>
  <si>
    <t>Vzduchotechnické potrubí z pozinkovaného plechu kruhové spirálně vinutá trouba bez příruby D přes 100 do 200 mm</t>
  </si>
  <si>
    <t>261780338</t>
  </si>
  <si>
    <t>prům.160mm + 200mm</t>
  </si>
  <si>
    <t>1+6</t>
  </si>
  <si>
    <t>751510042R</t>
  </si>
  <si>
    <t>Vzduchotechnické potrubí z pozinkovaného plechu kruhové spirálně vinutá trouba bez příruby D přes 100 do 200 mm - srovnatelně tvarovky</t>
  </si>
  <si>
    <t>-19565080</t>
  </si>
  <si>
    <t xml:space="preserve">prům.  125mm + 160mm + 200mm</t>
  </si>
  <si>
    <t>3+1+7</t>
  </si>
  <si>
    <t>751514678</t>
  </si>
  <si>
    <t>Montáž škrtící klapky nebo zpětné klapky do plechového potrubí kruhové bez příruby D do 100 mm</t>
  </si>
  <si>
    <t>924853876</t>
  </si>
  <si>
    <t>42971019</t>
  </si>
  <si>
    <t>klapka kruhová zpětná Pz D 100mm</t>
  </si>
  <si>
    <t>694211826</t>
  </si>
  <si>
    <t>751514679</t>
  </si>
  <si>
    <t>Montáž škrtící klapky nebo zpětné klapky do plechového potrubí kruhové bez příruby D přes 100 do 200 mm</t>
  </si>
  <si>
    <t>-1053361536</t>
  </si>
  <si>
    <t>1+(3+1+1)</t>
  </si>
  <si>
    <t>42971022</t>
  </si>
  <si>
    <t>klapka kruhová zpětná Pz D 160mm</t>
  </si>
  <si>
    <t>-1019330446</t>
  </si>
  <si>
    <t>42981002</t>
  </si>
  <si>
    <t>klapka kruhová regulační Pz D 125mm</t>
  </si>
  <si>
    <t>-1120959600</t>
  </si>
  <si>
    <t>42981004</t>
  </si>
  <si>
    <t>klapka kruhová regulační Pz D 160mm</t>
  </si>
  <si>
    <t>-558654750</t>
  </si>
  <si>
    <t>42981312</t>
  </si>
  <si>
    <t>klapka kruhová regulační Pz D 200mm</t>
  </si>
  <si>
    <t>-1754889737</t>
  </si>
  <si>
    <t>751-MD3.24</t>
  </si>
  <si>
    <t>596896299</t>
  </si>
  <si>
    <t>998751201</t>
  </si>
  <si>
    <t>Přesun hmot procentní pro vzduchotechniku v objektech v do 12 m</t>
  </si>
  <si>
    <t>-990996337</t>
  </si>
  <si>
    <t>OST 01</t>
  </si>
  <si>
    <t>Závěsný a spojovací materiál</t>
  </si>
  <si>
    <t>-1368311399</t>
  </si>
  <si>
    <t>OST 02</t>
  </si>
  <si>
    <t>Zednická výpomoc nespecifikovaná</t>
  </si>
  <si>
    <t>594679356</t>
  </si>
  <si>
    <t>OST 03</t>
  </si>
  <si>
    <t>Doprava materiálu mimostaveništní</t>
  </si>
  <si>
    <t>-899003978</t>
  </si>
  <si>
    <t>OST 04</t>
  </si>
  <si>
    <t>Dokumentace skutečného provedení stavby</t>
  </si>
  <si>
    <t>-1898835575</t>
  </si>
  <si>
    <t>OST 09</t>
  </si>
  <si>
    <t>Uvedení do provozu, zaregulování....</t>
  </si>
  <si>
    <t>-1291546528</t>
  </si>
  <si>
    <t>07 - Plynoinstalace</t>
  </si>
  <si>
    <t xml:space="preserve">    723 - Zdravotechnika - vnitřní plynovod</t>
  </si>
  <si>
    <t>1779145380</t>
  </si>
  <si>
    <t>977151116</t>
  </si>
  <si>
    <t>Jádrové vrty diamantovými korunkami do stavebních materiálů D přes 70 do 80 mm</t>
  </si>
  <si>
    <t>867522398</t>
  </si>
  <si>
    <t>696658125</t>
  </si>
  <si>
    <t>1071144404</t>
  </si>
  <si>
    <t>703939350</t>
  </si>
  <si>
    <t>0,05*11</t>
  </si>
  <si>
    <t>295186992</t>
  </si>
  <si>
    <t>1568481</t>
  </si>
  <si>
    <t>723</t>
  </si>
  <si>
    <t>Zdravotechnika - vnitřní plynovod</t>
  </si>
  <si>
    <t>723150312</t>
  </si>
  <si>
    <t>Potrubí ocelové hladké černé bezešvé spojované svařováním tvářené za tepla D 57x3,2 mm</t>
  </si>
  <si>
    <t>-1466895118</t>
  </si>
  <si>
    <t>723150803</t>
  </si>
  <si>
    <t>Demontáž potrubí ocelové hladké svařované D přes 44,5 do 76</t>
  </si>
  <si>
    <t>-147571462</t>
  </si>
  <si>
    <t>998723121</t>
  </si>
  <si>
    <t>Přesun hmot tonážní pro vnitřní plynovod ruční v objektech v do 6 m</t>
  </si>
  <si>
    <t>-786176479</t>
  </si>
  <si>
    <t>783601713</t>
  </si>
  <si>
    <t>Odmaštění vodou ředitelným odmašťovačem potrubí DN do 50 mm</t>
  </si>
  <si>
    <t>-2143953894</t>
  </si>
  <si>
    <t>783614653</t>
  </si>
  <si>
    <t>Základní antikorozní jednonásobný syntetický samozákladující potrubí DN do 50 mm</t>
  </si>
  <si>
    <t>-96359600</t>
  </si>
  <si>
    <t>783617611</t>
  </si>
  <si>
    <t>Krycí dvojnásobný syntetický nátěr potrubí DN do 50 mm</t>
  </si>
  <si>
    <t>1265017042</t>
  </si>
  <si>
    <t>ÖST 08</t>
  </si>
  <si>
    <t>Tlaková zkouška plynovodu, revize, ostatní..</t>
  </si>
  <si>
    <t>-1414331804</t>
  </si>
  <si>
    <t>08 - Vedlejší náklady</t>
  </si>
  <si>
    <t>VRN - Vedlejší rozpočtové náklady</t>
  </si>
  <si>
    <t>VRN</t>
  </si>
  <si>
    <t>Vedlejší rozpočtové náklady</t>
  </si>
  <si>
    <t>0300010R1</t>
  </si>
  <si>
    <t>Zařízení staveniště - vybavení, zabezpečení, ohražení, připojení a spotřeba energií, zrušení</t>
  </si>
  <si>
    <t>1024</t>
  </si>
  <si>
    <t>1571970518</t>
  </si>
  <si>
    <t>0132540R1</t>
  </si>
  <si>
    <t>2036328563</t>
  </si>
  <si>
    <t>0450020R1</t>
  </si>
  <si>
    <t>Kompletační a koordinační činnost</t>
  </si>
  <si>
    <t>-1429965891</t>
  </si>
  <si>
    <t>0710020R1</t>
  </si>
  <si>
    <t>Provoz investora, třetích osob</t>
  </si>
  <si>
    <t>140404866</t>
  </si>
  <si>
    <t>0910000R1</t>
  </si>
  <si>
    <t>Náklady na vyklizení, dočasné uložení a zpětné osazení vybavení (stoly, židle....)</t>
  </si>
  <si>
    <t>950193719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</si>
</sst>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4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4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4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SONA6970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ZŠ jazyků Karlovy Vary - rekonstrukce jídelny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1. 4. 2025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Karlovy Vary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DPT s.r.o.Ostrov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25.6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Neubauerová Soňa, SK-Projekt Ostrov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ROUND(SUM(AG95:AG102),2)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ROUND(SUM(AS95:AS102),2)</f>
        <v>0</v>
      </c>
      <c r="AT94" s="115">
        <f>ROUND(SUM(AV94:AW94),2)</f>
        <v>0</v>
      </c>
      <c r="AU94" s="116">
        <f>ROUND(SUM(AU95:AU102),5)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ROUND(SUM(AZ95:AZ102),2)</f>
        <v>0</v>
      </c>
      <c r="BA94" s="115">
        <f>ROUND(SUM(BA95:BA102),2)</f>
        <v>0</v>
      </c>
      <c r="BB94" s="115">
        <f>ROUND(SUM(BB95:BB102),2)</f>
        <v>0</v>
      </c>
      <c r="BC94" s="115">
        <f>ROUND(SUM(BC95:BC102),2)</f>
        <v>0</v>
      </c>
      <c r="BD94" s="117">
        <f>ROUND(SUM(BD95:BD102),2)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'01 - Stavební část'!P148</f>
        <v>0</v>
      </c>
      <c r="AV95" s="129">
        <f>'01 - Stavební část'!J33</f>
        <v>0</v>
      </c>
      <c r="AW95" s="129">
        <f>'01 - Stavební část'!J34</f>
        <v>0</v>
      </c>
      <c r="AX95" s="129">
        <f>'01 - Stavební část'!J35</f>
        <v>0</v>
      </c>
      <c r="AY95" s="129">
        <f>'01 - Stavební část'!J36</f>
        <v>0</v>
      </c>
      <c r="AZ95" s="129">
        <f>'01 - Stavební část'!F33</f>
        <v>0</v>
      </c>
      <c r="BA95" s="129">
        <f>'01 - Stavební část'!F34</f>
        <v>0</v>
      </c>
      <c r="BB95" s="129">
        <f>'01 - Stavební část'!F35</f>
        <v>0</v>
      </c>
      <c r="BC95" s="129">
        <f>'01 - Stavební část'!F36</f>
        <v>0</v>
      </c>
      <c r="BD95" s="131">
        <f>'01 - Stavební část'!F37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Zdravotní technika'!J30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28">
        <v>0</v>
      </c>
      <c r="AT96" s="129">
        <f>ROUND(SUM(AV96:AW96),2)</f>
        <v>0</v>
      </c>
      <c r="AU96" s="130">
        <f>'02 - Zdravotní technika'!P128</f>
        <v>0</v>
      </c>
      <c r="AV96" s="129">
        <f>'02 - Zdravotní technika'!J33</f>
        <v>0</v>
      </c>
      <c r="AW96" s="129">
        <f>'02 - Zdravotní technika'!J34</f>
        <v>0</v>
      </c>
      <c r="AX96" s="129">
        <f>'02 - Zdravotní technika'!J35</f>
        <v>0</v>
      </c>
      <c r="AY96" s="129">
        <f>'02 - Zdravotní technika'!J36</f>
        <v>0</v>
      </c>
      <c r="AZ96" s="129">
        <f>'02 - Zdravotní technika'!F33</f>
        <v>0</v>
      </c>
      <c r="BA96" s="129">
        <f>'02 - Zdravotní technika'!F34</f>
        <v>0</v>
      </c>
      <c r="BB96" s="129">
        <f>'02 - Zdravotní technika'!F35</f>
        <v>0</v>
      </c>
      <c r="BC96" s="129">
        <f>'02 - Zdravotní technika'!F36</f>
        <v>0</v>
      </c>
      <c r="BD96" s="131">
        <f>'02 - Zdravotní technika'!F37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7" customFormat="1" ht="16.5" customHeight="1">
      <c r="A97" s="120" t="s">
        <v>79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Silnoproudá elektrot...'!J30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82</v>
      </c>
      <c r="AR97" s="127"/>
      <c r="AS97" s="128">
        <v>0</v>
      </c>
      <c r="AT97" s="129">
        <f>ROUND(SUM(AV97:AW97),2)</f>
        <v>0</v>
      </c>
      <c r="AU97" s="130">
        <f>'03 - Silnoproudá elektrot...'!P121</f>
        <v>0</v>
      </c>
      <c r="AV97" s="129">
        <f>'03 - Silnoproudá elektrot...'!J33</f>
        <v>0</v>
      </c>
      <c r="AW97" s="129">
        <f>'03 - Silnoproudá elektrot...'!J34</f>
        <v>0</v>
      </c>
      <c r="AX97" s="129">
        <f>'03 - Silnoproudá elektrot...'!J35</f>
        <v>0</v>
      </c>
      <c r="AY97" s="129">
        <f>'03 - Silnoproudá elektrot...'!J36</f>
        <v>0</v>
      </c>
      <c r="AZ97" s="129">
        <f>'03 - Silnoproudá elektrot...'!F33</f>
        <v>0</v>
      </c>
      <c r="BA97" s="129">
        <f>'03 - Silnoproudá elektrot...'!F34</f>
        <v>0</v>
      </c>
      <c r="BB97" s="129">
        <f>'03 - Silnoproudá elektrot...'!F35</f>
        <v>0</v>
      </c>
      <c r="BC97" s="129">
        <f>'03 - Silnoproudá elektrot...'!F36</f>
        <v>0</v>
      </c>
      <c r="BD97" s="131">
        <f>'03 - Silnoproudá elektrot...'!F37</f>
        <v>0</v>
      </c>
      <c r="BE97" s="7"/>
      <c r="BT97" s="132" t="s">
        <v>83</v>
      </c>
      <c r="BV97" s="132" t="s">
        <v>77</v>
      </c>
      <c r="BW97" s="132" t="s">
        <v>91</v>
      </c>
      <c r="BX97" s="132" t="s">
        <v>5</v>
      </c>
      <c r="CL97" s="132" t="s">
        <v>1</v>
      </c>
      <c r="CM97" s="132" t="s">
        <v>85</v>
      </c>
    </row>
    <row r="98" s="7" customFormat="1" ht="16.5" customHeight="1">
      <c r="A98" s="120" t="s">
        <v>79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Slaboproud'!J30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82</v>
      </c>
      <c r="AR98" s="127"/>
      <c r="AS98" s="128">
        <v>0</v>
      </c>
      <c r="AT98" s="129">
        <f>ROUND(SUM(AV98:AW98),2)</f>
        <v>0</v>
      </c>
      <c r="AU98" s="130">
        <f>'04 - Slaboproud'!P120</f>
        <v>0</v>
      </c>
      <c r="AV98" s="129">
        <f>'04 - Slaboproud'!J33</f>
        <v>0</v>
      </c>
      <c r="AW98" s="129">
        <f>'04 - Slaboproud'!J34</f>
        <v>0</v>
      </c>
      <c r="AX98" s="129">
        <f>'04 - Slaboproud'!J35</f>
        <v>0</v>
      </c>
      <c r="AY98" s="129">
        <f>'04 - Slaboproud'!J36</f>
        <v>0</v>
      </c>
      <c r="AZ98" s="129">
        <f>'04 - Slaboproud'!F33</f>
        <v>0</v>
      </c>
      <c r="BA98" s="129">
        <f>'04 - Slaboproud'!F34</f>
        <v>0</v>
      </c>
      <c r="BB98" s="129">
        <f>'04 - Slaboproud'!F35</f>
        <v>0</v>
      </c>
      <c r="BC98" s="129">
        <f>'04 - Slaboproud'!F36</f>
        <v>0</v>
      </c>
      <c r="BD98" s="131">
        <f>'04 - Slaboproud'!F37</f>
        <v>0</v>
      </c>
      <c r="BE98" s="7"/>
      <c r="BT98" s="132" t="s">
        <v>83</v>
      </c>
      <c r="BV98" s="132" t="s">
        <v>77</v>
      </c>
      <c r="BW98" s="132" t="s">
        <v>94</v>
      </c>
      <c r="BX98" s="132" t="s">
        <v>5</v>
      </c>
      <c r="CL98" s="132" t="s">
        <v>1</v>
      </c>
      <c r="CM98" s="132" t="s">
        <v>85</v>
      </c>
    </row>
    <row r="99" s="7" customFormat="1" ht="16.5" customHeight="1">
      <c r="A99" s="120" t="s">
        <v>79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96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'05 - Vytápění'!J30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82</v>
      </c>
      <c r="AR99" s="127"/>
      <c r="AS99" s="128">
        <v>0</v>
      </c>
      <c r="AT99" s="129">
        <f>ROUND(SUM(AV99:AW99),2)</f>
        <v>0</v>
      </c>
      <c r="AU99" s="130">
        <f>'05 - Vytápění'!P128</f>
        <v>0</v>
      </c>
      <c r="AV99" s="129">
        <f>'05 - Vytápění'!J33</f>
        <v>0</v>
      </c>
      <c r="AW99" s="129">
        <f>'05 - Vytápění'!J34</f>
        <v>0</v>
      </c>
      <c r="AX99" s="129">
        <f>'05 - Vytápění'!J35</f>
        <v>0</v>
      </c>
      <c r="AY99" s="129">
        <f>'05 - Vytápění'!J36</f>
        <v>0</v>
      </c>
      <c r="AZ99" s="129">
        <f>'05 - Vytápění'!F33</f>
        <v>0</v>
      </c>
      <c r="BA99" s="129">
        <f>'05 - Vytápění'!F34</f>
        <v>0</v>
      </c>
      <c r="BB99" s="129">
        <f>'05 - Vytápění'!F35</f>
        <v>0</v>
      </c>
      <c r="BC99" s="129">
        <f>'05 - Vytápění'!F36</f>
        <v>0</v>
      </c>
      <c r="BD99" s="131">
        <f>'05 - Vytápění'!F37</f>
        <v>0</v>
      </c>
      <c r="BE99" s="7"/>
      <c r="BT99" s="132" t="s">
        <v>83</v>
      </c>
      <c r="BV99" s="132" t="s">
        <v>77</v>
      </c>
      <c r="BW99" s="132" t="s">
        <v>97</v>
      </c>
      <c r="BX99" s="132" t="s">
        <v>5</v>
      </c>
      <c r="CL99" s="132" t="s">
        <v>1</v>
      </c>
      <c r="CM99" s="132" t="s">
        <v>85</v>
      </c>
    </row>
    <row r="100" s="7" customFormat="1" ht="16.5" customHeight="1">
      <c r="A100" s="120" t="s">
        <v>79</v>
      </c>
      <c r="B100" s="121"/>
      <c r="C100" s="122"/>
      <c r="D100" s="123" t="s">
        <v>98</v>
      </c>
      <c r="E100" s="123"/>
      <c r="F100" s="123"/>
      <c r="G100" s="123"/>
      <c r="H100" s="123"/>
      <c r="I100" s="124"/>
      <c r="J100" s="123" t="s">
        <v>99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'06 - Vzduchotechnika'!J30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82</v>
      </c>
      <c r="AR100" s="127"/>
      <c r="AS100" s="128">
        <v>0</v>
      </c>
      <c r="AT100" s="129">
        <f>ROUND(SUM(AV100:AW100),2)</f>
        <v>0</v>
      </c>
      <c r="AU100" s="130">
        <f>'06 - Vzduchotechnika'!P120</f>
        <v>0</v>
      </c>
      <c r="AV100" s="129">
        <f>'06 - Vzduchotechnika'!J33</f>
        <v>0</v>
      </c>
      <c r="AW100" s="129">
        <f>'06 - Vzduchotechnika'!J34</f>
        <v>0</v>
      </c>
      <c r="AX100" s="129">
        <f>'06 - Vzduchotechnika'!J35</f>
        <v>0</v>
      </c>
      <c r="AY100" s="129">
        <f>'06 - Vzduchotechnika'!J36</f>
        <v>0</v>
      </c>
      <c r="AZ100" s="129">
        <f>'06 - Vzduchotechnika'!F33</f>
        <v>0</v>
      </c>
      <c r="BA100" s="129">
        <f>'06 - Vzduchotechnika'!F34</f>
        <v>0</v>
      </c>
      <c r="BB100" s="129">
        <f>'06 - Vzduchotechnika'!F35</f>
        <v>0</v>
      </c>
      <c r="BC100" s="129">
        <f>'06 - Vzduchotechnika'!F36</f>
        <v>0</v>
      </c>
      <c r="BD100" s="131">
        <f>'06 - Vzduchotechnika'!F37</f>
        <v>0</v>
      </c>
      <c r="BE100" s="7"/>
      <c r="BT100" s="132" t="s">
        <v>83</v>
      </c>
      <c r="BV100" s="132" t="s">
        <v>77</v>
      </c>
      <c r="BW100" s="132" t="s">
        <v>100</v>
      </c>
      <c r="BX100" s="132" t="s">
        <v>5</v>
      </c>
      <c r="CL100" s="132" t="s">
        <v>1</v>
      </c>
      <c r="CM100" s="132" t="s">
        <v>85</v>
      </c>
    </row>
    <row r="101" s="7" customFormat="1" ht="16.5" customHeight="1">
      <c r="A101" s="120" t="s">
        <v>79</v>
      </c>
      <c r="B101" s="121"/>
      <c r="C101" s="122"/>
      <c r="D101" s="123" t="s">
        <v>101</v>
      </c>
      <c r="E101" s="123"/>
      <c r="F101" s="123"/>
      <c r="G101" s="123"/>
      <c r="H101" s="123"/>
      <c r="I101" s="124"/>
      <c r="J101" s="123" t="s">
        <v>102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'07 - Plynoinstalace'!J30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82</v>
      </c>
      <c r="AR101" s="127"/>
      <c r="AS101" s="128">
        <v>0</v>
      </c>
      <c r="AT101" s="129">
        <f>ROUND(SUM(AV101:AW101),2)</f>
        <v>0</v>
      </c>
      <c r="AU101" s="130">
        <f>'07 - Plynoinstalace'!P125</f>
        <v>0</v>
      </c>
      <c r="AV101" s="129">
        <f>'07 - Plynoinstalace'!J33</f>
        <v>0</v>
      </c>
      <c r="AW101" s="129">
        <f>'07 - Plynoinstalace'!J34</f>
        <v>0</v>
      </c>
      <c r="AX101" s="129">
        <f>'07 - Plynoinstalace'!J35</f>
        <v>0</v>
      </c>
      <c r="AY101" s="129">
        <f>'07 - Plynoinstalace'!J36</f>
        <v>0</v>
      </c>
      <c r="AZ101" s="129">
        <f>'07 - Plynoinstalace'!F33</f>
        <v>0</v>
      </c>
      <c r="BA101" s="129">
        <f>'07 - Plynoinstalace'!F34</f>
        <v>0</v>
      </c>
      <c r="BB101" s="129">
        <f>'07 - Plynoinstalace'!F35</f>
        <v>0</v>
      </c>
      <c r="BC101" s="129">
        <f>'07 - Plynoinstalace'!F36</f>
        <v>0</v>
      </c>
      <c r="BD101" s="131">
        <f>'07 - Plynoinstalace'!F37</f>
        <v>0</v>
      </c>
      <c r="BE101" s="7"/>
      <c r="BT101" s="132" t="s">
        <v>83</v>
      </c>
      <c r="BV101" s="132" t="s">
        <v>77</v>
      </c>
      <c r="BW101" s="132" t="s">
        <v>103</v>
      </c>
      <c r="BX101" s="132" t="s">
        <v>5</v>
      </c>
      <c r="CL101" s="132" t="s">
        <v>1</v>
      </c>
      <c r="CM101" s="132" t="s">
        <v>85</v>
      </c>
    </row>
    <row r="102" s="7" customFormat="1" ht="16.5" customHeight="1">
      <c r="A102" s="120" t="s">
        <v>79</v>
      </c>
      <c r="B102" s="121"/>
      <c r="C102" s="122"/>
      <c r="D102" s="123" t="s">
        <v>104</v>
      </c>
      <c r="E102" s="123"/>
      <c r="F102" s="123"/>
      <c r="G102" s="123"/>
      <c r="H102" s="123"/>
      <c r="I102" s="124"/>
      <c r="J102" s="123" t="s">
        <v>105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'08 - Vedlejší náklady'!J30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82</v>
      </c>
      <c r="AR102" s="127"/>
      <c r="AS102" s="133">
        <v>0</v>
      </c>
      <c r="AT102" s="134">
        <f>ROUND(SUM(AV102:AW102),2)</f>
        <v>0</v>
      </c>
      <c r="AU102" s="135">
        <f>'08 - Vedlejší náklady'!P117</f>
        <v>0</v>
      </c>
      <c r="AV102" s="134">
        <f>'08 - Vedlejší náklady'!J33</f>
        <v>0</v>
      </c>
      <c r="AW102" s="134">
        <f>'08 - Vedlejší náklady'!J34</f>
        <v>0</v>
      </c>
      <c r="AX102" s="134">
        <f>'08 - Vedlejší náklady'!J35</f>
        <v>0</v>
      </c>
      <c r="AY102" s="134">
        <f>'08 - Vedlejší náklady'!J36</f>
        <v>0</v>
      </c>
      <c r="AZ102" s="134">
        <f>'08 - Vedlejší náklady'!F33</f>
        <v>0</v>
      </c>
      <c r="BA102" s="134">
        <f>'08 - Vedlejší náklady'!F34</f>
        <v>0</v>
      </c>
      <c r="BB102" s="134">
        <f>'08 - Vedlejší náklady'!F35</f>
        <v>0</v>
      </c>
      <c r="BC102" s="134">
        <f>'08 - Vedlejší náklady'!F36</f>
        <v>0</v>
      </c>
      <c r="BD102" s="136">
        <f>'08 - Vedlejší náklady'!F37</f>
        <v>0</v>
      </c>
      <c r="BE102" s="7"/>
      <c r="BT102" s="132" t="s">
        <v>83</v>
      </c>
      <c r="BV102" s="132" t="s">
        <v>77</v>
      </c>
      <c r="BW102" s="132" t="s">
        <v>106</v>
      </c>
      <c r="BX102" s="132" t="s">
        <v>5</v>
      </c>
      <c r="CL102" s="132" t="s">
        <v>1</v>
      </c>
      <c r="CM102" s="132" t="s">
        <v>85</v>
      </c>
    </row>
    <row r="103" s="2" customFormat="1" ht="30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</sheetData>
  <sheetProtection sheet="1" formatColumns="0" formatRows="0" objects="1" scenarios="1" spinCount="100000" saltValue="fuz9cPfZinEHVHSsdoZIUZk9AohDC9USWO3pc3zNqgapqyrWH00xy11kmWgPSGEQdZtYo4Q9WcDiGDQrbKgH/g==" hashValue="mt6FLup7HNg8s9OsWYGU5E6ScnxSYmVpCAT5VCzIzgTPrihRyUINRM+LvSJo5Ag4mntXswf/RSQuyuOGKNr5Sw==" algorithmName="SHA-512" password="CC35"/>
  <mergeCells count="70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Zdravotní technika'!C2" display="/"/>
    <hyperlink ref="A97" location="'03 - Silnoproudá elektrot...'!C2" display="/"/>
    <hyperlink ref="A98" location="'04 - Slaboproud'!C2" display="/"/>
    <hyperlink ref="A99" location="'05 - Vytápění'!C2" display="/"/>
    <hyperlink ref="A100" location="'06 - Vzduchotechnika'!C2" display="/"/>
    <hyperlink ref="A101" location="'07 - Plynoinstalace'!C2" display="/"/>
    <hyperlink ref="A102" location="'08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ROUND(J148,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ROUND((SUM(BE148:BE808)),  2)</f>
        <v>0</v>
      </c>
      <c r="G33" s="39"/>
      <c r="H33" s="39"/>
      <c r="I33" s="156">
        <v>0.20999999999999999</v>
      </c>
      <c r="J33" s="155">
        <f>ROUND(((SUM(BE148:BE808))*I33),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ROUND((SUM(BF148:BF808)),  2)</f>
        <v>0</v>
      </c>
      <c r="G34" s="39"/>
      <c r="H34" s="39"/>
      <c r="I34" s="156">
        <v>0.12</v>
      </c>
      <c r="J34" s="155">
        <f>ROUND(((SUM(BF148:BF808))*I34),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ROUND((SUM(BG148:BG808)),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ROUND((SUM(BH148:BH808)),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ROUND((SUM(BI148:BI808)),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J148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115</v>
      </c>
      <c r="E97" s="183"/>
      <c r="F97" s="183"/>
      <c r="G97" s="183"/>
      <c r="H97" s="183"/>
      <c r="I97" s="183"/>
      <c r="J97" s="184">
        <f>J149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116</v>
      </c>
      <c r="E98" s="189"/>
      <c r="F98" s="189"/>
      <c r="G98" s="189"/>
      <c r="H98" s="189"/>
      <c r="I98" s="189"/>
      <c r="J98" s="190">
        <f>J150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117</v>
      </c>
      <c r="E99" s="189"/>
      <c r="F99" s="189"/>
      <c r="G99" s="189"/>
      <c r="H99" s="189"/>
      <c r="I99" s="189"/>
      <c r="J99" s="190">
        <f>J211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118</v>
      </c>
      <c r="E100" s="189"/>
      <c r="F100" s="189"/>
      <c r="G100" s="189"/>
      <c r="H100" s="189"/>
      <c r="I100" s="189"/>
      <c r="J100" s="190">
        <f>J271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119</v>
      </c>
      <c r="E101" s="189"/>
      <c r="F101" s="189"/>
      <c r="G101" s="189"/>
      <c r="H101" s="189"/>
      <c r="I101" s="189"/>
      <c r="J101" s="190">
        <f>J342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120</v>
      </c>
      <c r="E102" s="189"/>
      <c r="F102" s="189"/>
      <c r="G102" s="189"/>
      <c r="H102" s="189"/>
      <c r="I102" s="189"/>
      <c r="J102" s="190">
        <f>J348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121</v>
      </c>
      <c r="E103" s="189"/>
      <c r="F103" s="189"/>
      <c r="G103" s="189"/>
      <c r="H103" s="189"/>
      <c r="I103" s="189"/>
      <c r="J103" s="190">
        <f>J358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122</v>
      </c>
      <c r="E104" s="189"/>
      <c r="F104" s="189"/>
      <c r="G104" s="189"/>
      <c r="H104" s="189"/>
      <c r="I104" s="189"/>
      <c r="J104" s="190">
        <f>J378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123</v>
      </c>
      <c r="E105" s="189"/>
      <c r="F105" s="189"/>
      <c r="G105" s="189"/>
      <c r="H105" s="189"/>
      <c r="I105" s="189"/>
      <c r="J105" s="190">
        <f>J421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124</v>
      </c>
      <c r="E106" s="189"/>
      <c r="F106" s="189"/>
      <c r="G106" s="189"/>
      <c r="H106" s="189"/>
      <c r="I106" s="189"/>
      <c r="J106" s="190">
        <f>J458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125</v>
      </c>
      <c r="E107" s="189"/>
      <c r="F107" s="189"/>
      <c r="G107" s="189"/>
      <c r="H107" s="189"/>
      <c r="I107" s="189"/>
      <c r="J107" s="190">
        <f>J474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126</v>
      </c>
      <c r="E108" s="189"/>
      <c r="F108" s="189"/>
      <c r="G108" s="189"/>
      <c r="H108" s="189"/>
      <c r="I108" s="189"/>
      <c r="J108" s="190">
        <f>J483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127</v>
      </c>
      <c r="E109" s="189"/>
      <c r="F109" s="189"/>
      <c r="G109" s="189"/>
      <c r="H109" s="189"/>
      <c r="I109" s="189"/>
      <c r="J109" s="190">
        <f>J485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128</v>
      </c>
      <c r="E110" s="183"/>
      <c r="F110" s="183"/>
      <c r="G110" s="183"/>
      <c r="H110" s="183"/>
      <c r="I110" s="183"/>
      <c r="J110" s="184">
        <f>J490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6"/>
      <c r="C111" s="187"/>
      <c r="D111" s="188" t="s">
        <v>129</v>
      </c>
      <c r="E111" s="189"/>
      <c r="F111" s="189"/>
      <c r="G111" s="189"/>
      <c r="H111" s="189"/>
      <c r="I111" s="189"/>
      <c r="J111" s="190">
        <f>J491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130</v>
      </c>
      <c r="E112" s="189"/>
      <c r="F112" s="189"/>
      <c r="G112" s="189"/>
      <c r="H112" s="189"/>
      <c r="I112" s="189"/>
      <c r="J112" s="190">
        <f>J495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131</v>
      </c>
      <c r="E113" s="189"/>
      <c r="F113" s="189"/>
      <c r="G113" s="189"/>
      <c r="H113" s="189"/>
      <c r="I113" s="189"/>
      <c r="J113" s="190">
        <f>J504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132</v>
      </c>
      <c r="E114" s="189"/>
      <c r="F114" s="189"/>
      <c r="G114" s="189"/>
      <c r="H114" s="189"/>
      <c r="I114" s="189"/>
      <c r="J114" s="190">
        <f>J517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133</v>
      </c>
      <c r="E115" s="189"/>
      <c r="F115" s="189"/>
      <c r="G115" s="189"/>
      <c r="H115" s="189"/>
      <c r="I115" s="189"/>
      <c r="J115" s="190">
        <f>J523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134</v>
      </c>
      <c r="E116" s="189"/>
      <c r="F116" s="189"/>
      <c r="G116" s="189"/>
      <c r="H116" s="189"/>
      <c r="I116" s="189"/>
      <c r="J116" s="190">
        <f>J529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135</v>
      </c>
      <c r="E117" s="189"/>
      <c r="F117" s="189"/>
      <c r="G117" s="189"/>
      <c r="H117" s="189"/>
      <c r="I117" s="189"/>
      <c r="J117" s="190">
        <f>J540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136</v>
      </c>
      <c r="E118" s="189"/>
      <c r="F118" s="189"/>
      <c r="G118" s="189"/>
      <c r="H118" s="189"/>
      <c r="I118" s="189"/>
      <c r="J118" s="190">
        <f>J566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137</v>
      </c>
      <c r="E119" s="189"/>
      <c r="F119" s="189"/>
      <c r="G119" s="189"/>
      <c r="H119" s="189"/>
      <c r="I119" s="189"/>
      <c r="J119" s="190">
        <f>J589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138</v>
      </c>
      <c r="E120" s="189"/>
      <c r="F120" s="189"/>
      <c r="G120" s="189"/>
      <c r="H120" s="189"/>
      <c r="I120" s="189"/>
      <c r="J120" s="190">
        <f>J598</f>
        <v>0</v>
      </c>
      <c r="K120" s="187"/>
      <c r="L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6"/>
      <c r="C121" s="187"/>
      <c r="D121" s="188" t="s">
        <v>139</v>
      </c>
      <c r="E121" s="189"/>
      <c r="F121" s="189"/>
      <c r="G121" s="189"/>
      <c r="H121" s="189"/>
      <c r="I121" s="189"/>
      <c r="J121" s="190">
        <f>J607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140</v>
      </c>
      <c r="E122" s="189"/>
      <c r="F122" s="189"/>
      <c r="G122" s="189"/>
      <c r="H122" s="189"/>
      <c r="I122" s="189"/>
      <c r="J122" s="190">
        <f>J622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86"/>
      <c r="C123" s="187"/>
      <c r="D123" s="188" t="s">
        <v>141</v>
      </c>
      <c r="E123" s="189"/>
      <c r="F123" s="189"/>
      <c r="G123" s="189"/>
      <c r="H123" s="189"/>
      <c r="I123" s="189"/>
      <c r="J123" s="190">
        <f>J641</f>
        <v>0</v>
      </c>
      <c r="K123" s="187"/>
      <c r="L123" s="19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86"/>
      <c r="C124" s="187"/>
      <c r="D124" s="188" t="s">
        <v>142</v>
      </c>
      <c r="E124" s="189"/>
      <c r="F124" s="189"/>
      <c r="G124" s="189"/>
      <c r="H124" s="189"/>
      <c r="I124" s="189"/>
      <c r="J124" s="190">
        <f>J659</f>
        <v>0</v>
      </c>
      <c r="K124" s="187"/>
      <c r="L124" s="19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6"/>
      <c r="C125" s="187"/>
      <c r="D125" s="188" t="s">
        <v>143</v>
      </c>
      <c r="E125" s="189"/>
      <c r="F125" s="189"/>
      <c r="G125" s="189"/>
      <c r="H125" s="189"/>
      <c r="I125" s="189"/>
      <c r="J125" s="190">
        <f>J670</f>
        <v>0</v>
      </c>
      <c r="K125" s="187"/>
      <c r="L125" s="19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19.92" customHeight="1">
      <c r="A126" s="10"/>
      <c r="B126" s="186"/>
      <c r="C126" s="187"/>
      <c r="D126" s="188" t="s">
        <v>144</v>
      </c>
      <c r="E126" s="189"/>
      <c r="F126" s="189"/>
      <c r="G126" s="189"/>
      <c r="H126" s="189"/>
      <c r="I126" s="189"/>
      <c r="J126" s="190">
        <f>J689</f>
        <v>0</v>
      </c>
      <c r="K126" s="187"/>
      <c r="L126" s="19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86"/>
      <c r="C127" s="187"/>
      <c r="D127" s="188" t="s">
        <v>145</v>
      </c>
      <c r="E127" s="189"/>
      <c r="F127" s="189"/>
      <c r="G127" s="189"/>
      <c r="H127" s="189"/>
      <c r="I127" s="189"/>
      <c r="J127" s="190">
        <f>J693</f>
        <v>0</v>
      </c>
      <c r="K127" s="187"/>
      <c r="L127" s="19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86"/>
      <c r="C128" s="187"/>
      <c r="D128" s="188" t="s">
        <v>146</v>
      </c>
      <c r="E128" s="189"/>
      <c r="F128" s="189"/>
      <c r="G128" s="189"/>
      <c r="H128" s="189"/>
      <c r="I128" s="189"/>
      <c r="J128" s="190">
        <f>J777</f>
        <v>0</v>
      </c>
      <c r="K128" s="187"/>
      <c r="L128" s="19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2" customFormat="1" ht="21.84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67"/>
      <c r="C130" s="68"/>
      <c r="D130" s="68"/>
      <c r="E130" s="68"/>
      <c r="F130" s="68"/>
      <c r="G130" s="68"/>
      <c r="H130" s="68"/>
      <c r="I130" s="68"/>
      <c r="J130" s="68"/>
      <c r="K130" s="68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4" s="2" customFormat="1" ht="6.96" customHeight="1">
      <c r="A134" s="39"/>
      <c r="B134" s="69"/>
      <c r="C134" s="70"/>
      <c r="D134" s="70"/>
      <c r="E134" s="70"/>
      <c r="F134" s="70"/>
      <c r="G134" s="70"/>
      <c r="H134" s="70"/>
      <c r="I134" s="70"/>
      <c r="J134" s="70"/>
      <c r="K134" s="70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24.96" customHeight="1">
      <c r="A135" s="39"/>
      <c r="B135" s="40"/>
      <c r="C135" s="24" t="s">
        <v>147</v>
      </c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2" customHeight="1">
      <c r="A137" s="39"/>
      <c r="B137" s="40"/>
      <c r="C137" s="33" t="s">
        <v>15</v>
      </c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6.5" customHeight="1">
      <c r="A138" s="39"/>
      <c r="B138" s="40"/>
      <c r="C138" s="41"/>
      <c r="D138" s="41"/>
      <c r="E138" s="175" t="str">
        <f>E7</f>
        <v>ZŠ jazyků Karlovy Vary - rekonstrukce jídelny</v>
      </c>
      <c r="F138" s="33"/>
      <c r="G138" s="33"/>
      <c r="H138" s="33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2" customHeight="1">
      <c r="A139" s="39"/>
      <c r="B139" s="40"/>
      <c r="C139" s="33" t="s">
        <v>108</v>
      </c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16.5" customHeight="1">
      <c r="A140" s="39"/>
      <c r="B140" s="40"/>
      <c r="C140" s="41"/>
      <c r="D140" s="41"/>
      <c r="E140" s="77" t="str">
        <f>E9</f>
        <v>01 - Stavební část</v>
      </c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6.96" customHeight="1">
      <c r="A141" s="39"/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2" customHeight="1">
      <c r="A142" s="39"/>
      <c r="B142" s="40"/>
      <c r="C142" s="33" t="s">
        <v>19</v>
      </c>
      <c r="D142" s="41"/>
      <c r="E142" s="41"/>
      <c r="F142" s="28" t="str">
        <f>F12</f>
        <v xml:space="preserve"> </v>
      </c>
      <c r="G142" s="41"/>
      <c r="H142" s="41"/>
      <c r="I142" s="33" t="s">
        <v>21</v>
      </c>
      <c r="J142" s="80" t="str">
        <f>IF(J12="","",J12)</f>
        <v>1. 4. 2025</v>
      </c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6.96" customHeight="1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2" customFormat="1" ht="15.15" customHeight="1">
      <c r="A144" s="39"/>
      <c r="B144" s="40"/>
      <c r="C144" s="33" t="s">
        <v>23</v>
      </c>
      <c r="D144" s="41"/>
      <c r="E144" s="41"/>
      <c r="F144" s="28" t="str">
        <f>E15</f>
        <v>Statutární město Karlovy Vary</v>
      </c>
      <c r="G144" s="41"/>
      <c r="H144" s="41"/>
      <c r="I144" s="33" t="s">
        <v>29</v>
      </c>
      <c r="J144" s="37" t="str">
        <f>E21</f>
        <v>DPT s.r.o.Ostrov</v>
      </c>
      <c r="K144" s="41"/>
      <c r="L144" s="64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</row>
    <row r="145" s="2" customFormat="1" ht="25.65" customHeight="1">
      <c r="A145" s="39"/>
      <c r="B145" s="40"/>
      <c r="C145" s="33" t="s">
        <v>27</v>
      </c>
      <c r="D145" s="41"/>
      <c r="E145" s="41"/>
      <c r="F145" s="28" t="str">
        <f>IF(E18="","",E18)</f>
        <v>Vyplň údaj</v>
      </c>
      <c r="G145" s="41"/>
      <c r="H145" s="41"/>
      <c r="I145" s="33" t="s">
        <v>32</v>
      </c>
      <c r="J145" s="37" t="str">
        <f>E24</f>
        <v>Neubauerová Soňa, SK-Projekt Ostrov</v>
      </c>
      <c r="K145" s="41"/>
      <c r="L145" s="64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</row>
    <row r="146" s="2" customFormat="1" ht="10.32" customHeight="1">
      <c r="A146" s="39"/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64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</row>
    <row r="147" s="11" customFormat="1" ht="29.28" customHeight="1">
      <c r="A147" s="192"/>
      <c r="B147" s="193"/>
      <c r="C147" s="194" t="s">
        <v>148</v>
      </c>
      <c r="D147" s="195" t="s">
        <v>60</v>
      </c>
      <c r="E147" s="195" t="s">
        <v>56</v>
      </c>
      <c r="F147" s="195" t="s">
        <v>57</v>
      </c>
      <c r="G147" s="195" t="s">
        <v>149</v>
      </c>
      <c r="H147" s="195" t="s">
        <v>150</v>
      </c>
      <c r="I147" s="195" t="s">
        <v>151</v>
      </c>
      <c r="J147" s="196" t="s">
        <v>112</v>
      </c>
      <c r="K147" s="197" t="s">
        <v>152</v>
      </c>
      <c r="L147" s="198"/>
      <c r="M147" s="101" t="s">
        <v>1</v>
      </c>
      <c r="N147" s="102" t="s">
        <v>39</v>
      </c>
      <c r="O147" s="102" t="s">
        <v>153</v>
      </c>
      <c r="P147" s="102" t="s">
        <v>154</v>
      </c>
      <c r="Q147" s="102" t="s">
        <v>155</v>
      </c>
      <c r="R147" s="102" t="s">
        <v>156</v>
      </c>
      <c r="S147" s="102" t="s">
        <v>157</v>
      </c>
      <c r="T147" s="103" t="s">
        <v>158</v>
      </c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</row>
    <row r="148" s="2" customFormat="1" ht="22.8" customHeight="1">
      <c r="A148" s="39"/>
      <c r="B148" s="40"/>
      <c r="C148" s="108" t="s">
        <v>159</v>
      </c>
      <c r="D148" s="41"/>
      <c r="E148" s="41"/>
      <c r="F148" s="41"/>
      <c r="G148" s="41"/>
      <c r="H148" s="41"/>
      <c r="I148" s="41"/>
      <c r="J148" s="199">
        <f>BK148</f>
        <v>0</v>
      </c>
      <c r="K148" s="41"/>
      <c r="L148" s="45"/>
      <c r="M148" s="104"/>
      <c r="N148" s="200"/>
      <c r="O148" s="105"/>
      <c r="P148" s="201">
        <f>P149+P490</f>
        <v>0</v>
      </c>
      <c r="Q148" s="105"/>
      <c r="R148" s="201">
        <f>R149+R490</f>
        <v>23.704319699999999</v>
      </c>
      <c r="S148" s="105"/>
      <c r="T148" s="202">
        <f>T149+T490</f>
        <v>29.7871177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74</v>
      </c>
      <c r="AU148" s="18" t="s">
        <v>114</v>
      </c>
      <c r="BK148" s="203">
        <f>BK149+BK490</f>
        <v>0</v>
      </c>
    </row>
    <row r="149" s="12" customFormat="1" ht="25.92" customHeight="1">
      <c r="A149" s="12"/>
      <c r="B149" s="204"/>
      <c r="C149" s="205"/>
      <c r="D149" s="206" t="s">
        <v>74</v>
      </c>
      <c r="E149" s="207" t="s">
        <v>160</v>
      </c>
      <c r="F149" s="207" t="s">
        <v>161</v>
      </c>
      <c r="G149" s="205"/>
      <c r="H149" s="205"/>
      <c r="I149" s="208"/>
      <c r="J149" s="209">
        <f>BK149</f>
        <v>0</v>
      </c>
      <c r="K149" s="205"/>
      <c r="L149" s="210"/>
      <c r="M149" s="211"/>
      <c r="N149" s="212"/>
      <c r="O149" s="212"/>
      <c r="P149" s="213">
        <f>P150+P211+P271+P342+P348+P358+P378+P421+P458+P474+P483+P485</f>
        <v>0</v>
      </c>
      <c r="Q149" s="212"/>
      <c r="R149" s="213">
        <f>R150+R211+R271+R342+R348+R358+R378+R421+R458+R474+R483+R485</f>
        <v>11.198207699999999</v>
      </c>
      <c r="S149" s="212"/>
      <c r="T149" s="214">
        <f>T150+T211+T271+T342+T348+T358+T378+T421+T458+T474+T483+T485</f>
        <v>14.940046499999998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5" t="s">
        <v>83</v>
      </c>
      <c r="AT149" s="216" t="s">
        <v>74</v>
      </c>
      <c r="AU149" s="216" t="s">
        <v>75</v>
      </c>
      <c r="AY149" s="215" t="s">
        <v>162</v>
      </c>
      <c r="BK149" s="217">
        <f>BK150+BK211+BK271+BK342+BK348+BK358+BK378+BK421+BK458+BK474+BK483+BK485</f>
        <v>0</v>
      </c>
    </row>
    <row r="150" s="12" customFormat="1" ht="22.8" customHeight="1">
      <c r="A150" s="12"/>
      <c r="B150" s="204"/>
      <c r="C150" s="205"/>
      <c r="D150" s="206" t="s">
        <v>74</v>
      </c>
      <c r="E150" s="218" t="s">
        <v>163</v>
      </c>
      <c r="F150" s="218" t="s">
        <v>164</v>
      </c>
      <c r="G150" s="205"/>
      <c r="H150" s="205"/>
      <c r="I150" s="208"/>
      <c r="J150" s="219">
        <f>BK150</f>
        <v>0</v>
      </c>
      <c r="K150" s="205"/>
      <c r="L150" s="210"/>
      <c r="M150" s="211"/>
      <c r="N150" s="212"/>
      <c r="O150" s="212"/>
      <c r="P150" s="213">
        <f>SUM(P151:P210)</f>
        <v>0</v>
      </c>
      <c r="Q150" s="212"/>
      <c r="R150" s="213">
        <f>SUM(R151:R210)</f>
        <v>3.5994986</v>
      </c>
      <c r="S150" s="212"/>
      <c r="T150" s="214">
        <f>SUM(T151:T210)</f>
        <v>0.00075000000000000012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5" t="s">
        <v>83</v>
      </c>
      <c r="AT150" s="216" t="s">
        <v>74</v>
      </c>
      <c r="AU150" s="216" t="s">
        <v>83</v>
      </c>
      <c r="AY150" s="215" t="s">
        <v>162</v>
      </c>
      <c r="BK150" s="217">
        <f>SUM(BK151:BK210)</f>
        <v>0</v>
      </c>
    </row>
    <row r="151" s="2" customFormat="1" ht="24.15" customHeight="1">
      <c r="A151" s="39"/>
      <c r="B151" s="40"/>
      <c r="C151" s="220" t="s">
        <v>83</v>
      </c>
      <c r="D151" s="220" t="s">
        <v>165</v>
      </c>
      <c r="E151" s="221" t="s">
        <v>166</v>
      </c>
      <c r="F151" s="222" t="s">
        <v>167</v>
      </c>
      <c r="G151" s="223" t="s">
        <v>168</v>
      </c>
      <c r="H151" s="224">
        <v>0.42999999999999999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1.8775</v>
      </c>
      <c r="R151" s="229">
        <f>Q151*H151</f>
        <v>0.80732499999999996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169</v>
      </c>
      <c r="AT151" s="231" t="s">
        <v>165</v>
      </c>
      <c r="AU151" s="231" t="s">
        <v>85</v>
      </c>
      <c r="AY151" s="18" t="s">
        <v>162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169</v>
      </c>
      <c r="BM151" s="231" t="s">
        <v>170</v>
      </c>
    </row>
    <row r="152" s="13" customFormat="1">
      <c r="A152" s="13"/>
      <c r="B152" s="233"/>
      <c r="C152" s="234"/>
      <c r="D152" s="235" t="s">
        <v>171</v>
      </c>
      <c r="E152" s="236" t="s">
        <v>1</v>
      </c>
      <c r="F152" s="237" t="s">
        <v>172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171</v>
      </c>
      <c r="AU152" s="243" t="s">
        <v>85</v>
      </c>
      <c r="AV152" s="13" t="s">
        <v>83</v>
      </c>
      <c r="AW152" s="13" t="s">
        <v>31</v>
      </c>
      <c r="AX152" s="13" t="s">
        <v>75</v>
      </c>
      <c r="AY152" s="243" t="s">
        <v>162</v>
      </c>
    </row>
    <row r="153" s="13" customFormat="1">
      <c r="A153" s="13"/>
      <c r="B153" s="233"/>
      <c r="C153" s="234"/>
      <c r="D153" s="235" t="s">
        <v>171</v>
      </c>
      <c r="E153" s="236" t="s">
        <v>1</v>
      </c>
      <c r="F153" s="237" t="s">
        <v>173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171</v>
      </c>
      <c r="AU153" s="243" t="s">
        <v>85</v>
      </c>
      <c r="AV153" s="13" t="s">
        <v>83</v>
      </c>
      <c r="AW153" s="13" t="s">
        <v>31</v>
      </c>
      <c r="AX153" s="13" t="s">
        <v>75</v>
      </c>
      <c r="AY153" s="243" t="s">
        <v>162</v>
      </c>
    </row>
    <row r="154" s="14" customFormat="1">
      <c r="A154" s="14"/>
      <c r="B154" s="244"/>
      <c r="C154" s="245"/>
      <c r="D154" s="235" t="s">
        <v>171</v>
      </c>
      <c r="E154" s="246" t="s">
        <v>1</v>
      </c>
      <c r="F154" s="247" t="s">
        <v>174</v>
      </c>
      <c r="G154" s="245"/>
      <c r="H154" s="248">
        <v>0.42999999999999999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171</v>
      </c>
      <c r="AU154" s="254" t="s">
        <v>85</v>
      </c>
      <c r="AV154" s="14" t="s">
        <v>85</v>
      </c>
      <c r="AW154" s="14" t="s">
        <v>31</v>
      </c>
      <c r="AX154" s="14" t="s">
        <v>83</v>
      </c>
      <c r="AY154" s="254" t="s">
        <v>162</v>
      </c>
    </row>
    <row r="155" s="2" customFormat="1" ht="24.15" customHeight="1">
      <c r="A155" s="39"/>
      <c r="B155" s="40"/>
      <c r="C155" s="220" t="s">
        <v>85</v>
      </c>
      <c r="D155" s="220" t="s">
        <v>165</v>
      </c>
      <c r="E155" s="221" t="s">
        <v>175</v>
      </c>
      <c r="F155" s="222" t="s">
        <v>176</v>
      </c>
      <c r="G155" s="223" t="s">
        <v>177</v>
      </c>
      <c r="H155" s="224">
        <v>0.089999999999999997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1.0900000000000001</v>
      </c>
      <c r="R155" s="229">
        <f>Q155*H155</f>
        <v>0.098100000000000007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169</v>
      </c>
      <c r="AT155" s="231" t="s">
        <v>165</v>
      </c>
      <c r="AU155" s="231" t="s">
        <v>85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169</v>
      </c>
      <c r="BM155" s="231" t="s">
        <v>178</v>
      </c>
    </row>
    <row r="156" s="13" customFormat="1">
      <c r="A156" s="13"/>
      <c r="B156" s="233"/>
      <c r="C156" s="234"/>
      <c r="D156" s="235" t="s">
        <v>171</v>
      </c>
      <c r="E156" s="236" t="s">
        <v>1</v>
      </c>
      <c r="F156" s="237" t="s">
        <v>172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171</v>
      </c>
      <c r="AU156" s="243" t="s">
        <v>85</v>
      </c>
      <c r="AV156" s="13" t="s">
        <v>83</v>
      </c>
      <c r="AW156" s="13" t="s">
        <v>31</v>
      </c>
      <c r="AX156" s="13" t="s">
        <v>75</v>
      </c>
      <c r="AY156" s="243" t="s">
        <v>162</v>
      </c>
    </row>
    <row r="157" s="13" customFormat="1">
      <c r="A157" s="13"/>
      <c r="B157" s="233"/>
      <c r="C157" s="234"/>
      <c r="D157" s="235" t="s">
        <v>171</v>
      </c>
      <c r="E157" s="236" t="s">
        <v>1</v>
      </c>
      <c r="F157" s="237" t="s">
        <v>179</v>
      </c>
      <c r="G157" s="234"/>
      <c r="H157" s="236" t="s">
        <v>1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171</v>
      </c>
      <c r="AU157" s="243" t="s">
        <v>85</v>
      </c>
      <c r="AV157" s="13" t="s">
        <v>83</v>
      </c>
      <c r="AW157" s="13" t="s">
        <v>31</v>
      </c>
      <c r="AX157" s="13" t="s">
        <v>75</v>
      </c>
      <c r="AY157" s="243" t="s">
        <v>162</v>
      </c>
    </row>
    <row r="158" s="13" customFormat="1">
      <c r="A158" s="13"/>
      <c r="B158" s="233"/>
      <c r="C158" s="234"/>
      <c r="D158" s="235" t="s">
        <v>171</v>
      </c>
      <c r="E158" s="236" t="s">
        <v>1</v>
      </c>
      <c r="F158" s="237" t="s">
        <v>180</v>
      </c>
      <c r="G158" s="234"/>
      <c r="H158" s="236" t="s">
        <v>1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171</v>
      </c>
      <c r="AU158" s="243" t="s">
        <v>85</v>
      </c>
      <c r="AV158" s="13" t="s">
        <v>83</v>
      </c>
      <c r="AW158" s="13" t="s">
        <v>31</v>
      </c>
      <c r="AX158" s="13" t="s">
        <v>75</v>
      </c>
      <c r="AY158" s="243" t="s">
        <v>162</v>
      </c>
    </row>
    <row r="159" s="14" customFormat="1">
      <c r="A159" s="14"/>
      <c r="B159" s="244"/>
      <c r="C159" s="245"/>
      <c r="D159" s="235" t="s">
        <v>171</v>
      </c>
      <c r="E159" s="246" t="s">
        <v>1</v>
      </c>
      <c r="F159" s="247" t="s">
        <v>181</v>
      </c>
      <c r="G159" s="245"/>
      <c r="H159" s="248">
        <v>0.01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171</v>
      </c>
      <c r="AU159" s="254" t="s">
        <v>85</v>
      </c>
      <c r="AV159" s="14" t="s">
        <v>85</v>
      </c>
      <c r="AW159" s="14" t="s">
        <v>31</v>
      </c>
      <c r="AX159" s="14" t="s">
        <v>75</v>
      </c>
      <c r="AY159" s="254" t="s">
        <v>162</v>
      </c>
    </row>
    <row r="160" s="13" customFormat="1">
      <c r="A160" s="13"/>
      <c r="B160" s="233"/>
      <c r="C160" s="234"/>
      <c r="D160" s="235" t="s">
        <v>171</v>
      </c>
      <c r="E160" s="236" t="s">
        <v>1</v>
      </c>
      <c r="F160" s="237" t="s">
        <v>182</v>
      </c>
      <c r="G160" s="234"/>
      <c r="H160" s="236" t="s">
        <v>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171</v>
      </c>
      <c r="AU160" s="243" t="s">
        <v>85</v>
      </c>
      <c r="AV160" s="13" t="s">
        <v>83</v>
      </c>
      <c r="AW160" s="13" t="s">
        <v>31</v>
      </c>
      <c r="AX160" s="13" t="s">
        <v>75</v>
      </c>
      <c r="AY160" s="243" t="s">
        <v>162</v>
      </c>
    </row>
    <row r="161" s="13" customFormat="1">
      <c r="A161" s="13"/>
      <c r="B161" s="233"/>
      <c r="C161" s="234"/>
      <c r="D161" s="235" t="s">
        <v>171</v>
      </c>
      <c r="E161" s="236" t="s">
        <v>1</v>
      </c>
      <c r="F161" s="237" t="s">
        <v>183</v>
      </c>
      <c r="G161" s="234"/>
      <c r="H161" s="236" t="s">
        <v>1</v>
      </c>
      <c r="I161" s="238"/>
      <c r="J161" s="234"/>
      <c r="K161" s="234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171</v>
      </c>
      <c r="AU161" s="243" t="s">
        <v>85</v>
      </c>
      <c r="AV161" s="13" t="s">
        <v>83</v>
      </c>
      <c r="AW161" s="13" t="s">
        <v>31</v>
      </c>
      <c r="AX161" s="13" t="s">
        <v>75</v>
      </c>
      <c r="AY161" s="243" t="s">
        <v>162</v>
      </c>
    </row>
    <row r="162" s="14" customFormat="1">
      <c r="A162" s="14"/>
      <c r="B162" s="244"/>
      <c r="C162" s="245"/>
      <c r="D162" s="235" t="s">
        <v>171</v>
      </c>
      <c r="E162" s="246" t="s">
        <v>1</v>
      </c>
      <c r="F162" s="247" t="s">
        <v>184</v>
      </c>
      <c r="G162" s="245"/>
      <c r="H162" s="248">
        <v>0.080000000000000002</v>
      </c>
      <c r="I162" s="249"/>
      <c r="J162" s="245"/>
      <c r="K162" s="245"/>
      <c r="L162" s="250"/>
      <c r="M162" s="251"/>
      <c r="N162" s="252"/>
      <c r="O162" s="252"/>
      <c r="P162" s="252"/>
      <c r="Q162" s="252"/>
      <c r="R162" s="252"/>
      <c r="S162" s="252"/>
      <c r="T162" s="253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4" t="s">
        <v>171</v>
      </c>
      <c r="AU162" s="254" t="s">
        <v>85</v>
      </c>
      <c r="AV162" s="14" t="s">
        <v>85</v>
      </c>
      <c r="AW162" s="14" t="s">
        <v>31</v>
      </c>
      <c r="AX162" s="14" t="s">
        <v>75</v>
      </c>
      <c r="AY162" s="254" t="s">
        <v>162</v>
      </c>
    </row>
    <row r="163" s="15" customFormat="1">
      <c r="A163" s="15"/>
      <c r="B163" s="255"/>
      <c r="C163" s="256"/>
      <c r="D163" s="235" t="s">
        <v>171</v>
      </c>
      <c r="E163" s="257" t="s">
        <v>1</v>
      </c>
      <c r="F163" s="258" t="s">
        <v>185</v>
      </c>
      <c r="G163" s="256"/>
      <c r="H163" s="259">
        <v>0.089999999999999997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171</v>
      </c>
      <c r="AU163" s="265" t="s">
        <v>85</v>
      </c>
      <c r="AV163" s="15" t="s">
        <v>169</v>
      </c>
      <c r="AW163" s="15" t="s">
        <v>31</v>
      </c>
      <c r="AX163" s="15" t="s">
        <v>83</v>
      </c>
      <c r="AY163" s="265" t="s">
        <v>162</v>
      </c>
    </row>
    <row r="164" s="2" customFormat="1" ht="16.5" customHeight="1">
      <c r="A164" s="39"/>
      <c r="B164" s="40"/>
      <c r="C164" s="220" t="s">
        <v>163</v>
      </c>
      <c r="D164" s="220" t="s">
        <v>165</v>
      </c>
      <c r="E164" s="221" t="s">
        <v>186</v>
      </c>
      <c r="F164" s="222" t="s">
        <v>187</v>
      </c>
      <c r="G164" s="223" t="s">
        <v>168</v>
      </c>
      <c r="H164" s="224">
        <v>0.17999999999999999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1.94302</v>
      </c>
      <c r="R164" s="229">
        <f>Q164*H164</f>
        <v>0.34974359999999999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169</v>
      </c>
      <c r="AT164" s="231" t="s">
        <v>165</v>
      </c>
      <c r="AU164" s="231" t="s">
        <v>85</v>
      </c>
      <c r="AY164" s="18" t="s">
        <v>162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169</v>
      </c>
      <c r="BM164" s="231" t="s">
        <v>188</v>
      </c>
    </row>
    <row r="165" s="13" customFormat="1">
      <c r="A165" s="13"/>
      <c r="B165" s="233"/>
      <c r="C165" s="234"/>
      <c r="D165" s="235" t="s">
        <v>171</v>
      </c>
      <c r="E165" s="236" t="s">
        <v>1</v>
      </c>
      <c r="F165" s="237" t="s">
        <v>172</v>
      </c>
      <c r="G165" s="234"/>
      <c r="H165" s="236" t="s">
        <v>1</v>
      </c>
      <c r="I165" s="238"/>
      <c r="J165" s="234"/>
      <c r="K165" s="234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171</v>
      </c>
      <c r="AU165" s="243" t="s">
        <v>85</v>
      </c>
      <c r="AV165" s="13" t="s">
        <v>83</v>
      </c>
      <c r="AW165" s="13" t="s">
        <v>31</v>
      </c>
      <c r="AX165" s="13" t="s">
        <v>75</v>
      </c>
      <c r="AY165" s="243" t="s">
        <v>162</v>
      </c>
    </row>
    <row r="166" s="13" customFormat="1">
      <c r="A166" s="13"/>
      <c r="B166" s="233"/>
      <c r="C166" s="234"/>
      <c r="D166" s="235" t="s">
        <v>171</v>
      </c>
      <c r="E166" s="236" t="s">
        <v>1</v>
      </c>
      <c r="F166" s="237" t="s">
        <v>179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171</v>
      </c>
      <c r="AU166" s="243" t="s">
        <v>85</v>
      </c>
      <c r="AV166" s="13" t="s">
        <v>83</v>
      </c>
      <c r="AW166" s="13" t="s">
        <v>31</v>
      </c>
      <c r="AX166" s="13" t="s">
        <v>75</v>
      </c>
      <c r="AY166" s="243" t="s">
        <v>162</v>
      </c>
    </row>
    <row r="167" s="13" customFormat="1">
      <c r="A167" s="13"/>
      <c r="B167" s="233"/>
      <c r="C167" s="234"/>
      <c r="D167" s="235" t="s">
        <v>171</v>
      </c>
      <c r="E167" s="236" t="s">
        <v>1</v>
      </c>
      <c r="F167" s="237" t="s">
        <v>180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171</v>
      </c>
      <c r="AU167" s="243" t="s">
        <v>85</v>
      </c>
      <c r="AV167" s="13" t="s">
        <v>83</v>
      </c>
      <c r="AW167" s="13" t="s">
        <v>31</v>
      </c>
      <c r="AX167" s="13" t="s">
        <v>75</v>
      </c>
      <c r="AY167" s="243" t="s">
        <v>162</v>
      </c>
    </row>
    <row r="168" s="14" customFormat="1">
      <c r="A168" s="14"/>
      <c r="B168" s="244"/>
      <c r="C168" s="245"/>
      <c r="D168" s="235" t="s">
        <v>171</v>
      </c>
      <c r="E168" s="246" t="s">
        <v>1</v>
      </c>
      <c r="F168" s="247" t="s">
        <v>189</v>
      </c>
      <c r="G168" s="245"/>
      <c r="H168" s="248">
        <v>0.02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171</v>
      </c>
      <c r="AU168" s="254" t="s">
        <v>85</v>
      </c>
      <c r="AV168" s="14" t="s">
        <v>85</v>
      </c>
      <c r="AW168" s="14" t="s">
        <v>31</v>
      </c>
      <c r="AX168" s="14" t="s">
        <v>75</v>
      </c>
      <c r="AY168" s="254" t="s">
        <v>162</v>
      </c>
    </row>
    <row r="169" s="13" customFormat="1">
      <c r="A169" s="13"/>
      <c r="B169" s="233"/>
      <c r="C169" s="234"/>
      <c r="D169" s="235" t="s">
        <v>171</v>
      </c>
      <c r="E169" s="236" t="s">
        <v>1</v>
      </c>
      <c r="F169" s="237" t="s">
        <v>182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171</v>
      </c>
      <c r="AU169" s="243" t="s">
        <v>85</v>
      </c>
      <c r="AV169" s="13" t="s">
        <v>83</v>
      </c>
      <c r="AW169" s="13" t="s">
        <v>31</v>
      </c>
      <c r="AX169" s="13" t="s">
        <v>75</v>
      </c>
      <c r="AY169" s="243" t="s">
        <v>162</v>
      </c>
    </row>
    <row r="170" s="13" customFormat="1">
      <c r="A170" s="13"/>
      <c r="B170" s="233"/>
      <c r="C170" s="234"/>
      <c r="D170" s="235" t="s">
        <v>171</v>
      </c>
      <c r="E170" s="236" t="s">
        <v>1</v>
      </c>
      <c r="F170" s="237" t="s">
        <v>183</v>
      </c>
      <c r="G170" s="234"/>
      <c r="H170" s="236" t="s">
        <v>1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171</v>
      </c>
      <c r="AU170" s="243" t="s">
        <v>85</v>
      </c>
      <c r="AV170" s="13" t="s">
        <v>83</v>
      </c>
      <c r="AW170" s="13" t="s">
        <v>31</v>
      </c>
      <c r="AX170" s="13" t="s">
        <v>75</v>
      </c>
      <c r="AY170" s="243" t="s">
        <v>162</v>
      </c>
    </row>
    <row r="171" s="14" customFormat="1">
      <c r="A171" s="14"/>
      <c r="B171" s="244"/>
      <c r="C171" s="245"/>
      <c r="D171" s="235" t="s">
        <v>171</v>
      </c>
      <c r="E171" s="246" t="s">
        <v>1</v>
      </c>
      <c r="F171" s="247" t="s">
        <v>190</v>
      </c>
      <c r="G171" s="245"/>
      <c r="H171" s="248">
        <v>0.16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171</v>
      </c>
      <c r="AU171" s="254" t="s">
        <v>85</v>
      </c>
      <c r="AV171" s="14" t="s">
        <v>85</v>
      </c>
      <c r="AW171" s="14" t="s">
        <v>31</v>
      </c>
      <c r="AX171" s="14" t="s">
        <v>75</v>
      </c>
      <c r="AY171" s="254" t="s">
        <v>162</v>
      </c>
    </row>
    <row r="172" s="15" customFormat="1">
      <c r="A172" s="15"/>
      <c r="B172" s="255"/>
      <c r="C172" s="256"/>
      <c r="D172" s="235" t="s">
        <v>171</v>
      </c>
      <c r="E172" s="257" t="s">
        <v>1</v>
      </c>
      <c r="F172" s="258" t="s">
        <v>185</v>
      </c>
      <c r="G172" s="256"/>
      <c r="H172" s="259">
        <v>0.17999999999999999</v>
      </c>
      <c r="I172" s="260"/>
      <c r="J172" s="256"/>
      <c r="K172" s="256"/>
      <c r="L172" s="261"/>
      <c r="M172" s="262"/>
      <c r="N172" s="263"/>
      <c r="O172" s="263"/>
      <c r="P172" s="263"/>
      <c r="Q172" s="263"/>
      <c r="R172" s="263"/>
      <c r="S172" s="263"/>
      <c r="T172" s="26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5" t="s">
        <v>171</v>
      </c>
      <c r="AU172" s="265" t="s">
        <v>85</v>
      </c>
      <c r="AV172" s="15" t="s">
        <v>169</v>
      </c>
      <c r="AW172" s="15" t="s">
        <v>31</v>
      </c>
      <c r="AX172" s="15" t="s">
        <v>83</v>
      </c>
      <c r="AY172" s="265" t="s">
        <v>162</v>
      </c>
    </row>
    <row r="173" s="2" customFormat="1" ht="33" customHeight="1">
      <c r="A173" s="39"/>
      <c r="B173" s="40"/>
      <c r="C173" s="220" t="s">
        <v>169</v>
      </c>
      <c r="D173" s="220" t="s">
        <v>165</v>
      </c>
      <c r="E173" s="221" t="s">
        <v>191</v>
      </c>
      <c r="F173" s="222" t="s">
        <v>192</v>
      </c>
      <c r="G173" s="223" t="s">
        <v>193</v>
      </c>
      <c r="H173" s="224">
        <v>3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0.020209999999999999</v>
      </c>
      <c r="R173" s="229">
        <f>Q173*H173</f>
        <v>0.060629999999999996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169</v>
      </c>
      <c r="AT173" s="231" t="s">
        <v>165</v>
      </c>
      <c r="AU173" s="231" t="s">
        <v>85</v>
      </c>
      <c r="AY173" s="18" t="s">
        <v>162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169</v>
      </c>
      <c r="BM173" s="231" t="s">
        <v>194</v>
      </c>
    </row>
    <row r="174" s="13" customFormat="1">
      <c r="A174" s="13"/>
      <c r="B174" s="233"/>
      <c r="C174" s="234"/>
      <c r="D174" s="235" t="s">
        <v>171</v>
      </c>
      <c r="E174" s="236" t="s">
        <v>1</v>
      </c>
      <c r="F174" s="237" t="s">
        <v>195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171</v>
      </c>
      <c r="AU174" s="243" t="s">
        <v>85</v>
      </c>
      <c r="AV174" s="13" t="s">
        <v>83</v>
      </c>
      <c r="AW174" s="13" t="s">
        <v>31</v>
      </c>
      <c r="AX174" s="13" t="s">
        <v>75</v>
      </c>
      <c r="AY174" s="243" t="s">
        <v>162</v>
      </c>
    </row>
    <row r="175" s="13" customFormat="1">
      <c r="A175" s="13"/>
      <c r="B175" s="233"/>
      <c r="C175" s="234"/>
      <c r="D175" s="235" t="s">
        <v>171</v>
      </c>
      <c r="E175" s="236" t="s">
        <v>1</v>
      </c>
      <c r="F175" s="237" t="s">
        <v>196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171</v>
      </c>
      <c r="AU175" s="243" t="s">
        <v>85</v>
      </c>
      <c r="AV175" s="13" t="s">
        <v>83</v>
      </c>
      <c r="AW175" s="13" t="s">
        <v>31</v>
      </c>
      <c r="AX175" s="13" t="s">
        <v>75</v>
      </c>
      <c r="AY175" s="243" t="s">
        <v>162</v>
      </c>
    </row>
    <row r="176" s="14" customFormat="1">
      <c r="A176" s="14"/>
      <c r="B176" s="244"/>
      <c r="C176" s="245"/>
      <c r="D176" s="235" t="s">
        <v>171</v>
      </c>
      <c r="E176" s="246" t="s">
        <v>1</v>
      </c>
      <c r="F176" s="247" t="s">
        <v>163</v>
      </c>
      <c r="G176" s="245"/>
      <c r="H176" s="248">
        <v>3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171</v>
      </c>
      <c r="AU176" s="254" t="s">
        <v>85</v>
      </c>
      <c r="AV176" s="14" t="s">
        <v>85</v>
      </c>
      <c r="AW176" s="14" t="s">
        <v>31</v>
      </c>
      <c r="AX176" s="14" t="s">
        <v>83</v>
      </c>
      <c r="AY176" s="254" t="s">
        <v>162</v>
      </c>
    </row>
    <row r="177" s="2" customFormat="1" ht="24.15" customHeight="1">
      <c r="A177" s="39"/>
      <c r="B177" s="40"/>
      <c r="C177" s="220" t="s">
        <v>197</v>
      </c>
      <c r="D177" s="220" t="s">
        <v>165</v>
      </c>
      <c r="E177" s="221" t="s">
        <v>198</v>
      </c>
      <c r="F177" s="222" t="s">
        <v>199</v>
      </c>
      <c r="G177" s="223" t="s">
        <v>200</v>
      </c>
      <c r="H177" s="224">
        <v>17.52</v>
      </c>
      <c r="I177" s="225"/>
      <c r="J177" s="224">
        <f>ROUND(I177*H177,2)</f>
        <v>0</v>
      </c>
      <c r="K177" s="226"/>
      <c r="L177" s="45"/>
      <c r="M177" s="227" t="s">
        <v>1</v>
      </c>
      <c r="N177" s="228" t="s">
        <v>40</v>
      </c>
      <c r="O177" s="92"/>
      <c r="P177" s="229">
        <f>O177*H177</f>
        <v>0</v>
      </c>
      <c r="Q177" s="229">
        <v>0.052499999999999998</v>
      </c>
      <c r="R177" s="229">
        <f>Q177*H177</f>
        <v>0.91979999999999995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169</v>
      </c>
      <c r="AT177" s="231" t="s">
        <v>165</v>
      </c>
      <c r="AU177" s="231" t="s">
        <v>85</v>
      </c>
      <c r="AY177" s="18" t="s">
        <v>162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169</v>
      </c>
      <c r="BM177" s="231" t="s">
        <v>201</v>
      </c>
    </row>
    <row r="178" s="13" customFormat="1">
      <c r="A178" s="13"/>
      <c r="B178" s="233"/>
      <c r="C178" s="234"/>
      <c r="D178" s="235" t="s">
        <v>171</v>
      </c>
      <c r="E178" s="236" t="s">
        <v>1</v>
      </c>
      <c r="F178" s="237" t="s">
        <v>202</v>
      </c>
      <c r="G178" s="234"/>
      <c r="H178" s="236" t="s">
        <v>1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171</v>
      </c>
      <c r="AU178" s="243" t="s">
        <v>85</v>
      </c>
      <c r="AV178" s="13" t="s">
        <v>83</v>
      </c>
      <c r="AW178" s="13" t="s">
        <v>31</v>
      </c>
      <c r="AX178" s="13" t="s">
        <v>75</v>
      </c>
      <c r="AY178" s="243" t="s">
        <v>162</v>
      </c>
    </row>
    <row r="179" s="13" customFormat="1">
      <c r="A179" s="13"/>
      <c r="B179" s="233"/>
      <c r="C179" s="234"/>
      <c r="D179" s="235" t="s">
        <v>171</v>
      </c>
      <c r="E179" s="236" t="s">
        <v>1</v>
      </c>
      <c r="F179" s="237" t="s">
        <v>196</v>
      </c>
      <c r="G179" s="234"/>
      <c r="H179" s="236" t="s">
        <v>1</v>
      </c>
      <c r="I179" s="238"/>
      <c r="J179" s="234"/>
      <c r="K179" s="234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171</v>
      </c>
      <c r="AU179" s="243" t="s">
        <v>85</v>
      </c>
      <c r="AV179" s="13" t="s">
        <v>83</v>
      </c>
      <c r="AW179" s="13" t="s">
        <v>31</v>
      </c>
      <c r="AX179" s="13" t="s">
        <v>75</v>
      </c>
      <c r="AY179" s="243" t="s">
        <v>162</v>
      </c>
    </row>
    <row r="180" s="14" customFormat="1">
      <c r="A180" s="14"/>
      <c r="B180" s="244"/>
      <c r="C180" s="245"/>
      <c r="D180" s="235" t="s">
        <v>171</v>
      </c>
      <c r="E180" s="246" t="s">
        <v>1</v>
      </c>
      <c r="F180" s="247" t="s">
        <v>203</v>
      </c>
      <c r="G180" s="245"/>
      <c r="H180" s="248">
        <v>21.719999999999999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171</v>
      </c>
      <c r="AU180" s="254" t="s">
        <v>85</v>
      </c>
      <c r="AV180" s="14" t="s">
        <v>85</v>
      </c>
      <c r="AW180" s="14" t="s">
        <v>31</v>
      </c>
      <c r="AX180" s="14" t="s">
        <v>75</v>
      </c>
      <c r="AY180" s="254" t="s">
        <v>162</v>
      </c>
    </row>
    <row r="181" s="14" customFormat="1">
      <c r="A181" s="14"/>
      <c r="B181" s="244"/>
      <c r="C181" s="245"/>
      <c r="D181" s="235" t="s">
        <v>171</v>
      </c>
      <c r="E181" s="246" t="s">
        <v>1</v>
      </c>
      <c r="F181" s="247" t="s">
        <v>204</v>
      </c>
      <c r="G181" s="245"/>
      <c r="H181" s="248">
        <v>-4.2000000000000002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171</v>
      </c>
      <c r="AU181" s="254" t="s">
        <v>85</v>
      </c>
      <c r="AV181" s="14" t="s">
        <v>85</v>
      </c>
      <c r="AW181" s="14" t="s">
        <v>31</v>
      </c>
      <c r="AX181" s="14" t="s">
        <v>75</v>
      </c>
      <c r="AY181" s="254" t="s">
        <v>162</v>
      </c>
    </row>
    <row r="182" s="15" customFormat="1">
      <c r="A182" s="15"/>
      <c r="B182" s="255"/>
      <c r="C182" s="256"/>
      <c r="D182" s="235" t="s">
        <v>171</v>
      </c>
      <c r="E182" s="257" t="s">
        <v>1</v>
      </c>
      <c r="F182" s="258" t="s">
        <v>185</v>
      </c>
      <c r="G182" s="256"/>
      <c r="H182" s="259">
        <v>17.52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5" t="s">
        <v>171</v>
      </c>
      <c r="AU182" s="265" t="s">
        <v>85</v>
      </c>
      <c r="AV182" s="15" t="s">
        <v>169</v>
      </c>
      <c r="AW182" s="15" t="s">
        <v>31</v>
      </c>
      <c r="AX182" s="15" t="s">
        <v>83</v>
      </c>
      <c r="AY182" s="265" t="s">
        <v>162</v>
      </c>
    </row>
    <row r="183" s="2" customFormat="1" ht="24.15" customHeight="1">
      <c r="A183" s="39"/>
      <c r="B183" s="40"/>
      <c r="C183" s="220" t="s">
        <v>205</v>
      </c>
      <c r="D183" s="220" t="s">
        <v>165</v>
      </c>
      <c r="E183" s="221" t="s">
        <v>206</v>
      </c>
      <c r="F183" s="222" t="s">
        <v>207</v>
      </c>
      <c r="G183" s="223" t="s">
        <v>200</v>
      </c>
      <c r="H183" s="224">
        <v>6</v>
      </c>
      <c r="I183" s="225"/>
      <c r="J183" s="224">
        <f>ROUND(I183*H183,2)</f>
        <v>0</v>
      </c>
      <c r="K183" s="226"/>
      <c r="L183" s="45"/>
      <c r="M183" s="227" t="s">
        <v>1</v>
      </c>
      <c r="N183" s="228" t="s">
        <v>40</v>
      </c>
      <c r="O183" s="92"/>
      <c r="P183" s="229">
        <f>O183*H183</f>
        <v>0</v>
      </c>
      <c r="Q183" s="229">
        <v>0.079210000000000003</v>
      </c>
      <c r="R183" s="229">
        <f>Q183*H183</f>
        <v>0.47526000000000002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169</v>
      </c>
      <c r="AT183" s="231" t="s">
        <v>165</v>
      </c>
      <c r="AU183" s="231" t="s">
        <v>85</v>
      </c>
      <c r="AY183" s="18" t="s">
        <v>162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83</v>
      </c>
      <c r="BK183" s="232">
        <f>ROUND(I183*H183,2)</f>
        <v>0</v>
      </c>
      <c r="BL183" s="18" t="s">
        <v>169</v>
      </c>
      <c r="BM183" s="231" t="s">
        <v>208</v>
      </c>
    </row>
    <row r="184" s="13" customFormat="1">
      <c r="A184" s="13"/>
      <c r="B184" s="233"/>
      <c r="C184" s="234"/>
      <c r="D184" s="235" t="s">
        <v>171</v>
      </c>
      <c r="E184" s="236" t="s">
        <v>1</v>
      </c>
      <c r="F184" s="237" t="s">
        <v>202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171</v>
      </c>
      <c r="AU184" s="243" t="s">
        <v>85</v>
      </c>
      <c r="AV184" s="13" t="s">
        <v>83</v>
      </c>
      <c r="AW184" s="13" t="s">
        <v>31</v>
      </c>
      <c r="AX184" s="13" t="s">
        <v>75</v>
      </c>
      <c r="AY184" s="243" t="s">
        <v>162</v>
      </c>
    </row>
    <row r="185" s="13" customFormat="1">
      <c r="A185" s="13"/>
      <c r="B185" s="233"/>
      <c r="C185" s="234"/>
      <c r="D185" s="235" t="s">
        <v>171</v>
      </c>
      <c r="E185" s="236" t="s">
        <v>1</v>
      </c>
      <c r="F185" s="237" t="s">
        <v>196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171</v>
      </c>
      <c r="AU185" s="243" t="s">
        <v>85</v>
      </c>
      <c r="AV185" s="13" t="s">
        <v>83</v>
      </c>
      <c r="AW185" s="13" t="s">
        <v>31</v>
      </c>
      <c r="AX185" s="13" t="s">
        <v>75</v>
      </c>
      <c r="AY185" s="243" t="s">
        <v>162</v>
      </c>
    </row>
    <row r="186" s="14" customFormat="1">
      <c r="A186" s="14"/>
      <c r="B186" s="244"/>
      <c r="C186" s="245"/>
      <c r="D186" s="235" t="s">
        <v>171</v>
      </c>
      <c r="E186" s="246" t="s">
        <v>1</v>
      </c>
      <c r="F186" s="247" t="s">
        <v>209</v>
      </c>
      <c r="G186" s="245"/>
      <c r="H186" s="248">
        <v>6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171</v>
      </c>
      <c r="AU186" s="254" t="s">
        <v>85</v>
      </c>
      <c r="AV186" s="14" t="s">
        <v>85</v>
      </c>
      <c r="AW186" s="14" t="s">
        <v>31</v>
      </c>
      <c r="AX186" s="14" t="s">
        <v>83</v>
      </c>
      <c r="AY186" s="254" t="s">
        <v>162</v>
      </c>
    </row>
    <row r="187" s="2" customFormat="1" ht="24.15" customHeight="1">
      <c r="A187" s="39"/>
      <c r="B187" s="40"/>
      <c r="C187" s="220" t="s">
        <v>210</v>
      </c>
      <c r="D187" s="220" t="s">
        <v>165</v>
      </c>
      <c r="E187" s="221" t="s">
        <v>211</v>
      </c>
      <c r="F187" s="222" t="s">
        <v>212</v>
      </c>
      <c r="G187" s="223" t="s">
        <v>213</v>
      </c>
      <c r="H187" s="224">
        <v>14.5</v>
      </c>
      <c r="I187" s="225"/>
      <c r="J187" s="224">
        <f>ROUND(I187*H187,2)</f>
        <v>0</v>
      </c>
      <c r="K187" s="226"/>
      <c r="L187" s="45"/>
      <c r="M187" s="227" t="s">
        <v>1</v>
      </c>
      <c r="N187" s="228" t="s">
        <v>40</v>
      </c>
      <c r="O187" s="92"/>
      <c r="P187" s="229">
        <f>O187*H187</f>
        <v>0</v>
      </c>
      <c r="Q187" s="229">
        <v>0.00013999999999999999</v>
      </c>
      <c r="R187" s="229">
        <f>Q187*H187</f>
        <v>0.0020299999999999997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169</v>
      </c>
      <c r="AT187" s="231" t="s">
        <v>165</v>
      </c>
      <c r="AU187" s="231" t="s">
        <v>85</v>
      </c>
      <c r="AY187" s="18" t="s">
        <v>162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83</v>
      </c>
      <c r="BK187" s="232">
        <f>ROUND(I187*H187,2)</f>
        <v>0</v>
      </c>
      <c r="BL187" s="18" t="s">
        <v>169</v>
      </c>
      <c r="BM187" s="231" t="s">
        <v>214</v>
      </c>
    </row>
    <row r="188" s="14" customFormat="1">
      <c r="A188" s="14"/>
      <c r="B188" s="244"/>
      <c r="C188" s="245"/>
      <c r="D188" s="235" t="s">
        <v>171</v>
      </c>
      <c r="E188" s="246" t="s">
        <v>1</v>
      </c>
      <c r="F188" s="247" t="s">
        <v>215</v>
      </c>
      <c r="G188" s="245"/>
      <c r="H188" s="248">
        <v>14.5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171</v>
      </c>
      <c r="AU188" s="254" t="s">
        <v>85</v>
      </c>
      <c r="AV188" s="14" t="s">
        <v>85</v>
      </c>
      <c r="AW188" s="14" t="s">
        <v>31</v>
      </c>
      <c r="AX188" s="14" t="s">
        <v>83</v>
      </c>
      <c r="AY188" s="254" t="s">
        <v>162</v>
      </c>
    </row>
    <row r="189" s="2" customFormat="1" ht="24.15" customHeight="1">
      <c r="A189" s="39"/>
      <c r="B189" s="40"/>
      <c r="C189" s="220" t="s">
        <v>216</v>
      </c>
      <c r="D189" s="220" t="s">
        <v>165</v>
      </c>
      <c r="E189" s="221" t="s">
        <v>217</v>
      </c>
      <c r="F189" s="222" t="s">
        <v>218</v>
      </c>
      <c r="G189" s="223" t="s">
        <v>213</v>
      </c>
      <c r="H189" s="224">
        <v>12</v>
      </c>
      <c r="I189" s="225"/>
      <c r="J189" s="224">
        <f>ROUND(I189*H189,2)</f>
        <v>0</v>
      </c>
      <c r="K189" s="226"/>
      <c r="L189" s="45"/>
      <c r="M189" s="227" t="s">
        <v>1</v>
      </c>
      <c r="N189" s="228" t="s">
        <v>40</v>
      </c>
      <c r="O189" s="92"/>
      <c r="P189" s="229">
        <f>O189*H189</f>
        <v>0</v>
      </c>
      <c r="Q189" s="229">
        <v>0.0022599999999999999</v>
      </c>
      <c r="R189" s="229">
        <f>Q189*H189</f>
        <v>0.027119999999999998</v>
      </c>
      <c r="S189" s="229">
        <v>1.0000000000000001E-05</v>
      </c>
      <c r="T189" s="230">
        <f>S189*H189</f>
        <v>0.00012000000000000002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169</v>
      </c>
      <c r="AT189" s="231" t="s">
        <v>165</v>
      </c>
      <c r="AU189" s="231" t="s">
        <v>85</v>
      </c>
      <c r="AY189" s="18" t="s">
        <v>162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169</v>
      </c>
      <c r="BM189" s="231" t="s">
        <v>219</v>
      </c>
    </row>
    <row r="190" s="2" customFormat="1">
      <c r="A190" s="39"/>
      <c r="B190" s="40"/>
      <c r="C190" s="41"/>
      <c r="D190" s="235" t="s">
        <v>220</v>
      </c>
      <c r="E190" s="41"/>
      <c r="F190" s="266" t="s">
        <v>221</v>
      </c>
      <c r="G190" s="41"/>
      <c r="H190" s="41"/>
      <c r="I190" s="267"/>
      <c r="J190" s="41"/>
      <c r="K190" s="41"/>
      <c r="L190" s="45"/>
      <c r="M190" s="268"/>
      <c r="N190" s="269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220</v>
      </c>
      <c r="AU190" s="18" t="s">
        <v>85</v>
      </c>
    </row>
    <row r="191" s="13" customFormat="1">
      <c r="A191" s="13"/>
      <c r="B191" s="233"/>
      <c r="C191" s="234"/>
      <c r="D191" s="235" t="s">
        <v>171</v>
      </c>
      <c r="E191" s="236" t="s">
        <v>1</v>
      </c>
      <c r="F191" s="237" t="s">
        <v>222</v>
      </c>
      <c r="G191" s="234"/>
      <c r="H191" s="236" t="s">
        <v>1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171</v>
      </c>
      <c r="AU191" s="243" t="s">
        <v>85</v>
      </c>
      <c r="AV191" s="13" t="s">
        <v>83</v>
      </c>
      <c r="AW191" s="13" t="s">
        <v>31</v>
      </c>
      <c r="AX191" s="13" t="s">
        <v>75</v>
      </c>
      <c r="AY191" s="243" t="s">
        <v>162</v>
      </c>
    </row>
    <row r="192" s="14" customFormat="1">
      <c r="A192" s="14"/>
      <c r="B192" s="244"/>
      <c r="C192" s="245"/>
      <c r="D192" s="235" t="s">
        <v>171</v>
      </c>
      <c r="E192" s="246" t="s">
        <v>1</v>
      </c>
      <c r="F192" s="247" t="s">
        <v>223</v>
      </c>
      <c r="G192" s="245"/>
      <c r="H192" s="248">
        <v>11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171</v>
      </c>
      <c r="AU192" s="254" t="s">
        <v>85</v>
      </c>
      <c r="AV192" s="14" t="s">
        <v>85</v>
      </c>
      <c r="AW192" s="14" t="s">
        <v>31</v>
      </c>
      <c r="AX192" s="14" t="s">
        <v>75</v>
      </c>
      <c r="AY192" s="254" t="s">
        <v>162</v>
      </c>
    </row>
    <row r="193" s="14" customFormat="1">
      <c r="A193" s="14"/>
      <c r="B193" s="244"/>
      <c r="C193" s="245"/>
      <c r="D193" s="235" t="s">
        <v>171</v>
      </c>
      <c r="E193" s="246" t="s">
        <v>1</v>
      </c>
      <c r="F193" s="247" t="s">
        <v>83</v>
      </c>
      <c r="G193" s="245"/>
      <c r="H193" s="248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171</v>
      </c>
      <c r="AU193" s="254" t="s">
        <v>85</v>
      </c>
      <c r="AV193" s="14" t="s">
        <v>85</v>
      </c>
      <c r="AW193" s="14" t="s">
        <v>31</v>
      </c>
      <c r="AX193" s="14" t="s">
        <v>75</v>
      </c>
      <c r="AY193" s="254" t="s">
        <v>162</v>
      </c>
    </row>
    <row r="194" s="15" customFormat="1">
      <c r="A194" s="15"/>
      <c r="B194" s="255"/>
      <c r="C194" s="256"/>
      <c r="D194" s="235" t="s">
        <v>171</v>
      </c>
      <c r="E194" s="257" t="s">
        <v>1</v>
      </c>
      <c r="F194" s="258" t="s">
        <v>185</v>
      </c>
      <c r="G194" s="256"/>
      <c r="H194" s="259">
        <v>12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171</v>
      </c>
      <c r="AU194" s="265" t="s">
        <v>85</v>
      </c>
      <c r="AV194" s="15" t="s">
        <v>169</v>
      </c>
      <c r="AW194" s="15" t="s">
        <v>31</v>
      </c>
      <c r="AX194" s="15" t="s">
        <v>83</v>
      </c>
      <c r="AY194" s="265" t="s">
        <v>162</v>
      </c>
    </row>
    <row r="195" s="2" customFormat="1" ht="24.15" customHeight="1">
      <c r="A195" s="39"/>
      <c r="B195" s="40"/>
      <c r="C195" s="220" t="s">
        <v>224</v>
      </c>
      <c r="D195" s="220" t="s">
        <v>165</v>
      </c>
      <c r="E195" s="221" t="s">
        <v>225</v>
      </c>
      <c r="F195" s="222" t="s">
        <v>226</v>
      </c>
      <c r="G195" s="223" t="s">
        <v>213</v>
      </c>
      <c r="H195" s="224">
        <v>5</v>
      </c>
      <c r="I195" s="225"/>
      <c r="J195" s="224">
        <f>ROUND(I195*H195,2)</f>
        <v>0</v>
      </c>
      <c r="K195" s="226"/>
      <c r="L195" s="45"/>
      <c r="M195" s="227" t="s">
        <v>1</v>
      </c>
      <c r="N195" s="228" t="s">
        <v>40</v>
      </c>
      <c r="O195" s="92"/>
      <c r="P195" s="229">
        <f>O195*H195</f>
        <v>0</v>
      </c>
      <c r="Q195" s="229">
        <v>0.0090500000000000008</v>
      </c>
      <c r="R195" s="229">
        <f>Q195*H195</f>
        <v>0.045250000000000005</v>
      </c>
      <c r="S195" s="229">
        <v>1.0000000000000001E-05</v>
      </c>
      <c r="T195" s="230">
        <f>S195*H195</f>
        <v>5.0000000000000002E-05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169</v>
      </c>
      <c r="AT195" s="231" t="s">
        <v>165</v>
      </c>
      <c r="AU195" s="231" t="s">
        <v>85</v>
      </c>
      <c r="AY195" s="18" t="s">
        <v>162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83</v>
      </c>
      <c r="BK195" s="232">
        <f>ROUND(I195*H195,2)</f>
        <v>0</v>
      </c>
      <c r="BL195" s="18" t="s">
        <v>169</v>
      </c>
      <c r="BM195" s="231" t="s">
        <v>227</v>
      </c>
    </row>
    <row r="196" s="2" customFormat="1">
      <c r="A196" s="39"/>
      <c r="B196" s="40"/>
      <c r="C196" s="41"/>
      <c r="D196" s="235" t="s">
        <v>220</v>
      </c>
      <c r="E196" s="41"/>
      <c r="F196" s="266" t="s">
        <v>221</v>
      </c>
      <c r="G196" s="41"/>
      <c r="H196" s="41"/>
      <c r="I196" s="267"/>
      <c r="J196" s="41"/>
      <c r="K196" s="41"/>
      <c r="L196" s="45"/>
      <c r="M196" s="268"/>
      <c r="N196" s="269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220</v>
      </c>
      <c r="AU196" s="18" t="s">
        <v>85</v>
      </c>
    </row>
    <row r="197" s="13" customFormat="1">
      <c r="A197" s="13"/>
      <c r="B197" s="233"/>
      <c r="C197" s="234"/>
      <c r="D197" s="235" t="s">
        <v>171</v>
      </c>
      <c r="E197" s="236" t="s">
        <v>1</v>
      </c>
      <c r="F197" s="237" t="s">
        <v>228</v>
      </c>
      <c r="G197" s="234"/>
      <c r="H197" s="236" t="s">
        <v>1</v>
      </c>
      <c r="I197" s="238"/>
      <c r="J197" s="234"/>
      <c r="K197" s="234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171</v>
      </c>
      <c r="AU197" s="243" t="s">
        <v>85</v>
      </c>
      <c r="AV197" s="13" t="s">
        <v>83</v>
      </c>
      <c r="AW197" s="13" t="s">
        <v>31</v>
      </c>
      <c r="AX197" s="13" t="s">
        <v>75</v>
      </c>
      <c r="AY197" s="243" t="s">
        <v>162</v>
      </c>
    </row>
    <row r="198" s="14" customFormat="1">
      <c r="A198" s="14"/>
      <c r="B198" s="244"/>
      <c r="C198" s="245"/>
      <c r="D198" s="235" t="s">
        <v>171</v>
      </c>
      <c r="E198" s="246" t="s">
        <v>1</v>
      </c>
      <c r="F198" s="247" t="s">
        <v>197</v>
      </c>
      <c r="G198" s="245"/>
      <c r="H198" s="248">
        <v>5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171</v>
      </c>
      <c r="AU198" s="254" t="s">
        <v>85</v>
      </c>
      <c r="AV198" s="14" t="s">
        <v>85</v>
      </c>
      <c r="AW198" s="14" t="s">
        <v>31</v>
      </c>
      <c r="AX198" s="14" t="s">
        <v>83</v>
      </c>
      <c r="AY198" s="254" t="s">
        <v>162</v>
      </c>
    </row>
    <row r="199" s="2" customFormat="1" ht="24.15" customHeight="1">
      <c r="A199" s="39"/>
      <c r="B199" s="40"/>
      <c r="C199" s="220" t="s">
        <v>229</v>
      </c>
      <c r="D199" s="220" t="s">
        <v>165</v>
      </c>
      <c r="E199" s="221" t="s">
        <v>230</v>
      </c>
      <c r="F199" s="222" t="s">
        <v>231</v>
      </c>
      <c r="G199" s="223" t="s">
        <v>213</v>
      </c>
      <c r="H199" s="224">
        <v>52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0.013570000000000001</v>
      </c>
      <c r="R199" s="229">
        <f>Q199*H199</f>
        <v>0.70564000000000004</v>
      </c>
      <c r="S199" s="229">
        <v>1.0000000000000001E-05</v>
      </c>
      <c r="T199" s="230">
        <f>S199*H199</f>
        <v>0.00052000000000000006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169</v>
      </c>
      <c r="AT199" s="231" t="s">
        <v>165</v>
      </c>
      <c r="AU199" s="231" t="s">
        <v>85</v>
      </c>
      <c r="AY199" s="18" t="s">
        <v>162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169</v>
      </c>
      <c r="BM199" s="231" t="s">
        <v>232</v>
      </c>
    </row>
    <row r="200" s="2" customFormat="1">
      <c r="A200" s="39"/>
      <c r="B200" s="40"/>
      <c r="C200" s="41"/>
      <c r="D200" s="235" t="s">
        <v>220</v>
      </c>
      <c r="E200" s="41"/>
      <c r="F200" s="266" t="s">
        <v>221</v>
      </c>
      <c r="G200" s="41"/>
      <c r="H200" s="41"/>
      <c r="I200" s="267"/>
      <c r="J200" s="41"/>
      <c r="K200" s="41"/>
      <c r="L200" s="45"/>
      <c r="M200" s="268"/>
      <c r="N200" s="269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220</v>
      </c>
      <c r="AU200" s="18" t="s">
        <v>85</v>
      </c>
    </row>
    <row r="201" s="13" customFormat="1">
      <c r="A201" s="13"/>
      <c r="B201" s="233"/>
      <c r="C201" s="234"/>
      <c r="D201" s="235" t="s">
        <v>171</v>
      </c>
      <c r="E201" s="236" t="s">
        <v>1</v>
      </c>
      <c r="F201" s="237" t="s">
        <v>222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171</v>
      </c>
      <c r="AU201" s="243" t="s">
        <v>85</v>
      </c>
      <c r="AV201" s="13" t="s">
        <v>83</v>
      </c>
      <c r="AW201" s="13" t="s">
        <v>31</v>
      </c>
      <c r="AX201" s="13" t="s">
        <v>75</v>
      </c>
      <c r="AY201" s="243" t="s">
        <v>162</v>
      </c>
    </row>
    <row r="202" s="14" customFormat="1">
      <c r="A202" s="14"/>
      <c r="B202" s="244"/>
      <c r="C202" s="245"/>
      <c r="D202" s="235" t="s">
        <v>171</v>
      </c>
      <c r="E202" s="246" t="s">
        <v>1</v>
      </c>
      <c r="F202" s="247" t="s">
        <v>233</v>
      </c>
      <c r="G202" s="245"/>
      <c r="H202" s="248">
        <v>49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171</v>
      </c>
      <c r="AU202" s="254" t="s">
        <v>85</v>
      </c>
      <c r="AV202" s="14" t="s">
        <v>85</v>
      </c>
      <c r="AW202" s="14" t="s">
        <v>31</v>
      </c>
      <c r="AX202" s="14" t="s">
        <v>75</v>
      </c>
      <c r="AY202" s="254" t="s">
        <v>162</v>
      </c>
    </row>
    <row r="203" s="14" customFormat="1">
      <c r="A203" s="14"/>
      <c r="B203" s="244"/>
      <c r="C203" s="245"/>
      <c r="D203" s="235" t="s">
        <v>171</v>
      </c>
      <c r="E203" s="246" t="s">
        <v>1</v>
      </c>
      <c r="F203" s="247" t="s">
        <v>163</v>
      </c>
      <c r="G203" s="245"/>
      <c r="H203" s="248">
        <v>3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171</v>
      </c>
      <c r="AU203" s="254" t="s">
        <v>85</v>
      </c>
      <c r="AV203" s="14" t="s">
        <v>85</v>
      </c>
      <c r="AW203" s="14" t="s">
        <v>31</v>
      </c>
      <c r="AX203" s="14" t="s">
        <v>75</v>
      </c>
      <c r="AY203" s="254" t="s">
        <v>162</v>
      </c>
    </row>
    <row r="204" s="15" customFormat="1">
      <c r="A204" s="15"/>
      <c r="B204" s="255"/>
      <c r="C204" s="256"/>
      <c r="D204" s="235" t="s">
        <v>171</v>
      </c>
      <c r="E204" s="257" t="s">
        <v>1</v>
      </c>
      <c r="F204" s="258" t="s">
        <v>185</v>
      </c>
      <c r="G204" s="256"/>
      <c r="H204" s="259">
        <v>52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171</v>
      </c>
      <c r="AU204" s="265" t="s">
        <v>85</v>
      </c>
      <c r="AV204" s="15" t="s">
        <v>169</v>
      </c>
      <c r="AW204" s="15" t="s">
        <v>31</v>
      </c>
      <c r="AX204" s="15" t="s">
        <v>83</v>
      </c>
      <c r="AY204" s="265" t="s">
        <v>162</v>
      </c>
    </row>
    <row r="205" s="2" customFormat="1" ht="24.15" customHeight="1">
      <c r="A205" s="39"/>
      <c r="B205" s="40"/>
      <c r="C205" s="220" t="s">
        <v>223</v>
      </c>
      <c r="D205" s="220" t="s">
        <v>165</v>
      </c>
      <c r="E205" s="221" t="s">
        <v>234</v>
      </c>
      <c r="F205" s="222" t="s">
        <v>235</v>
      </c>
      <c r="G205" s="223" t="s">
        <v>213</v>
      </c>
      <c r="H205" s="224">
        <v>6</v>
      </c>
      <c r="I205" s="225"/>
      <c r="J205" s="224">
        <f>ROUND(I205*H205,2)</f>
        <v>0</v>
      </c>
      <c r="K205" s="226"/>
      <c r="L205" s="45"/>
      <c r="M205" s="227" t="s">
        <v>1</v>
      </c>
      <c r="N205" s="228" t="s">
        <v>40</v>
      </c>
      <c r="O205" s="92"/>
      <c r="P205" s="229">
        <f>O205*H205</f>
        <v>0</v>
      </c>
      <c r="Q205" s="229">
        <v>0.018100000000000002</v>
      </c>
      <c r="R205" s="229">
        <f>Q205*H205</f>
        <v>0.1086</v>
      </c>
      <c r="S205" s="229">
        <v>1.0000000000000001E-05</v>
      </c>
      <c r="T205" s="230">
        <f>S205*H205</f>
        <v>6.0000000000000008E-05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169</v>
      </c>
      <c r="AT205" s="231" t="s">
        <v>165</v>
      </c>
      <c r="AU205" s="231" t="s">
        <v>85</v>
      </c>
      <c r="AY205" s="18" t="s">
        <v>162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83</v>
      </c>
      <c r="BK205" s="232">
        <f>ROUND(I205*H205,2)</f>
        <v>0</v>
      </c>
      <c r="BL205" s="18" t="s">
        <v>169</v>
      </c>
      <c r="BM205" s="231" t="s">
        <v>236</v>
      </c>
    </row>
    <row r="206" s="2" customFormat="1">
      <c r="A206" s="39"/>
      <c r="B206" s="40"/>
      <c r="C206" s="41"/>
      <c r="D206" s="235" t="s">
        <v>220</v>
      </c>
      <c r="E206" s="41"/>
      <c r="F206" s="266" t="s">
        <v>221</v>
      </c>
      <c r="G206" s="41"/>
      <c r="H206" s="41"/>
      <c r="I206" s="267"/>
      <c r="J206" s="41"/>
      <c r="K206" s="41"/>
      <c r="L206" s="45"/>
      <c r="M206" s="268"/>
      <c r="N206" s="269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220</v>
      </c>
      <c r="AU206" s="18" t="s">
        <v>85</v>
      </c>
    </row>
    <row r="207" s="13" customFormat="1">
      <c r="A207" s="13"/>
      <c r="B207" s="233"/>
      <c r="C207" s="234"/>
      <c r="D207" s="235" t="s">
        <v>171</v>
      </c>
      <c r="E207" s="236" t="s">
        <v>1</v>
      </c>
      <c r="F207" s="237" t="s">
        <v>222</v>
      </c>
      <c r="G207" s="234"/>
      <c r="H207" s="236" t="s">
        <v>1</v>
      </c>
      <c r="I207" s="238"/>
      <c r="J207" s="234"/>
      <c r="K207" s="234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171</v>
      </c>
      <c r="AU207" s="243" t="s">
        <v>85</v>
      </c>
      <c r="AV207" s="13" t="s">
        <v>83</v>
      </c>
      <c r="AW207" s="13" t="s">
        <v>31</v>
      </c>
      <c r="AX207" s="13" t="s">
        <v>75</v>
      </c>
      <c r="AY207" s="243" t="s">
        <v>162</v>
      </c>
    </row>
    <row r="208" s="14" customFormat="1">
      <c r="A208" s="14"/>
      <c r="B208" s="244"/>
      <c r="C208" s="245"/>
      <c r="D208" s="235" t="s">
        <v>171</v>
      </c>
      <c r="E208" s="246" t="s">
        <v>1</v>
      </c>
      <c r="F208" s="247" t="s">
        <v>197</v>
      </c>
      <c r="G208" s="245"/>
      <c r="H208" s="248">
        <v>5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171</v>
      </c>
      <c r="AU208" s="254" t="s">
        <v>85</v>
      </c>
      <c r="AV208" s="14" t="s">
        <v>85</v>
      </c>
      <c r="AW208" s="14" t="s">
        <v>31</v>
      </c>
      <c r="AX208" s="14" t="s">
        <v>75</v>
      </c>
      <c r="AY208" s="254" t="s">
        <v>162</v>
      </c>
    </row>
    <row r="209" s="14" customFormat="1">
      <c r="A209" s="14"/>
      <c r="B209" s="244"/>
      <c r="C209" s="245"/>
      <c r="D209" s="235" t="s">
        <v>171</v>
      </c>
      <c r="E209" s="246" t="s">
        <v>1</v>
      </c>
      <c r="F209" s="247" t="s">
        <v>83</v>
      </c>
      <c r="G209" s="245"/>
      <c r="H209" s="248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171</v>
      </c>
      <c r="AU209" s="254" t="s">
        <v>85</v>
      </c>
      <c r="AV209" s="14" t="s">
        <v>85</v>
      </c>
      <c r="AW209" s="14" t="s">
        <v>31</v>
      </c>
      <c r="AX209" s="14" t="s">
        <v>75</v>
      </c>
      <c r="AY209" s="254" t="s">
        <v>162</v>
      </c>
    </row>
    <row r="210" s="15" customFormat="1">
      <c r="A210" s="15"/>
      <c r="B210" s="255"/>
      <c r="C210" s="256"/>
      <c r="D210" s="235" t="s">
        <v>171</v>
      </c>
      <c r="E210" s="257" t="s">
        <v>1</v>
      </c>
      <c r="F210" s="258" t="s">
        <v>185</v>
      </c>
      <c r="G210" s="256"/>
      <c r="H210" s="259">
        <v>6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5" t="s">
        <v>171</v>
      </c>
      <c r="AU210" s="265" t="s">
        <v>85</v>
      </c>
      <c r="AV210" s="15" t="s">
        <v>169</v>
      </c>
      <c r="AW210" s="15" t="s">
        <v>31</v>
      </c>
      <c r="AX210" s="15" t="s">
        <v>83</v>
      </c>
      <c r="AY210" s="265" t="s">
        <v>162</v>
      </c>
    </row>
    <row r="211" s="12" customFormat="1" ht="22.8" customHeight="1">
      <c r="A211" s="12"/>
      <c r="B211" s="204"/>
      <c r="C211" s="205"/>
      <c r="D211" s="206" t="s">
        <v>74</v>
      </c>
      <c r="E211" s="218" t="s">
        <v>237</v>
      </c>
      <c r="F211" s="218" t="s">
        <v>238</v>
      </c>
      <c r="G211" s="205"/>
      <c r="H211" s="205"/>
      <c r="I211" s="208"/>
      <c r="J211" s="219">
        <f>BK211</f>
        <v>0</v>
      </c>
      <c r="K211" s="205"/>
      <c r="L211" s="210"/>
      <c r="M211" s="211"/>
      <c r="N211" s="212"/>
      <c r="O211" s="212"/>
      <c r="P211" s="213">
        <f>SUM(P212:P270)</f>
        <v>0</v>
      </c>
      <c r="Q211" s="212"/>
      <c r="R211" s="213">
        <f>SUM(R212:R270)</f>
        <v>4.0425685000000007</v>
      </c>
      <c r="S211" s="212"/>
      <c r="T211" s="214">
        <f>SUM(T212:T270)</f>
        <v>0.0020339999999999998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5" t="s">
        <v>83</v>
      </c>
      <c r="AT211" s="216" t="s">
        <v>74</v>
      </c>
      <c r="AU211" s="216" t="s">
        <v>83</v>
      </c>
      <c r="AY211" s="215" t="s">
        <v>162</v>
      </c>
      <c r="BK211" s="217">
        <f>SUM(BK212:BK270)</f>
        <v>0</v>
      </c>
    </row>
    <row r="212" s="2" customFormat="1" ht="16.5" customHeight="1">
      <c r="A212" s="39"/>
      <c r="B212" s="40"/>
      <c r="C212" s="220" t="s">
        <v>8</v>
      </c>
      <c r="D212" s="220" t="s">
        <v>165</v>
      </c>
      <c r="E212" s="221" t="s">
        <v>239</v>
      </c>
      <c r="F212" s="222" t="s">
        <v>240</v>
      </c>
      <c r="G212" s="223" t="s">
        <v>200</v>
      </c>
      <c r="H212" s="224">
        <v>33.899999999999999</v>
      </c>
      <c r="I212" s="225"/>
      <c r="J212" s="224">
        <f>ROUND(I212*H212,2)</f>
        <v>0</v>
      </c>
      <c r="K212" s="226"/>
      <c r="L212" s="45"/>
      <c r="M212" s="227" t="s">
        <v>1</v>
      </c>
      <c r="N212" s="228" t="s">
        <v>40</v>
      </c>
      <c r="O212" s="92"/>
      <c r="P212" s="229">
        <f>O212*H212</f>
        <v>0</v>
      </c>
      <c r="Q212" s="229">
        <v>9.0000000000000006E-05</v>
      </c>
      <c r="R212" s="229">
        <f>Q212*H212</f>
        <v>0.0030509999999999999</v>
      </c>
      <c r="S212" s="229">
        <v>6.0000000000000002E-05</v>
      </c>
      <c r="T212" s="230">
        <f>S212*H212</f>
        <v>0.0020339999999999998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169</v>
      </c>
      <c r="AT212" s="231" t="s">
        <v>165</v>
      </c>
      <c r="AU212" s="231" t="s">
        <v>85</v>
      </c>
      <c r="AY212" s="18" t="s">
        <v>162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169</v>
      </c>
      <c r="BM212" s="231" t="s">
        <v>241</v>
      </c>
    </row>
    <row r="213" s="13" customFormat="1">
      <c r="A213" s="13"/>
      <c r="B213" s="233"/>
      <c r="C213" s="234"/>
      <c r="D213" s="235" t="s">
        <v>171</v>
      </c>
      <c r="E213" s="236" t="s">
        <v>1</v>
      </c>
      <c r="F213" s="237" t="s">
        <v>242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171</v>
      </c>
      <c r="AU213" s="243" t="s">
        <v>85</v>
      </c>
      <c r="AV213" s="13" t="s">
        <v>83</v>
      </c>
      <c r="AW213" s="13" t="s">
        <v>31</v>
      </c>
      <c r="AX213" s="13" t="s">
        <v>75</v>
      </c>
      <c r="AY213" s="243" t="s">
        <v>162</v>
      </c>
    </row>
    <row r="214" s="14" customFormat="1">
      <c r="A214" s="14"/>
      <c r="B214" s="244"/>
      <c r="C214" s="245"/>
      <c r="D214" s="235" t="s">
        <v>171</v>
      </c>
      <c r="E214" s="246" t="s">
        <v>1</v>
      </c>
      <c r="F214" s="247" t="s">
        <v>243</v>
      </c>
      <c r="G214" s="245"/>
      <c r="H214" s="248">
        <v>33.899999999999999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4" t="s">
        <v>171</v>
      </c>
      <c r="AU214" s="254" t="s">
        <v>85</v>
      </c>
      <c r="AV214" s="14" t="s">
        <v>85</v>
      </c>
      <c r="AW214" s="14" t="s">
        <v>31</v>
      </c>
      <c r="AX214" s="14" t="s">
        <v>83</v>
      </c>
      <c r="AY214" s="254" t="s">
        <v>162</v>
      </c>
    </row>
    <row r="215" s="2" customFormat="1" ht="24.15" customHeight="1">
      <c r="A215" s="39"/>
      <c r="B215" s="40"/>
      <c r="C215" s="220" t="s">
        <v>244</v>
      </c>
      <c r="D215" s="220" t="s">
        <v>165</v>
      </c>
      <c r="E215" s="221" t="s">
        <v>245</v>
      </c>
      <c r="F215" s="222" t="s">
        <v>246</v>
      </c>
      <c r="G215" s="223" t="s">
        <v>200</v>
      </c>
      <c r="H215" s="224">
        <v>15</v>
      </c>
      <c r="I215" s="225"/>
      <c r="J215" s="224">
        <f>ROUND(I215*H215,2)</f>
        <v>0</v>
      </c>
      <c r="K215" s="226"/>
      <c r="L215" s="45"/>
      <c r="M215" s="227" t="s">
        <v>1</v>
      </c>
      <c r="N215" s="228" t="s">
        <v>40</v>
      </c>
      <c r="O215" s="92"/>
      <c r="P215" s="229">
        <f>O215*H215</f>
        <v>0</v>
      </c>
      <c r="Q215" s="229">
        <v>0.01575</v>
      </c>
      <c r="R215" s="229">
        <f>Q215*H215</f>
        <v>0.23625000000000002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169</v>
      </c>
      <c r="AT215" s="231" t="s">
        <v>165</v>
      </c>
      <c r="AU215" s="231" t="s">
        <v>85</v>
      </c>
      <c r="AY215" s="18" t="s">
        <v>162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83</v>
      </c>
      <c r="BK215" s="232">
        <f>ROUND(I215*H215,2)</f>
        <v>0</v>
      </c>
      <c r="BL215" s="18" t="s">
        <v>169</v>
      </c>
      <c r="BM215" s="231" t="s">
        <v>247</v>
      </c>
    </row>
    <row r="216" s="13" customFormat="1">
      <c r="A216" s="13"/>
      <c r="B216" s="233"/>
      <c r="C216" s="234"/>
      <c r="D216" s="235" t="s">
        <v>171</v>
      </c>
      <c r="E216" s="236" t="s">
        <v>1</v>
      </c>
      <c r="F216" s="237" t="s">
        <v>248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171</v>
      </c>
      <c r="AU216" s="243" t="s">
        <v>85</v>
      </c>
      <c r="AV216" s="13" t="s">
        <v>83</v>
      </c>
      <c r="AW216" s="13" t="s">
        <v>31</v>
      </c>
      <c r="AX216" s="13" t="s">
        <v>75</v>
      </c>
      <c r="AY216" s="243" t="s">
        <v>162</v>
      </c>
    </row>
    <row r="217" s="13" customFormat="1">
      <c r="A217" s="13"/>
      <c r="B217" s="233"/>
      <c r="C217" s="234"/>
      <c r="D217" s="235" t="s">
        <v>171</v>
      </c>
      <c r="E217" s="236" t="s">
        <v>1</v>
      </c>
      <c r="F217" s="237" t="s">
        <v>249</v>
      </c>
      <c r="G217" s="234"/>
      <c r="H217" s="236" t="s">
        <v>1</v>
      </c>
      <c r="I217" s="238"/>
      <c r="J217" s="234"/>
      <c r="K217" s="234"/>
      <c r="L217" s="239"/>
      <c r="M217" s="240"/>
      <c r="N217" s="241"/>
      <c r="O217" s="241"/>
      <c r="P217" s="241"/>
      <c r="Q217" s="241"/>
      <c r="R217" s="241"/>
      <c r="S217" s="241"/>
      <c r="T217" s="24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3" t="s">
        <v>171</v>
      </c>
      <c r="AU217" s="243" t="s">
        <v>85</v>
      </c>
      <c r="AV217" s="13" t="s">
        <v>83</v>
      </c>
      <c r="AW217" s="13" t="s">
        <v>31</v>
      </c>
      <c r="AX217" s="13" t="s">
        <v>75</v>
      </c>
      <c r="AY217" s="243" t="s">
        <v>162</v>
      </c>
    </row>
    <row r="218" s="13" customFormat="1">
      <c r="A218" s="13"/>
      <c r="B218" s="233"/>
      <c r="C218" s="234"/>
      <c r="D218" s="235" t="s">
        <v>171</v>
      </c>
      <c r="E218" s="236" t="s">
        <v>1</v>
      </c>
      <c r="F218" s="237" t="s">
        <v>250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171</v>
      </c>
      <c r="AU218" s="243" t="s">
        <v>85</v>
      </c>
      <c r="AV218" s="13" t="s">
        <v>83</v>
      </c>
      <c r="AW218" s="13" t="s">
        <v>31</v>
      </c>
      <c r="AX218" s="13" t="s">
        <v>75</v>
      </c>
      <c r="AY218" s="243" t="s">
        <v>162</v>
      </c>
    </row>
    <row r="219" s="13" customFormat="1">
      <c r="A219" s="13"/>
      <c r="B219" s="233"/>
      <c r="C219" s="234"/>
      <c r="D219" s="235" t="s">
        <v>171</v>
      </c>
      <c r="E219" s="236" t="s">
        <v>1</v>
      </c>
      <c r="F219" s="237" t="s">
        <v>251</v>
      </c>
      <c r="G219" s="234"/>
      <c r="H219" s="236" t="s">
        <v>1</v>
      </c>
      <c r="I219" s="238"/>
      <c r="J219" s="234"/>
      <c r="K219" s="234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171</v>
      </c>
      <c r="AU219" s="243" t="s">
        <v>85</v>
      </c>
      <c r="AV219" s="13" t="s">
        <v>83</v>
      </c>
      <c r="AW219" s="13" t="s">
        <v>31</v>
      </c>
      <c r="AX219" s="13" t="s">
        <v>75</v>
      </c>
      <c r="AY219" s="243" t="s">
        <v>162</v>
      </c>
    </row>
    <row r="220" s="14" customFormat="1">
      <c r="A220" s="14"/>
      <c r="B220" s="244"/>
      <c r="C220" s="245"/>
      <c r="D220" s="235" t="s">
        <v>171</v>
      </c>
      <c r="E220" s="246" t="s">
        <v>1</v>
      </c>
      <c r="F220" s="247" t="s">
        <v>252</v>
      </c>
      <c r="G220" s="245"/>
      <c r="H220" s="248">
        <v>15</v>
      </c>
      <c r="I220" s="249"/>
      <c r="J220" s="245"/>
      <c r="K220" s="245"/>
      <c r="L220" s="250"/>
      <c r="M220" s="251"/>
      <c r="N220" s="252"/>
      <c r="O220" s="252"/>
      <c r="P220" s="252"/>
      <c r="Q220" s="252"/>
      <c r="R220" s="252"/>
      <c r="S220" s="252"/>
      <c r="T220" s="253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4" t="s">
        <v>171</v>
      </c>
      <c r="AU220" s="254" t="s">
        <v>85</v>
      </c>
      <c r="AV220" s="14" t="s">
        <v>85</v>
      </c>
      <c r="AW220" s="14" t="s">
        <v>31</v>
      </c>
      <c r="AX220" s="14" t="s">
        <v>83</v>
      </c>
      <c r="AY220" s="254" t="s">
        <v>162</v>
      </c>
    </row>
    <row r="221" s="2" customFormat="1" ht="24.15" customHeight="1">
      <c r="A221" s="39"/>
      <c r="B221" s="40"/>
      <c r="C221" s="220" t="s">
        <v>253</v>
      </c>
      <c r="D221" s="220" t="s">
        <v>165</v>
      </c>
      <c r="E221" s="221" t="s">
        <v>254</v>
      </c>
      <c r="F221" s="222" t="s">
        <v>255</v>
      </c>
      <c r="G221" s="223" t="s">
        <v>200</v>
      </c>
      <c r="H221" s="224">
        <v>30</v>
      </c>
      <c r="I221" s="225"/>
      <c r="J221" s="224">
        <f>ROUND(I221*H221,2)</f>
        <v>0</v>
      </c>
      <c r="K221" s="226"/>
      <c r="L221" s="45"/>
      <c r="M221" s="227" t="s">
        <v>1</v>
      </c>
      <c r="N221" s="228" t="s">
        <v>40</v>
      </c>
      <c r="O221" s="92"/>
      <c r="P221" s="229">
        <f>O221*H221</f>
        <v>0</v>
      </c>
      <c r="Q221" s="229">
        <v>0.0079000000000000008</v>
      </c>
      <c r="R221" s="229">
        <f>Q221*H221</f>
        <v>0.23700000000000002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169</v>
      </c>
      <c r="AT221" s="231" t="s">
        <v>165</v>
      </c>
      <c r="AU221" s="231" t="s">
        <v>85</v>
      </c>
      <c r="AY221" s="18" t="s">
        <v>162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83</v>
      </c>
      <c r="BK221" s="232">
        <f>ROUND(I221*H221,2)</f>
        <v>0</v>
      </c>
      <c r="BL221" s="18" t="s">
        <v>169</v>
      </c>
      <c r="BM221" s="231" t="s">
        <v>256</v>
      </c>
    </row>
    <row r="222" s="13" customFormat="1">
      <c r="A222" s="13"/>
      <c r="B222" s="233"/>
      <c r="C222" s="234"/>
      <c r="D222" s="235" t="s">
        <v>171</v>
      </c>
      <c r="E222" s="236" t="s">
        <v>1</v>
      </c>
      <c r="F222" s="237" t="s">
        <v>248</v>
      </c>
      <c r="G222" s="234"/>
      <c r="H222" s="236" t="s">
        <v>1</v>
      </c>
      <c r="I222" s="238"/>
      <c r="J222" s="234"/>
      <c r="K222" s="234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171</v>
      </c>
      <c r="AU222" s="243" t="s">
        <v>85</v>
      </c>
      <c r="AV222" s="13" t="s">
        <v>83</v>
      </c>
      <c r="AW222" s="13" t="s">
        <v>31</v>
      </c>
      <c r="AX222" s="13" t="s">
        <v>75</v>
      </c>
      <c r="AY222" s="243" t="s">
        <v>162</v>
      </c>
    </row>
    <row r="223" s="13" customFormat="1">
      <c r="A223" s="13"/>
      <c r="B223" s="233"/>
      <c r="C223" s="234"/>
      <c r="D223" s="235" t="s">
        <v>171</v>
      </c>
      <c r="E223" s="236" t="s">
        <v>1</v>
      </c>
      <c r="F223" s="237" t="s">
        <v>249</v>
      </c>
      <c r="G223" s="234"/>
      <c r="H223" s="236" t="s">
        <v>1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171</v>
      </c>
      <c r="AU223" s="243" t="s">
        <v>85</v>
      </c>
      <c r="AV223" s="13" t="s">
        <v>83</v>
      </c>
      <c r="AW223" s="13" t="s">
        <v>31</v>
      </c>
      <c r="AX223" s="13" t="s">
        <v>75</v>
      </c>
      <c r="AY223" s="243" t="s">
        <v>162</v>
      </c>
    </row>
    <row r="224" s="13" customFormat="1">
      <c r="A224" s="13"/>
      <c r="B224" s="233"/>
      <c r="C224" s="234"/>
      <c r="D224" s="235" t="s">
        <v>171</v>
      </c>
      <c r="E224" s="236" t="s">
        <v>1</v>
      </c>
      <c r="F224" s="237" t="s">
        <v>250</v>
      </c>
      <c r="G224" s="234"/>
      <c r="H224" s="236" t="s">
        <v>1</v>
      </c>
      <c r="I224" s="238"/>
      <c r="J224" s="234"/>
      <c r="K224" s="234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171</v>
      </c>
      <c r="AU224" s="243" t="s">
        <v>85</v>
      </c>
      <c r="AV224" s="13" t="s">
        <v>83</v>
      </c>
      <c r="AW224" s="13" t="s">
        <v>31</v>
      </c>
      <c r="AX224" s="13" t="s">
        <v>75</v>
      </c>
      <c r="AY224" s="243" t="s">
        <v>162</v>
      </c>
    </row>
    <row r="225" s="13" customFormat="1">
      <c r="A225" s="13"/>
      <c r="B225" s="233"/>
      <c r="C225" s="234"/>
      <c r="D225" s="235" t="s">
        <v>171</v>
      </c>
      <c r="E225" s="236" t="s">
        <v>1</v>
      </c>
      <c r="F225" s="237" t="s">
        <v>251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171</v>
      </c>
      <c r="AU225" s="243" t="s">
        <v>85</v>
      </c>
      <c r="AV225" s="13" t="s">
        <v>83</v>
      </c>
      <c r="AW225" s="13" t="s">
        <v>31</v>
      </c>
      <c r="AX225" s="13" t="s">
        <v>75</v>
      </c>
      <c r="AY225" s="243" t="s">
        <v>162</v>
      </c>
    </row>
    <row r="226" s="14" customFormat="1">
      <c r="A226" s="14"/>
      <c r="B226" s="244"/>
      <c r="C226" s="245"/>
      <c r="D226" s="235" t="s">
        <v>171</v>
      </c>
      <c r="E226" s="246" t="s">
        <v>1</v>
      </c>
      <c r="F226" s="247" t="s">
        <v>257</v>
      </c>
      <c r="G226" s="245"/>
      <c r="H226" s="248">
        <v>30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171</v>
      </c>
      <c r="AU226" s="254" t="s">
        <v>85</v>
      </c>
      <c r="AV226" s="14" t="s">
        <v>85</v>
      </c>
      <c r="AW226" s="14" t="s">
        <v>31</v>
      </c>
      <c r="AX226" s="14" t="s">
        <v>83</v>
      </c>
      <c r="AY226" s="254" t="s">
        <v>162</v>
      </c>
    </row>
    <row r="227" s="2" customFormat="1" ht="24.15" customHeight="1">
      <c r="A227" s="39"/>
      <c r="B227" s="40"/>
      <c r="C227" s="220" t="s">
        <v>252</v>
      </c>
      <c r="D227" s="220" t="s">
        <v>165</v>
      </c>
      <c r="E227" s="221" t="s">
        <v>258</v>
      </c>
      <c r="F227" s="222" t="s">
        <v>259</v>
      </c>
      <c r="G227" s="223" t="s">
        <v>200</v>
      </c>
      <c r="H227" s="224">
        <v>121</v>
      </c>
      <c r="I227" s="225"/>
      <c r="J227" s="224">
        <f>ROUND(I227*H227,2)</f>
        <v>0</v>
      </c>
      <c r="K227" s="226"/>
      <c r="L227" s="45"/>
      <c r="M227" s="227" t="s">
        <v>1</v>
      </c>
      <c r="N227" s="228" t="s">
        <v>40</v>
      </c>
      <c r="O227" s="92"/>
      <c r="P227" s="229">
        <f>O227*H227</f>
        <v>0</v>
      </c>
      <c r="Q227" s="229">
        <v>0.018380000000000001</v>
      </c>
      <c r="R227" s="229">
        <f>Q227*H227</f>
        <v>2.2239800000000001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169</v>
      </c>
      <c r="AT227" s="231" t="s">
        <v>165</v>
      </c>
      <c r="AU227" s="231" t="s">
        <v>85</v>
      </c>
      <c r="AY227" s="18" t="s">
        <v>162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83</v>
      </c>
      <c r="BK227" s="232">
        <f>ROUND(I227*H227,2)</f>
        <v>0</v>
      </c>
      <c r="BL227" s="18" t="s">
        <v>169</v>
      </c>
      <c r="BM227" s="231" t="s">
        <v>260</v>
      </c>
    </row>
    <row r="228" s="13" customFormat="1">
      <c r="A228" s="13"/>
      <c r="B228" s="233"/>
      <c r="C228" s="234"/>
      <c r="D228" s="235" t="s">
        <v>171</v>
      </c>
      <c r="E228" s="236" t="s">
        <v>1</v>
      </c>
      <c r="F228" s="237" t="s">
        <v>261</v>
      </c>
      <c r="G228" s="234"/>
      <c r="H228" s="236" t="s">
        <v>1</v>
      </c>
      <c r="I228" s="238"/>
      <c r="J228" s="234"/>
      <c r="K228" s="234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171</v>
      </c>
      <c r="AU228" s="243" t="s">
        <v>85</v>
      </c>
      <c r="AV228" s="13" t="s">
        <v>83</v>
      </c>
      <c r="AW228" s="13" t="s">
        <v>31</v>
      </c>
      <c r="AX228" s="13" t="s">
        <v>75</v>
      </c>
      <c r="AY228" s="243" t="s">
        <v>162</v>
      </c>
    </row>
    <row r="229" s="14" customFormat="1">
      <c r="A229" s="14"/>
      <c r="B229" s="244"/>
      <c r="C229" s="245"/>
      <c r="D229" s="235" t="s">
        <v>171</v>
      </c>
      <c r="E229" s="246" t="s">
        <v>1</v>
      </c>
      <c r="F229" s="247" t="s">
        <v>262</v>
      </c>
      <c r="G229" s="245"/>
      <c r="H229" s="248">
        <v>23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4" t="s">
        <v>171</v>
      </c>
      <c r="AU229" s="254" t="s">
        <v>85</v>
      </c>
      <c r="AV229" s="14" t="s">
        <v>85</v>
      </c>
      <c r="AW229" s="14" t="s">
        <v>31</v>
      </c>
      <c r="AX229" s="14" t="s">
        <v>75</v>
      </c>
      <c r="AY229" s="254" t="s">
        <v>162</v>
      </c>
    </row>
    <row r="230" s="13" customFormat="1">
      <c r="A230" s="13"/>
      <c r="B230" s="233"/>
      <c r="C230" s="234"/>
      <c r="D230" s="235" t="s">
        <v>171</v>
      </c>
      <c r="E230" s="236" t="s">
        <v>1</v>
      </c>
      <c r="F230" s="237" t="s">
        <v>263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171</v>
      </c>
      <c r="AU230" s="243" t="s">
        <v>85</v>
      </c>
      <c r="AV230" s="13" t="s">
        <v>83</v>
      </c>
      <c r="AW230" s="13" t="s">
        <v>31</v>
      </c>
      <c r="AX230" s="13" t="s">
        <v>75</v>
      </c>
      <c r="AY230" s="243" t="s">
        <v>162</v>
      </c>
    </row>
    <row r="231" s="14" customFormat="1">
      <c r="A231" s="14"/>
      <c r="B231" s="244"/>
      <c r="C231" s="245"/>
      <c r="D231" s="235" t="s">
        <v>171</v>
      </c>
      <c r="E231" s="246" t="s">
        <v>1</v>
      </c>
      <c r="F231" s="247" t="s">
        <v>264</v>
      </c>
      <c r="G231" s="245"/>
      <c r="H231" s="248">
        <v>98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171</v>
      </c>
      <c r="AU231" s="254" t="s">
        <v>85</v>
      </c>
      <c r="AV231" s="14" t="s">
        <v>85</v>
      </c>
      <c r="AW231" s="14" t="s">
        <v>31</v>
      </c>
      <c r="AX231" s="14" t="s">
        <v>75</v>
      </c>
      <c r="AY231" s="254" t="s">
        <v>162</v>
      </c>
    </row>
    <row r="232" s="15" customFormat="1">
      <c r="A232" s="15"/>
      <c r="B232" s="255"/>
      <c r="C232" s="256"/>
      <c r="D232" s="235" t="s">
        <v>171</v>
      </c>
      <c r="E232" s="257" t="s">
        <v>1</v>
      </c>
      <c r="F232" s="258" t="s">
        <v>185</v>
      </c>
      <c r="G232" s="256"/>
      <c r="H232" s="259">
        <v>121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5" t="s">
        <v>171</v>
      </c>
      <c r="AU232" s="265" t="s">
        <v>85</v>
      </c>
      <c r="AV232" s="15" t="s">
        <v>169</v>
      </c>
      <c r="AW232" s="15" t="s">
        <v>31</v>
      </c>
      <c r="AX232" s="15" t="s">
        <v>83</v>
      </c>
      <c r="AY232" s="265" t="s">
        <v>162</v>
      </c>
    </row>
    <row r="233" s="2" customFormat="1" ht="21.75" customHeight="1">
      <c r="A233" s="39"/>
      <c r="B233" s="40"/>
      <c r="C233" s="220" t="s">
        <v>265</v>
      </c>
      <c r="D233" s="220" t="s">
        <v>165</v>
      </c>
      <c r="E233" s="221" t="s">
        <v>266</v>
      </c>
      <c r="F233" s="222" t="s">
        <v>267</v>
      </c>
      <c r="G233" s="223" t="s">
        <v>200</v>
      </c>
      <c r="H233" s="224">
        <v>333</v>
      </c>
      <c r="I233" s="225"/>
      <c r="J233" s="224">
        <f>ROUND(I233*H233,2)</f>
        <v>0</v>
      </c>
      <c r="K233" s="226"/>
      <c r="L233" s="45"/>
      <c r="M233" s="227" t="s">
        <v>1</v>
      </c>
      <c r="N233" s="228" t="s">
        <v>40</v>
      </c>
      <c r="O233" s="92"/>
      <c r="P233" s="229">
        <f>O233*H233</f>
        <v>0</v>
      </c>
      <c r="Q233" s="229">
        <v>0.0030000000000000001</v>
      </c>
      <c r="R233" s="229">
        <f>Q233*H233</f>
        <v>0.999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169</v>
      </c>
      <c r="AT233" s="231" t="s">
        <v>165</v>
      </c>
      <c r="AU233" s="231" t="s">
        <v>85</v>
      </c>
      <c r="AY233" s="18" t="s">
        <v>162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83</v>
      </c>
      <c r="BK233" s="232">
        <f>ROUND(I233*H233,2)</f>
        <v>0</v>
      </c>
      <c r="BL233" s="18" t="s">
        <v>169</v>
      </c>
      <c r="BM233" s="231" t="s">
        <v>268</v>
      </c>
    </row>
    <row r="234" s="13" customFormat="1">
      <c r="A234" s="13"/>
      <c r="B234" s="233"/>
      <c r="C234" s="234"/>
      <c r="D234" s="235" t="s">
        <v>171</v>
      </c>
      <c r="E234" s="236" t="s">
        <v>1</v>
      </c>
      <c r="F234" s="237" t="s">
        <v>269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171</v>
      </c>
      <c r="AU234" s="243" t="s">
        <v>85</v>
      </c>
      <c r="AV234" s="13" t="s">
        <v>83</v>
      </c>
      <c r="AW234" s="13" t="s">
        <v>31</v>
      </c>
      <c r="AX234" s="13" t="s">
        <v>75</v>
      </c>
      <c r="AY234" s="243" t="s">
        <v>162</v>
      </c>
    </row>
    <row r="235" s="14" customFormat="1">
      <c r="A235" s="14"/>
      <c r="B235" s="244"/>
      <c r="C235" s="245"/>
      <c r="D235" s="235" t="s">
        <v>171</v>
      </c>
      <c r="E235" s="246" t="s">
        <v>1</v>
      </c>
      <c r="F235" s="247" t="s">
        <v>270</v>
      </c>
      <c r="G235" s="245"/>
      <c r="H235" s="248">
        <v>160.83000000000001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171</v>
      </c>
      <c r="AU235" s="254" t="s">
        <v>85</v>
      </c>
      <c r="AV235" s="14" t="s">
        <v>85</v>
      </c>
      <c r="AW235" s="14" t="s">
        <v>31</v>
      </c>
      <c r="AX235" s="14" t="s">
        <v>75</v>
      </c>
      <c r="AY235" s="254" t="s">
        <v>162</v>
      </c>
    </row>
    <row r="236" s="14" customFormat="1">
      <c r="A236" s="14"/>
      <c r="B236" s="244"/>
      <c r="C236" s="245"/>
      <c r="D236" s="235" t="s">
        <v>171</v>
      </c>
      <c r="E236" s="246" t="s">
        <v>1</v>
      </c>
      <c r="F236" s="247" t="s">
        <v>271</v>
      </c>
      <c r="G236" s="245"/>
      <c r="H236" s="248">
        <v>52.109999999999999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171</v>
      </c>
      <c r="AU236" s="254" t="s">
        <v>85</v>
      </c>
      <c r="AV236" s="14" t="s">
        <v>85</v>
      </c>
      <c r="AW236" s="14" t="s">
        <v>31</v>
      </c>
      <c r="AX236" s="14" t="s">
        <v>75</v>
      </c>
      <c r="AY236" s="254" t="s">
        <v>162</v>
      </c>
    </row>
    <row r="237" s="14" customFormat="1">
      <c r="A237" s="14"/>
      <c r="B237" s="244"/>
      <c r="C237" s="245"/>
      <c r="D237" s="235" t="s">
        <v>171</v>
      </c>
      <c r="E237" s="246" t="s">
        <v>1</v>
      </c>
      <c r="F237" s="247" t="s">
        <v>272</v>
      </c>
      <c r="G237" s="245"/>
      <c r="H237" s="248">
        <v>39.200000000000003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171</v>
      </c>
      <c r="AU237" s="254" t="s">
        <v>85</v>
      </c>
      <c r="AV237" s="14" t="s">
        <v>85</v>
      </c>
      <c r="AW237" s="14" t="s">
        <v>31</v>
      </c>
      <c r="AX237" s="14" t="s">
        <v>75</v>
      </c>
      <c r="AY237" s="254" t="s">
        <v>162</v>
      </c>
    </row>
    <row r="238" s="14" customFormat="1">
      <c r="A238" s="14"/>
      <c r="B238" s="244"/>
      <c r="C238" s="245"/>
      <c r="D238" s="235" t="s">
        <v>171</v>
      </c>
      <c r="E238" s="246" t="s">
        <v>1</v>
      </c>
      <c r="F238" s="247" t="s">
        <v>273</v>
      </c>
      <c r="G238" s="245"/>
      <c r="H238" s="248">
        <v>98.549999999999997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4" t="s">
        <v>171</v>
      </c>
      <c r="AU238" s="254" t="s">
        <v>85</v>
      </c>
      <c r="AV238" s="14" t="s">
        <v>85</v>
      </c>
      <c r="AW238" s="14" t="s">
        <v>31</v>
      </c>
      <c r="AX238" s="14" t="s">
        <v>75</v>
      </c>
      <c r="AY238" s="254" t="s">
        <v>162</v>
      </c>
    </row>
    <row r="239" s="14" customFormat="1">
      <c r="A239" s="14"/>
      <c r="B239" s="244"/>
      <c r="C239" s="245"/>
      <c r="D239" s="235" t="s">
        <v>171</v>
      </c>
      <c r="E239" s="246" t="s">
        <v>1</v>
      </c>
      <c r="F239" s="247" t="s">
        <v>274</v>
      </c>
      <c r="G239" s="245"/>
      <c r="H239" s="248">
        <v>75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171</v>
      </c>
      <c r="AU239" s="254" t="s">
        <v>85</v>
      </c>
      <c r="AV239" s="14" t="s">
        <v>85</v>
      </c>
      <c r="AW239" s="14" t="s">
        <v>31</v>
      </c>
      <c r="AX239" s="14" t="s">
        <v>75</v>
      </c>
      <c r="AY239" s="254" t="s">
        <v>162</v>
      </c>
    </row>
    <row r="240" s="14" customFormat="1">
      <c r="A240" s="14"/>
      <c r="B240" s="244"/>
      <c r="C240" s="245"/>
      <c r="D240" s="235" t="s">
        <v>171</v>
      </c>
      <c r="E240" s="246" t="s">
        <v>1</v>
      </c>
      <c r="F240" s="247" t="s">
        <v>275</v>
      </c>
      <c r="G240" s="245"/>
      <c r="H240" s="248">
        <v>70.230000000000004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171</v>
      </c>
      <c r="AU240" s="254" t="s">
        <v>85</v>
      </c>
      <c r="AV240" s="14" t="s">
        <v>85</v>
      </c>
      <c r="AW240" s="14" t="s">
        <v>31</v>
      </c>
      <c r="AX240" s="14" t="s">
        <v>75</v>
      </c>
      <c r="AY240" s="254" t="s">
        <v>162</v>
      </c>
    </row>
    <row r="241" s="14" customFormat="1">
      <c r="A241" s="14"/>
      <c r="B241" s="244"/>
      <c r="C241" s="245"/>
      <c r="D241" s="235" t="s">
        <v>171</v>
      </c>
      <c r="E241" s="246" t="s">
        <v>1</v>
      </c>
      <c r="F241" s="247" t="s">
        <v>276</v>
      </c>
      <c r="G241" s="245"/>
      <c r="H241" s="248">
        <v>75.230000000000004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171</v>
      </c>
      <c r="AU241" s="254" t="s">
        <v>85</v>
      </c>
      <c r="AV241" s="14" t="s">
        <v>85</v>
      </c>
      <c r="AW241" s="14" t="s">
        <v>31</v>
      </c>
      <c r="AX241" s="14" t="s">
        <v>75</v>
      </c>
      <c r="AY241" s="254" t="s">
        <v>162</v>
      </c>
    </row>
    <row r="242" s="14" customFormat="1">
      <c r="A242" s="14"/>
      <c r="B242" s="244"/>
      <c r="C242" s="245"/>
      <c r="D242" s="235" t="s">
        <v>171</v>
      </c>
      <c r="E242" s="246" t="s">
        <v>1</v>
      </c>
      <c r="F242" s="247" t="s">
        <v>277</v>
      </c>
      <c r="G242" s="245"/>
      <c r="H242" s="248">
        <v>-34.619999999999997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171</v>
      </c>
      <c r="AU242" s="254" t="s">
        <v>85</v>
      </c>
      <c r="AV242" s="14" t="s">
        <v>85</v>
      </c>
      <c r="AW242" s="14" t="s">
        <v>31</v>
      </c>
      <c r="AX242" s="14" t="s">
        <v>75</v>
      </c>
      <c r="AY242" s="254" t="s">
        <v>162</v>
      </c>
    </row>
    <row r="243" s="14" customFormat="1">
      <c r="A243" s="14"/>
      <c r="B243" s="244"/>
      <c r="C243" s="245"/>
      <c r="D243" s="235" t="s">
        <v>171</v>
      </c>
      <c r="E243" s="246" t="s">
        <v>1</v>
      </c>
      <c r="F243" s="247" t="s">
        <v>278</v>
      </c>
      <c r="G243" s="245"/>
      <c r="H243" s="248">
        <v>-24.800000000000001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171</v>
      </c>
      <c r="AU243" s="254" t="s">
        <v>85</v>
      </c>
      <c r="AV243" s="14" t="s">
        <v>85</v>
      </c>
      <c r="AW243" s="14" t="s">
        <v>31</v>
      </c>
      <c r="AX243" s="14" t="s">
        <v>75</v>
      </c>
      <c r="AY243" s="254" t="s">
        <v>162</v>
      </c>
    </row>
    <row r="244" s="13" customFormat="1">
      <c r="A244" s="13"/>
      <c r="B244" s="233"/>
      <c r="C244" s="234"/>
      <c r="D244" s="235" t="s">
        <v>171</v>
      </c>
      <c r="E244" s="236" t="s">
        <v>1</v>
      </c>
      <c r="F244" s="237" t="s">
        <v>279</v>
      </c>
      <c r="G244" s="234"/>
      <c r="H244" s="236" t="s">
        <v>1</v>
      </c>
      <c r="I244" s="238"/>
      <c r="J244" s="234"/>
      <c r="K244" s="234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171</v>
      </c>
      <c r="AU244" s="243" t="s">
        <v>85</v>
      </c>
      <c r="AV244" s="13" t="s">
        <v>83</v>
      </c>
      <c r="AW244" s="13" t="s">
        <v>31</v>
      </c>
      <c r="AX244" s="13" t="s">
        <v>75</v>
      </c>
      <c r="AY244" s="243" t="s">
        <v>162</v>
      </c>
    </row>
    <row r="245" s="14" customFormat="1">
      <c r="A245" s="14"/>
      <c r="B245" s="244"/>
      <c r="C245" s="245"/>
      <c r="D245" s="235" t="s">
        <v>171</v>
      </c>
      <c r="E245" s="246" t="s">
        <v>1</v>
      </c>
      <c r="F245" s="247" t="s">
        <v>280</v>
      </c>
      <c r="G245" s="245"/>
      <c r="H245" s="248">
        <v>-58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4" t="s">
        <v>171</v>
      </c>
      <c r="AU245" s="254" t="s">
        <v>85</v>
      </c>
      <c r="AV245" s="14" t="s">
        <v>85</v>
      </c>
      <c r="AW245" s="14" t="s">
        <v>31</v>
      </c>
      <c r="AX245" s="14" t="s">
        <v>75</v>
      </c>
      <c r="AY245" s="254" t="s">
        <v>162</v>
      </c>
    </row>
    <row r="246" s="13" customFormat="1">
      <c r="A246" s="13"/>
      <c r="B246" s="233"/>
      <c r="C246" s="234"/>
      <c r="D246" s="235" t="s">
        <v>171</v>
      </c>
      <c r="E246" s="236" t="s">
        <v>1</v>
      </c>
      <c r="F246" s="237" t="s">
        <v>281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171</v>
      </c>
      <c r="AU246" s="243" t="s">
        <v>85</v>
      </c>
      <c r="AV246" s="13" t="s">
        <v>83</v>
      </c>
      <c r="AW246" s="13" t="s">
        <v>31</v>
      </c>
      <c r="AX246" s="13" t="s">
        <v>75</v>
      </c>
      <c r="AY246" s="243" t="s">
        <v>162</v>
      </c>
    </row>
    <row r="247" s="14" customFormat="1">
      <c r="A247" s="14"/>
      <c r="B247" s="244"/>
      <c r="C247" s="245"/>
      <c r="D247" s="235" t="s">
        <v>171</v>
      </c>
      <c r="E247" s="246" t="s">
        <v>1</v>
      </c>
      <c r="F247" s="247" t="s">
        <v>282</v>
      </c>
      <c r="G247" s="245"/>
      <c r="H247" s="248">
        <v>-121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171</v>
      </c>
      <c r="AU247" s="254" t="s">
        <v>85</v>
      </c>
      <c r="AV247" s="14" t="s">
        <v>85</v>
      </c>
      <c r="AW247" s="14" t="s">
        <v>31</v>
      </c>
      <c r="AX247" s="14" t="s">
        <v>75</v>
      </c>
      <c r="AY247" s="254" t="s">
        <v>162</v>
      </c>
    </row>
    <row r="248" s="14" customFormat="1">
      <c r="A248" s="14"/>
      <c r="B248" s="244"/>
      <c r="C248" s="245"/>
      <c r="D248" s="235" t="s">
        <v>171</v>
      </c>
      <c r="E248" s="246" t="s">
        <v>1</v>
      </c>
      <c r="F248" s="247" t="s">
        <v>283</v>
      </c>
      <c r="G248" s="245"/>
      <c r="H248" s="248">
        <v>0.27000000000000002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171</v>
      </c>
      <c r="AU248" s="254" t="s">
        <v>85</v>
      </c>
      <c r="AV248" s="14" t="s">
        <v>85</v>
      </c>
      <c r="AW248" s="14" t="s">
        <v>31</v>
      </c>
      <c r="AX248" s="14" t="s">
        <v>75</v>
      </c>
      <c r="AY248" s="254" t="s">
        <v>162</v>
      </c>
    </row>
    <row r="249" s="15" customFormat="1">
      <c r="A249" s="15"/>
      <c r="B249" s="255"/>
      <c r="C249" s="256"/>
      <c r="D249" s="235" t="s">
        <v>171</v>
      </c>
      <c r="E249" s="257" t="s">
        <v>1</v>
      </c>
      <c r="F249" s="258" t="s">
        <v>185</v>
      </c>
      <c r="G249" s="256"/>
      <c r="H249" s="259">
        <v>332.99999999999994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171</v>
      </c>
      <c r="AU249" s="265" t="s">
        <v>85</v>
      </c>
      <c r="AV249" s="15" t="s">
        <v>169</v>
      </c>
      <c r="AW249" s="15" t="s">
        <v>31</v>
      </c>
      <c r="AX249" s="15" t="s">
        <v>83</v>
      </c>
      <c r="AY249" s="265" t="s">
        <v>162</v>
      </c>
    </row>
    <row r="250" s="2" customFormat="1" ht="24.15" customHeight="1">
      <c r="A250" s="39"/>
      <c r="B250" s="40"/>
      <c r="C250" s="220" t="s">
        <v>284</v>
      </c>
      <c r="D250" s="220" t="s">
        <v>165</v>
      </c>
      <c r="E250" s="221" t="s">
        <v>285</v>
      </c>
      <c r="F250" s="222" t="s">
        <v>286</v>
      </c>
      <c r="G250" s="223" t="s">
        <v>193</v>
      </c>
      <c r="H250" s="224">
        <v>4</v>
      </c>
      <c r="I250" s="225"/>
      <c r="J250" s="224">
        <f>ROUND(I250*H250,2)</f>
        <v>0</v>
      </c>
      <c r="K250" s="226"/>
      <c r="L250" s="45"/>
      <c r="M250" s="227" t="s">
        <v>1</v>
      </c>
      <c r="N250" s="228" t="s">
        <v>40</v>
      </c>
      <c r="O250" s="92"/>
      <c r="P250" s="229">
        <f>O250*H250</f>
        <v>0</v>
      </c>
      <c r="Q250" s="229">
        <v>0.043799999999999999</v>
      </c>
      <c r="R250" s="229">
        <f>Q250*H250</f>
        <v>0.1752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169</v>
      </c>
      <c r="AT250" s="231" t="s">
        <v>165</v>
      </c>
      <c r="AU250" s="231" t="s">
        <v>85</v>
      </c>
      <c r="AY250" s="18" t="s">
        <v>162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83</v>
      </c>
      <c r="BK250" s="232">
        <f>ROUND(I250*H250,2)</f>
        <v>0</v>
      </c>
      <c r="BL250" s="18" t="s">
        <v>169</v>
      </c>
      <c r="BM250" s="231" t="s">
        <v>287</v>
      </c>
    </row>
    <row r="251" s="13" customFormat="1">
      <c r="A251" s="13"/>
      <c r="B251" s="233"/>
      <c r="C251" s="234"/>
      <c r="D251" s="235" t="s">
        <v>171</v>
      </c>
      <c r="E251" s="236" t="s">
        <v>1</v>
      </c>
      <c r="F251" s="237" t="s">
        <v>172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171</v>
      </c>
      <c r="AU251" s="243" t="s">
        <v>85</v>
      </c>
      <c r="AV251" s="13" t="s">
        <v>83</v>
      </c>
      <c r="AW251" s="13" t="s">
        <v>31</v>
      </c>
      <c r="AX251" s="13" t="s">
        <v>75</v>
      </c>
      <c r="AY251" s="243" t="s">
        <v>162</v>
      </c>
    </row>
    <row r="252" s="13" customFormat="1">
      <c r="A252" s="13"/>
      <c r="B252" s="233"/>
      <c r="C252" s="234"/>
      <c r="D252" s="235" t="s">
        <v>171</v>
      </c>
      <c r="E252" s="236" t="s">
        <v>1</v>
      </c>
      <c r="F252" s="237" t="s">
        <v>173</v>
      </c>
      <c r="G252" s="234"/>
      <c r="H252" s="236" t="s">
        <v>1</v>
      </c>
      <c r="I252" s="238"/>
      <c r="J252" s="234"/>
      <c r="K252" s="234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171</v>
      </c>
      <c r="AU252" s="243" t="s">
        <v>85</v>
      </c>
      <c r="AV252" s="13" t="s">
        <v>83</v>
      </c>
      <c r="AW252" s="13" t="s">
        <v>31</v>
      </c>
      <c r="AX252" s="13" t="s">
        <v>75</v>
      </c>
      <c r="AY252" s="243" t="s">
        <v>162</v>
      </c>
    </row>
    <row r="253" s="13" customFormat="1">
      <c r="A253" s="13"/>
      <c r="B253" s="233"/>
      <c r="C253" s="234"/>
      <c r="D253" s="235" t="s">
        <v>171</v>
      </c>
      <c r="E253" s="236" t="s">
        <v>1</v>
      </c>
      <c r="F253" s="237" t="s">
        <v>288</v>
      </c>
      <c r="G253" s="234"/>
      <c r="H253" s="236" t="s">
        <v>1</v>
      </c>
      <c r="I253" s="238"/>
      <c r="J253" s="234"/>
      <c r="K253" s="234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171</v>
      </c>
      <c r="AU253" s="243" t="s">
        <v>85</v>
      </c>
      <c r="AV253" s="13" t="s">
        <v>83</v>
      </c>
      <c r="AW253" s="13" t="s">
        <v>31</v>
      </c>
      <c r="AX253" s="13" t="s">
        <v>75</v>
      </c>
      <c r="AY253" s="243" t="s">
        <v>162</v>
      </c>
    </row>
    <row r="254" s="14" customFormat="1">
      <c r="A254" s="14"/>
      <c r="B254" s="244"/>
      <c r="C254" s="245"/>
      <c r="D254" s="235" t="s">
        <v>171</v>
      </c>
      <c r="E254" s="246" t="s">
        <v>1</v>
      </c>
      <c r="F254" s="247" t="s">
        <v>289</v>
      </c>
      <c r="G254" s="245"/>
      <c r="H254" s="248">
        <v>4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171</v>
      </c>
      <c r="AU254" s="254" t="s">
        <v>85</v>
      </c>
      <c r="AV254" s="14" t="s">
        <v>85</v>
      </c>
      <c r="AW254" s="14" t="s">
        <v>31</v>
      </c>
      <c r="AX254" s="14" t="s">
        <v>83</v>
      </c>
      <c r="AY254" s="254" t="s">
        <v>162</v>
      </c>
    </row>
    <row r="255" s="2" customFormat="1" ht="24.15" customHeight="1">
      <c r="A255" s="39"/>
      <c r="B255" s="40"/>
      <c r="C255" s="220" t="s">
        <v>290</v>
      </c>
      <c r="D255" s="220" t="s">
        <v>165</v>
      </c>
      <c r="E255" s="221" t="s">
        <v>291</v>
      </c>
      <c r="F255" s="222" t="s">
        <v>292</v>
      </c>
      <c r="G255" s="223" t="s">
        <v>200</v>
      </c>
      <c r="H255" s="224">
        <v>4.7999999999999998</v>
      </c>
      <c r="I255" s="225"/>
      <c r="J255" s="224">
        <f>ROUND(I255*H255,2)</f>
        <v>0</v>
      </c>
      <c r="K255" s="226"/>
      <c r="L255" s="45"/>
      <c r="M255" s="227" t="s">
        <v>1</v>
      </c>
      <c r="N255" s="228" t="s">
        <v>40</v>
      </c>
      <c r="O255" s="92"/>
      <c r="P255" s="229">
        <f>O255*H255</f>
        <v>0</v>
      </c>
      <c r="Q255" s="229">
        <v>0.034680000000000002</v>
      </c>
      <c r="R255" s="229">
        <f>Q255*H255</f>
        <v>0.166464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169</v>
      </c>
      <c r="AT255" s="231" t="s">
        <v>165</v>
      </c>
      <c r="AU255" s="231" t="s">
        <v>85</v>
      </c>
      <c r="AY255" s="18" t="s">
        <v>162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83</v>
      </c>
      <c r="BK255" s="232">
        <f>ROUND(I255*H255,2)</f>
        <v>0</v>
      </c>
      <c r="BL255" s="18" t="s">
        <v>169</v>
      </c>
      <c r="BM255" s="231" t="s">
        <v>293</v>
      </c>
    </row>
    <row r="256" s="13" customFormat="1">
      <c r="A256" s="13"/>
      <c r="B256" s="233"/>
      <c r="C256" s="234"/>
      <c r="D256" s="235" t="s">
        <v>171</v>
      </c>
      <c r="E256" s="236" t="s">
        <v>1</v>
      </c>
      <c r="F256" s="237" t="s">
        <v>182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171</v>
      </c>
      <c r="AU256" s="243" t="s">
        <v>85</v>
      </c>
      <c r="AV256" s="13" t="s">
        <v>83</v>
      </c>
      <c r="AW256" s="13" t="s">
        <v>31</v>
      </c>
      <c r="AX256" s="13" t="s">
        <v>75</v>
      </c>
      <c r="AY256" s="243" t="s">
        <v>162</v>
      </c>
    </row>
    <row r="257" s="13" customFormat="1">
      <c r="A257" s="13"/>
      <c r="B257" s="233"/>
      <c r="C257" s="234"/>
      <c r="D257" s="235" t="s">
        <v>171</v>
      </c>
      <c r="E257" s="236" t="s">
        <v>1</v>
      </c>
      <c r="F257" s="237" t="s">
        <v>294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171</v>
      </c>
      <c r="AU257" s="243" t="s">
        <v>85</v>
      </c>
      <c r="AV257" s="13" t="s">
        <v>83</v>
      </c>
      <c r="AW257" s="13" t="s">
        <v>31</v>
      </c>
      <c r="AX257" s="13" t="s">
        <v>75</v>
      </c>
      <c r="AY257" s="243" t="s">
        <v>162</v>
      </c>
    </row>
    <row r="258" s="14" customFormat="1">
      <c r="A258" s="14"/>
      <c r="B258" s="244"/>
      <c r="C258" s="245"/>
      <c r="D258" s="235" t="s">
        <v>171</v>
      </c>
      <c r="E258" s="246" t="s">
        <v>1</v>
      </c>
      <c r="F258" s="247" t="s">
        <v>295</v>
      </c>
      <c r="G258" s="245"/>
      <c r="H258" s="248">
        <v>2.7000000000000002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171</v>
      </c>
      <c r="AU258" s="254" t="s">
        <v>85</v>
      </c>
      <c r="AV258" s="14" t="s">
        <v>85</v>
      </c>
      <c r="AW258" s="14" t="s">
        <v>31</v>
      </c>
      <c r="AX258" s="14" t="s">
        <v>75</v>
      </c>
      <c r="AY258" s="254" t="s">
        <v>162</v>
      </c>
    </row>
    <row r="259" s="14" customFormat="1">
      <c r="A259" s="14"/>
      <c r="B259" s="244"/>
      <c r="C259" s="245"/>
      <c r="D259" s="235" t="s">
        <v>171</v>
      </c>
      <c r="E259" s="246" t="s">
        <v>1</v>
      </c>
      <c r="F259" s="247" t="s">
        <v>296</v>
      </c>
      <c r="G259" s="245"/>
      <c r="H259" s="248">
        <v>2.1000000000000001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171</v>
      </c>
      <c r="AU259" s="254" t="s">
        <v>85</v>
      </c>
      <c r="AV259" s="14" t="s">
        <v>85</v>
      </c>
      <c r="AW259" s="14" t="s">
        <v>31</v>
      </c>
      <c r="AX259" s="14" t="s">
        <v>75</v>
      </c>
      <c r="AY259" s="254" t="s">
        <v>162</v>
      </c>
    </row>
    <row r="260" s="15" customFormat="1">
      <c r="A260" s="15"/>
      <c r="B260" s="255"/>
      <c r="C260" s="256"/>
      <c r="D260" s="235" t="s">
        <v>171</v>
      </c>
      <c r="E260" s="257" t="s">
        <v>1</v>
      </c>
      <c r="F260" s="258" t="s">
        <v>185</v>
      </c>
      <c r="G260" s="256"/>
      <c r="H260" s="259">
        <v>4.8000000000000007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171</v>
      </c>
      <c r="AU260" s="265" t="s">
        <v>85</v>
      </c>
      <c r="AV260" s="15" t="s">
        <v>169</v>
      </c>
      <c r="AW260" s="15" t="s">
        <v>31</v>
      </c>
      <c r="AX260" s="15" t="s">
        <v>83</v>
      </c>
      <c r="AY260" s="265" t="s">
        <v>162</v>
      </c>
    </row>
    <row r="261" s="2" customFormat="1" ht="24.15" customHeight="1">
      <c r="A261" s="39"/>
      <c r="B261" s="40"/>
      <c r="C261" s="220" t="s">
        <v>297</v>
      </c>
      <c r="D261" s="220" t="s">
        <v>165</v>
      </c>
      <c r="E261" s="221" t="s">
        <v>298</v>
      </c>
      <c r="F261" s="222" t="s">
        <v>299</v>
      </c>
      <c r="G261" s="223" t="s">
        <v>200</v>
      </c>
      <c r="H261" s="224">
        <v>1.9099999999999999</v>
      </c>
      <c r="I261" s="225"/>
      <c r="J261" s="224">
        <f>ROUND(I261*H261,2)</f>
        <v>0</v>
      </c>
      <c r="K261" s="226"/>
      <c r="L261" s="45"/>
      <c r="M261" s="227" t="s">
        <v>1</v>
      </c>
      <c r="N261" s="228" t="s">
        <v>40</v>
      </c>
      <c r="O261" s="92"/>
      <c r="P261" s="229">
        <f>O261*H261</f>
        <v>0</v>
      </c>
      <c r="Q261" s="229">
        <v>0.00084999999999999995</v>
      </c>
      <c r="R261" s="229">
        <f>Q261*H261</f>
        <v>0.0016234999999999999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169</v>
      </c>
      <c r="AT261" s="231" t="s">
        <v>165</v>
      </c>
      <c r="AU261" s="231" t="s">
        <v>85</v>
      </c>
      <c r="AY261" s="18" t="s">
        <v>162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83</v>
      </c>
      <c r="BK261" s="232">
        <f>ROUND(I261*H261,2)</f>
        <v>0</v>
      </c>
      <c r="BL261" s="18" t="s">
        <v>169</v>
      </c>
      <c r="BM261" s="231" t="s">
        <v>300</v>
      </c>
    </row>
    <row r="262" s="13" customFormat="1">
      <c r="A262" s="13"/>
      <c r="B262" s="233"/>
      <c r="C262" s="234"/>
      <c r="D262" s="235" t="s">
        <v>171</v>
      </c>
      <c r="E262" s="236" t="s">
        <v>1</v>
      </c>
      <c r="F262" s="237" t="s">
        <v>172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171</v>
      </c>
      <c r="AU262" s="243" t="s">
        <v>85</v>
      </c>
      <c r="AV262" s="13" t="s">
        <v>83</v>
      </c>
      <c r="AW262" s="13" t="s">
        <v>31</v>
      </c>
      <c r="AX262" s="13" t="s">
        <v>75</v>
      </c>
      <c r="AY262" s="243" t="s">
        <v>162</v>
      </c>
    </row>
    <row r="263" s="13" customFormat="1">
      <c r="A263" s="13"/>
      <c r="B263" s="233"/>
      <c r="C263" s="234"/>
      <c r="D263" s="235" t="s">
        <v>171</v>
      </c>
      <c r="E263" s="236" t="s">
        <v>1</v>
      </c>
      <c r="F263" s="237" t="s">
        <v>179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171</v>
      </c>
      <c r="AU263" s="243" t="s">
        <v>85</v>
      </c>
      <c r="AV263" s="13" t="s">
        <v>83</v>
      </c>
      <c r="AW263" s="13" t="s">
        <v>31</v>
      </c>
      <c r="AX263" s="13" t="s">
        <v>75</v>
      </c>
      <c r="AY263" s="243" t="s">
        <v>162</v>
      </c>
    </row>
    <row r="264" s="13" customFormat="1">
      <c r="A264" s="13"/>
      <c r="B264" s="233"/>
      <c r="C264" s="234"/>
      <c r="D264" s="235" t="s">
        <v>171</v>
      </c>
      <c r="E264" s="236" t="s">
        <v>1</v>
      </c>
      <c r="F264" s="237" t="s">
        <v>180</v>
      </c>
      <c r="G264" s="234"/>
      <c r="H264" s="236" t="s">
        <v>1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171</v>
      </c>
      <c r="AU264" s="243" t="s">
        <v>85</v>
      </c>
      <c r="AV264" s="13" t="s">
        <v>83</v>
      </c>
      <c r="AW264" s="13" t="s">
        <v>31</v>
      </c>
      <c r="AX264" s="13" t="s">
        <v>75</v>
      </c>
      <c r="AY264" s="243" t="s">
        <v>162</v>
      </c>
    </row>
    <row r="265" s="14" customFormat="1">
      <c r="A265" s="14"/>
      <c r="B265" s="244"/>
      <c r="C265" s="245"/>
      <c r="D265" s="235" t="s">
        <v>171</v>
      </c>
      <c r="E265" s="246" t="s">
        <v>1</v>
      </c>
      <c r="F265" s="247" t="s">
        <v>301</v>
      </c>
      <c r="G265" s="245"/>
      <c r="H265" s="248">
        <v>0.19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171</v>
      </c>
      <c r="AU265" s="254" t="s">
        <v>85</v>
      </c>
      <c r="AV265" s="14" t="s">
        <v>85</v>
      </c>
      <c r="AW265" s="14" t="s">
        <v>31</v>
      </c>
      <c r="AX265" s="14" t="s">
        <v>75</v>
      </c>
      <c r="AY265" s="254" t="s">
        <v>162</v>
      </c>
    </row>
    <row r="266" s="13" customFormat="1">
      <c r="A266" s="13"/>
      <c r="B266" s="233"/>
      <c r="C266" s="234"/>
      <c r="D266" s="235" t="s">
        <v>171</v>
      </c>
      <c r="E266" s="236" t="s">
        <v>1</v>
      </c>
      <c r="F266" s="237" t="s">
        <v>182</v>
      </c>
      <c r="G266" s="234"/>
      <c r="H266" s="236" t="s">
        <v>1</v>
      </c>
      <c r="I266" s="238"/>
      <c r="J266" s="234"/>
      <c r="K266" s="234"/>
      <c r="L266" s="239"/>
      <c r="M266" s="240"/>
      <c r="N266" s="241"/>
      <c r="O266" s="241"/>
      <c r="P266" s="241"/>
      <c r="Q266" s="241"/>
      <c r="R266" s="241"/>
      <c r="S266" s="241"/>
      <c r="T266" s="24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3" t="s">
        <v>171</v>
      </c>
      <c r="AU266" s="243" t="s">
        <v>85</v>
      </c>
      <c r="AV266" s="13" t="s">
        <v>83</v>
      </c>
      <c r="AW266" s="13" t="s">
        <v>31</v>
      </c>
      <c r="AX266" s="13" t="s">
        <v>75</v>
      </c>
      <c r="AY266" s="243" t="s">
        <v>162</v>
      </c>
    </row>
    <row r="267" s="13" customFormat="1">
      <c r="A267" s="13"/>
      <c r="B267" s="233"/>
      <c r="C267" s="234"/>
      <c r="D267" s="235" t="s">
        <v>171</v>
      </c>
      <c r="E267" s="236" t="s">
        <v>1</v>
      </c>
      <c r="F267" s="237" t="s">
        <v>183</v>
      </c>
      <c r="G267" s="234"/>
      <c r="H267" s="236" t="s">
        <v>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171</v>
      </c>
      <c r="AU267" s="243" t="s">
        <v>85</v>
      </c>
      <c r="AV267" s="13" t="s">
        <v>83</v>
      </c>
      <c r="AW267" s="13" t="s">
        <v>31</v>
      </c>
      <c r="AX267" s="13" t="s">
        <v>75</v>
      </c>
      <c r="AY267" s="243" t="s">
        <v>162</v>
      </c>
    </row>
    <row r="268" s="14" customFormat="1">
      <c r="A268" s="14"/>
      <c r="B268" s="244"/>
      <c r="C268" s="245"/>
      <c r="D268" s="235" t="s">
        <v>171</v>
      </c>
      <c r="E268" s="246" t="s">
        <v>1</v>
      </c>
      <c r="F268" s="247" t="s">
        <v>302</v>
      </c>
      <c r="G268" s="245"/>
      <c r="H268" s="248">
        <v>0.91000000000000003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171</v>
      </c>
      <c r="AU268" s="254" t="s">
        <v>85</v>
      </c>
      <c r="AV268" s="14" t="s">
        <v>85</v>
      </c>
      <c r="AW268" s="14" t="s">
        <v>31</v>
      </c>
      <c r="AX268" s="14" t="s">
        <v>75</v>
      </c>
      <c r="AY268" s="254" t="s">
        <v>162</v>
      </c>
    </row>
    <row r="269" s="14" customFormat="1">
      <c r="A269" s="14"/>
      <c r="B269" s="244"/>
      <c r="C269" s="245"/>
      <c r="D269" s="235" t="s">
        <v>171</v>
      </c>
      <c r="E269" s="246" t="s">
        <v>1</v>
      </c>
      <c r="F269" s="247" t="s">
        <v>303</v>
      </c>
      <c r="G269" s="245"/>
      <c r="H269" s="248">
        <v>0.81000000000000005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171</v>
      </c>
      <c r="AU269" s="254" t="s">
        <v>85</v>
      </c>
      <c r="AV269" s="14" t="s">
        <v>85</v>
      </c>
      <c r="AW269" s="14" t="s">
        <v>31</v>
      </c>
      <c r="AX269" s="14" t="s">
        <v>75</v>
      </c>
      <c r="AY269" s="254" t="s">
        <v>162</v>
      </c>
    </row>
    <row r="270" s="15" customFormat="1">
      <c r="A270" s="15"/>
      <c r="B270" s="255"/>
      <c r="C270" s="256"/>
      <c r="D270" s="235" t="s">
        <v>171</v>
      </c>
      <c r="E270" s="257" t="s">
        <v>1</v>
      </c>
      <c r="F270" s="258" t="s">
        <v>185</v>
      </c>
      <c r="G270" s="256"/>
      <c r="H270" s="259">
        <v>1.9100000000000001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5" t="s">
        <v>171</v>
      </c>
      <c r="AU270" s="265" t="s">
        <v>85</v>
      </c>
      <c r="AV270" s="15" t="s">
        <v>169</v>
      </c>
      <c r="AW270" s="15" t="s">
        <v>31</v>
      </c>
      <c r="AX270" s="15" t="s">
        <v>83</v>
      </c>
      <c r="AY270" s="265" t="s">
        <v>162</v>
      </c>
    </row>
    <row r="271" s="12" customFormat="1" ht="22.8" customHeight="1">
      <c r="A271" s="12"/>
      <c r="B271" s="204"/>
      <c r="C271" s="205"/>
      <c r="D271" s="206" t="s">
        <v>74</v>
      </c>
      <c r="E271" s="218" t="s">
        <v>304</v>
      </c>
      <c r="F271" s="218" t="s">
        <v>305</v>
      </c>
      <c r="G271" s="205"/>
      <c r="H271" s="205"/>
      <c r="I271" s="208"/>
      <c r="J271" s="219">
        <f>BK271</f>
        <v>0</v>
      </c>
      <c r="K271" s="205"/>
      <c r="L271" s="210"/>
      <c r="M271" s="211"/>
      <c r="N271" s="212"/>
      <c r="O271" s="212"/>
      <c r="P271" s="213">
        <f>SUM(P272:P341)</f>
        <v>0</v>
      </c>
      <c r="Q271" s="212"/>
      <c r="R271" s="213">
        <f>SUM(R272:R341)</f>
        <v>1.3118449999999999</v>
      </c>
      <c r="S271" s="212"/>
      <c r="T271" s="214">
        <f>SUM(T272:T341)</f>
        <v>0.00026250000000000004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5" t="s">
        <v>83</v>
      </c>
      <c r="AT271" s="216" t="s">
        <v>74</v>
      </c>
      <c r="AU271" s="216" t="s">
        <v>83</v>
      </c>
      <c r="AY271" s="215" t="s">
        <v>162</v>
      </c>
      <c r="BK271" s="217">
        <f>SUM(BK272:BK341)</f>
        <v>0</v>
      </c>
    </row>
    <row r="272" s="2" customFormat="1" ht="24.15" customHeight="1">
      <c r="A272" s="39"/>
      <c r="B272" s="40"/>
      <c r="C272" s="220" t="s">
        <v>306</v>
      </c>
      <c r="D272" s="220" t="s">
        <v>165</v>
      </c>
      <c r="E272" s="221" t="s">
        <v>307</v>
      </c>
      <c r="F272" s="222" t="s">
        <v>308</v>
      </c>
      <c r="G272" s="223" t="s">
        <v>200</v>
      </c>
      <c r="H272" s="224">
        <v>26.25</v>
      </c>
      <c r="I272" s="225"/>
      <c r="J272" s="224">
        <f>ROUND(I272*H272,2)</f>
        <v>0</v>
      </c>
      <c r="K272" s="226"/>
      <c r="L272" s="45"/>
      <c r="M272" s="227" t="s">
        <v>1</v>
      </c>
      <c r="N272" s="228" t="s">
        <v>40</v>
      </c>
      <c r="O272" s="92"/>
      <c r="P272" s="229">
        <f>O272*H272</f>
        <v>0</v>
      </c>
      <c r="Q272" s="229">
        <v>2.0000000000000002E-05</v>
      </c>
      <c r="R272" s="229">
        <f>Q272*H272</f>
        <v>0.00052500000000000008</v>
      </c>
      <c r="S272" s="229">
        <v>1.0000000000000001E-05</v>
      </c>
      <c r="T272" s="230">
        <f>S272*H272</f>
        <v>0.00026250000000000004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169</v>
      </c>
      <c r="AT272" s="231" t="s">
        <v>165</v>
      </c>
      <c r="AU272" s="231" t="s">
        <v>85</v>
      </c>
      <c r="AY272" s="18" t="s">
        <v>162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83</v>
      </c>
      <c r="BK272" s="232">
        <f>ROUND(I272*H272,2)</f>
        <v>0</v>
      </c>
      <c r="BL272" s="18" t="s">
        <v>169</v>
      </c>
      <c r="BM272" s="231" t="s">
        <v>309</v>
      </c>
    </row>
    <row r="273" s="14" customFormat="1">
      <c r="A273" s="14"/>
      <c r="B273" s="244"/>
      <c r="C273" s="245"/>
      <c r="D273" s="235" t="s">
        <v>171</v>
      </c>
      <c r="E273" s="246" t="s">
        <v>1</v>
      </c>
      <c r="F273" s="247" t="s">
        <v>310</v>
      </c>
      <c r="G273" s="245"/>
      <c r="H273" s="248">
        <v>26.25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171</v>
      </c>
      <c r="AU273" s="254" t="s">
        <v>85</v>
      </c>
      <c r="AV273" s="14" t="s">
        <v>85</v>
      </c>
      <c r="AW273" s="14" t="s">
        <v>31</v>
      </c>
      <c r="AX273" s="14" t="s">
        <v>83</v>
      </c>
      <c r="AY273" s="254" t="s">
        <v>162</v>
      </c>
    </row>
    <row r="274" s="2" customFormat="1" ht="37.8" customHeight="1">
      <c r="A274" s="39"/>
      <c r="B274" s="40"/>
      <c r="C274" s="220" t="s">
        <v>7</v>
      </c>
      <c r="D274" s="220" t="s">
        <v>165</v>
      </c>
      <c r="E274" s="221" t="s">
        <v>311</v>
      </c>
      <c r="F274" s="222" t="s">
        <v>312</v>
      </c>
      <c r="G274" s="223" t="s">
        <v>200</v>
      </c>
      <c r="H274" s="224">
        <v>51</v>
      </c>
      <c r="I274" s="225"/>
      <c r="J274" s="224">
        <f>ROUND(I274*H274,2)</f>
        <v>0</v>
      </c>
      <c r="K274" s="226"/>
      <c r="L274" s="45"/>
      <c r="M274" s="227" t="s">
        <v>1</v>
      </c>
      <c r="N274" s="228" t="s">
        <v>40</v>
      </c>
      <c r="O274" s="92"/>
      <c r="P274" s="229">
        <f>O274*H274</f>
        <v>0</v>
      </c>
      <c r="Q274" s="229">
        <v>0.0085100000000000002</v>
      </c>
      <c r="R274" s="229">
        <f>Q274*H274</f>
        <v>0.43401000000000001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169</v>
      </c>
      <c r="AT274" s="231" t="s">
        <v>165</v>
      </c>
      <c r="AU274" s="231" t="s">
        <v>85</v>
      </c>
      <c r="AY274" s="18" t="s">
        <v>162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83</v>
      </c>
      <c r="BK274" s="232">
        <f>ROUND(I274*H274,2)</f>
        <v>0</v>
      </c>
      <c r="BL274" s="18" t="s">
        <v>169</v>
      </c>
      <c r="BM274" s="231" t="s">
        <v>313</v>
      </c>
    </row>
    <row r="275" s="13" customFormat="1">
      <c r="A275" s="13"/>
      <c r="B275" s="233"/>
      <c r="C275" s="234"/>
      <c r="D275" s="235" t="s">
        <v>171</v>
      </c>
      <c r="E275" s="236" t="s">
        <v>1</v>
      </c>
      <c r="F275" s="237" t="s">
        <v>314</v>
      </c>
      <c r="G275" s="234"/>
      <c r="H275" s="236" t="s">
        <v>1</v>
      </c>
      <c r="I275" s="238"/>
      <c r="J275" s="234"/>
      <c r="K275" s="234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171</v>
      </c>
      <c r="AU275" s="243" t="s">
        <v>85</v>
      </c>
      <c r="AV275" s="13" t="s">
        <v>83</v>
      </c>
      <c r="AW275" s="13" t="s">
        <v>31</v>
      </c>
      <c r="AX275" s="13" t="s">
        <v>75</v>
      </c>
      <c r="AY275" s="243" t="s">
        <v>162</v>
      </c>
    </row>
    <row r="276" s="14" customFormat="1">
      <c r="A276" s="14"/>
      <c r="B276" s="244"/>
      <c r="C276" s="245"/>
      <c r="D276" s="235" t="s">
        <v>171</v>
      </c>
      <c r="E276" s="246" t="s">
        <v>1</v>
      </c>
      <c r="F276" s="247" t="s">
        <v>315</v>
      </c>
      <c r="G276" s="245"/>
      <c r="H276" s="248">
        <v>31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171</v>
      </c>
      <c r="AU276" s="254" t="s">
        <v>85</v>
      </c>
      <c r="AV276" s="14" t="s">
        <v>85</v>
      </c>
      <c r="AW276" s="14" t="s">
        <v>31</v>
      </c>
      <c r="AX276" s="14" t="s">
        <v>75</v>
      </c>
      <c r="AY276" s="254" t="s">
        <v>162</v>
      </c>
    </row>
    <row r="277" s="13" customFormat="1">
      <c r="A277" s="13"/>
      <c r="B277" s="233"/>
      <c r="C277" s="234"/>
      <c r="D277" s="235" t="s">
        <v>171</v>
      </c>
      <c r="E277" s="236" t="s">
        <v>1</v>
      </c>
      <c r="F277" s="237" t="s">
        <v>316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171</v>
      </c>
      <c r="AU277" s="243" t="s">
        <v>85</v>
      </c>
      <c r="AV277" s="13" t="s">
        <v>83</v>
      </c>
      <c r="AW277" s="13" t="s">
        <v>31</v>
      </c>
      <c r="AX277" s="13" t="s">
        <v>75</v>
      </c>
      <c r="AY277" s="243" t="s">
        <v>162</v>
      </c>
    </row>
    <row r="278" s="14" customFormat="1">
      <c r="A278" s="14"/>
      <c r="B278" s="244"/>
      <c r="C278" s="245"/>
      <c r="D278" s="235" t="s">
        <v>171</v>
      </c>
      <c r="E278" s="246" t="s">
        <v>1</v>
      </c>
      <c r="F278" s="247" t="s">
        <v>317</v>
      </c>
      <c r="G278" s="245"/>
      <c r="H278" s="248">
        <v>20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4" t="s">
        <v>171</v>
      </c>
      <c r="AU278" s="254" t="s">
        <v>85</v>
      </c>
      <c r="AV278" s="14" t="s">
        <v>85</v>
      </c>
      <c r="AW278" s="14" t="s">
        <v>31</v>
      </c>
      <c r="AX278" s="14" t="s">
        <v>75</v>
      </c>
      <c r="AY278" s="254" t="s">
        <v>162</v>
      </c>
    </row>
    <row r="279" s="15" customFormat="1">
      <c r="A279" s="15"/>
      <c r="B279" s="255"/>
      <c r="C279" s="256"/>
      <c r="D279" s="235" t="s">
        <v>171</v>
      </c>
      <c r="E279" s="257" t="s">
        <v>1</v>
      </c>
      <c r="F279" s="258" t="s">
        <v>185</v>
      </c>
      <c r="G279" s="256"/>
      <c r="H279" s="259">
        <v>51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171</v>
      </c>
      <c r="AU279" s="265" t="s">
        <v>85</v>
      </c>
      <c r="AV279" s="15" t="s">
        <v>169</v>
      </c>
      <c r="AW279" s="15" t="s">
        <v>31</v>
      </c>
      <c r="AX279" s="15" t="s">
        <v>83</v>
      </c>
      <c r="AY279" s="265" t="s">
        <v>162</v>
      </c>
    </row>
    <row r="280" s="2" customFormat="1" ht="21.75" customHeight="1">
      <c r="A280" s="39"/>
      <c r="B280" s="40"/>
      <c r="C280" s="270" t="s">
        <v>318</v>
      </c>
      <c r="D280" s="270" t="s">
        <v>319</v>
      </c>
      <c r="E280" s="271" t="s">
        <v>320</v>
      </c>
      <c r="F280" s="272" t="s">
        <v>321</v>
      </c>
      <c r="G280" s="273" t="s">
        <v>200</v>
      </c>
      <c r="H280" s="274">
        <v>54</v>
      </c>
      <c r="I280" s="275"/>
      <c r="J280" s="274">
        <f>ROUND(I280*H280,2)</f>
        <v>0</v>
      </c>
      <c r="K280" s="276"/>
      <c r="L280" s="277"/>
      <c r="M280" s="278" t="s">
        <v>1</v>
      </c>
      <c r="N280" s="279" t="s">
        <v>40</v>
      </c>
      <c r="O280" s="92"/>
      <c r="P280" s="229">
        <f>O280*H280</f>
        <v>0</v>
      </c>
      <c r="Q280" s="229">
        <v>0.00089999999999999998</v>
      </c>
      <c r="R280" s="229">
        <f>Q280*H280</f>
        <v>0.048599999999999997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216</v>
      </c>
      <c r="AT280" s="231" t="s">
        <v>319</v>
      </c>
      <c r="AU280" s="231" t="s">
        <v>85</v>
      </c>
      <c r="AY280" s="18" t="s">
        <v>162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83</v>
      </c>
      <c r="BK280" s="232">
        <f>ROUND(I280*H280,2)</f>
        <v>0</v>
      </c>
      <c r="BL280" s="18" t="s">
        <v>169</v>
      </c>
      <c r="BM280" s="231" t="s">
        <v>322</v>
      </c>
    </row>
    <row r="281" s="13" customFormat="1">
      <c r="A281" s="13"/>
      <c r="B281" s="233"/>
      <c r="C281" s="234"/>
      <c r="D281" s="235" t="s">
        <v>171</v>
      </c>
      <c r="E281" s="236" t="s">
        <v>1</v>
      </c>
      <c r="F281" s="237" t="s">
        <v>323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171</v>
      </c>
      <c r="AU281" s="243" t="s">
        <v>85</v>
      </c>
      <c r="AV281" s="13" t="s">
        <v>83</v>
      </c>
      <c r="AW281" s="13" t="s">
        <v>31</v>
      </c>
      <c r="AX281" s="13" t="s">
        <v>75</v>
      </c>
      <c r="AY281" s="243" t="s">
        <v>162</v>
      </c>
    </row>
    <row r="282" s="14" customFormat="1">
      <c r="A282" s="14"/>
      <c r="B282" s="244"/>
      <c r="C282" s="245"/>
      <c r="D282" s="235" t="s">
        <v>171</v>
      </c>
      <c r="E282" s="246" t="s">
        <v>1</v>
      </c>
      <c r="F282" s="247" t="s">
        <v>324</v>
      </c>
      <c r="G282" s="245"/>
      <c r="H282" s="248">
        <v>54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171</v>
      </c>
      <c r="AU282" s="254" t="s">
        <v>85</v>
      </c>
      <c r="AV282" s="14" t="s">
        <v>85</v>
      </c>
      <c r="AW282" s="14" t="s">
        <v>31</v>
      </c>
      <c r="AX282" s="14" t="s">
        <v>83</v>
      </c>
      <c r="AY282" s="254" t="s">
        <v>162</v>
      </c>
    </row>
    <row r="283" s="2" customFormat="1" ht="37.8" customHeight="1">
      <c r="A283" s="39"/>
      <c r="B283" s="40"/>
      <c r="C283" s="220" t="s">
        <v>262</v>
      </c>
      <c r="D283" s="220" t="s">
        <v>165</v>
      </c>
      <c r="E283" s="221" t="s">
        <v>325</v>
      </c>
      <c r="F283" s="222" t="s">
        <v>326</v>
      </c>
      <c r="G283" s="223" t="s">
        <v>200</v>
      </c>
      <c r="H283" s="224">
        <v>49</v>
      </c>
      <c r="I283" s="225"/>
      <c r="J283" s="224">
        <f>ROUND(I283*H283,2)</f>
        <v>0</v>
      </c>
      <c r="K283" s="226"/>
      <c r="L283" s="45"/>
      <c r="M283" s="227" t="s">
        <v>1</v>
      </c>
      <c r="N283" s="228" t="s">
        <v>40</v>
      </c>
      <c r="O283" s="92"/>
      <c r="P283" s="229">
        <f>O283*H283</f>
        <v>0</v>
      </c>
      <c r="Q283" s="229">
        <v>0.0085900000000000004</v>
      </c>
      <c r="R283" s="229">
        <f>Q283*H283</f>
        <v>0.42091000000000001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169</v>
      </c>
      <c r="AT283" s="231" t="s">
        <v>165</v>
      </c>
      <c r="AU283" s="231" t="s">
        <v>85</v>
      </c>
      <c r="AY283" s="18" t="s">
        <v>162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83</v>
      </c>
      <c r="BK283" s="232">
        <f>ROUND(I283*H283,2)</f>
        <v>0</v>
      </c>
      <c r="BL283" s="18" t="s">
        <v>169</v>
      </c>
      <c r="BM283" s="231" t="s">
        <v>327</v>
      </c>
    </row>
    <row r="284" s="13" customFormat="1">
      <c r="A284" s="13"/>
      <c r="B284" s="233"/>
      <c r="C284" s="234"/>
      <c r="D284" s="235" t="s">
        <v>171</v>
      </c>
      <c r="E284" s="236" t="s">
        <v>1</v>
      </c>
      <c r="F284" s="237" t="s">
        <v>328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171</v>
      </c>
      <c r="AU284" s="243" t="s">
        <v>85</v>
      </c>
      <c r="AV284" s="13" t="s">
        <v>83</v>
      </c>
      <c r="AW284" s="13" t="s">
        <v>31</v>
      </c>
      <c r="AX284" s="13" t="s">
        <v>75</v>
      </c>
      <c r="AY284" s="243" t="s">
        <v>162</v>
      </c>
    </row>
    <row r="285" s="14" customFormat="1">
      <c r="A285" s="14"/>
      <c r="B285" s="244"/>
      <c r="C285" s="245"/>
      <c r="D285" s="235" t="s">
        <v>171</v>
      </c>
      <c r="E285" s="246" t="s">
        <v>1</v>
      </c>
      <c r="F285" s="247" t="s">
        <v>329</v>
      </c>
      <c r="G285" s="245"/>
      <c r="H285" s="248">
        <v>34.640000000000001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171</v>
      </c>
      <c r="AU285" s="254" t="s">
        <v>85</v>
      </c>
      <c r="AV285" s="14" t="s">
        <v>85</v>
      </c>
      <c r="AW285" s="14" t="s">
        <v>31</v>
      </c>
      <c r="AX285" s="14" t="s">
        <v>75</v>
      </c>
      <c r="AY285" s="254" t="s">
        <v>162</v>
      </c>
    </row>
    <row r="286" s="14" customFormat="1">
      <c r="A286" s="14"/>
      <c r="B286" s="244"/>
      <c r="C286" s="245"/>
      <c r="D286" s="235" t="s">
        <v>171</v>
      </c>
      <c r="E286" s="246" t="s">
        <v>1</v>
      </c>
      <c r="F286" s="247" t="s">
        <v>330</v>
      </c>
      <c r="G286" s="245"/>
      <c r="H286" s="248">
        <v>14.359999999999999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171</v>
      </c>
      <c r="AU286" s="254" t="s">
        <v>85</v>
      </c>
      <c r="AV286" s="14" t="s">
        <v>85</v>
      </c>
      <c r="AW286" s="14" t="s">
        <v>31</v>
      </c>
      <c r="AX286" s="14" t="s">
        <v>75</v>
      </c>
      <c r="AY286" s="254" t="s">
        <v>162</v>
      </c>
    </row>
    <row r="287" s="15" customFormat="1">
      <c r="A287" s="15"/>
      <c r="B287" s="255"/>
      <c r="C287" s="256"/>
      <c r="D287" s="235" t="s">
        <v>171</v>
      </c>
      <c r="E287" s="257" t="s">
        <v>1</v>
      </c>
      <c r="F287" s="258" t="s">
        <v>185</v>
      </c>
      <c r="G287" s="256"/>
      <c r="H287" s="259">
        <v>49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171</v>
      </c>
      <c r="AU287" s="265" t="s">
        <v>85</v>
      </c>
      <c r="AV287" s="15" t="s">
        <v>169</v>
      </c>
      <c r="AW287" s="15" t="s">
        <v>31</v>
      </c>
      <c r="AX287" s="15" t="s">
        <v>83</v>
      </c>
      <c r="AY287" s="265" t="s">
        <v>162</v>
      </c>
    </row>
    <row r="288" s="2" customFormat="1" ht="21.75" customHeight="1">
      <c r="A288" s="39"/>
      <c r="B288" s="40"/>
      <c r="C288" s="270" t="s">
        <v>331</v>
      </c>
      <c r="D288" s="270" t="s">
        <v>319</v>
      </c>
      <c r="E288" s="271" t="s">
        <v>332</v>
      </c>
      <c r="F288" s="272" t="s">
        <v>333</v>
      </c>
      <c r="G288" s="273" t="s">
        <v>200</v>
      </c>
      <c r="H288" s="274">
        <v>52</v>
      </c>
      <c r="I288" s="275"/>
      <c r="J288" s="274">
        <f>ROUND(I288*H288,2)</f>
        <v>0</v>
      </c>
      <c r="K288" s="276"/>
      <c r="L288" s="277"/>
      <c r="M288" s="278" t="s">
        <v>1</v>
      </c>
      <c r="N288" s="279" t="s">
        <v>40</v>
      </c>
      <c r="O288" s="92"/>
      <c r="P288" s="229">
        <f>O288*H288</f>
        <v>0</v>
      </c>
      <c r="Q288" s="229">
        <v>0.0015</v>
      </c>
      <c r="R288" s="229">
        <f>Q288*H288</f>
        <v>0.078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216</v>
      </c>
      <c r="AT288" s="231" t="s">
        <v>319</v>
      </c>
      <c r="AU288" s="231" t="s">
        <v>85</v>
      </c>
      <c r="AY288" s="18" t="s">
        <v>162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83</v>
      </c>
      <c r="BK288" s="232">
        <f>ROUND(I288*H288,2)</f>
        <v>0</v>
      </c>
      <c r="BL288" s="18" t="s">
        <v>169</v>
      </c>
      <c r="BM288" s="231" t="s">
        <v>334</v>
      </c>
    </row>
    <row r="289" s="13" customFormat="1">
      <c r="A289" s="13"/>
      <c r="B289" s="233"/>
      <c r="C289" s="234"/>
      <c r="D289" s="235" t="s">
        <v>171</v>
      </c>
      <c r="E289" s="236" t="s">
        <v>1</v>
      </c>
      <c r="F289" s="237" t="s">
        <v>328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171</v>
      </c>
      <c r="AU289" s="243" t="s">
        <v>85</v>
      </c>
      <c r="AV289" s="13" t="s">
        <v>83</v>
      </c>
      <c r="AW289" s="13" t="s">
        <v>31</v>
      </c>
      <c r="AX289" s="13" t="s">
        <v>75</v>
      </c>
      <c r="AY289" s="243" t="s">
        <v>162</v>
      </c>
    </row>
    <row r="290" s="14" customFormat="1">
      <c r="A290" s="14"/>
      <c r="B290" s="244"/>
      <c r="C290" s="245"/>
      <c r="D290" s="235" t="s">
        <v>171</v>
      </c>
      <c r="E290" s="246" t="s">
        <v>1</v>
      </c>
      <c r="F290" s="247" t="s">
        <v>335</v>
      </c>
      <c r="G290" s="245"/>
      <c r="H290" s="248">
        <v>52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171</v>
      </c>
      <c r="AU290" s="254" t="s">
        <v>85</v>
      </c>
      <c r="AV290" s="14" t="s">
        <v>85</v>
      </c>
      <c r="AW290" s="14" t="s">
        <v>31</v>
      </c>
      <c r="AX290" s="14" t="s">
        <v>83</v>
      </c>
      <c r="AY290" s="254" t="s">
        <v>162</v>
      </c>
    </row>
    <row r="291" s="2" customFormat="1" ht="37.8" customHeight="1">
      <c r="A291" s="39"/>
      <c r="B291" s="40"/>
      <c r="C291" s="220" t="s">
        <v>336</v>
      </c>
      <c r="D291" s="220" t="s">
        <v>165</v>
      </c>
      <c r="E291" s="221" t="s">
        <v>337</v>
      </c>
      <c r="F291" s="222" t="s">
        <v>338</v>
      </c>
      <c r="G291" s="223" t="s">
        <v>200</v>
      </c>
      <c r="H291" s="224">
        <v>100</v>
      </c>
      <c r="I291" s="225"/>
      <c r="J291" s="224">
        <f>ROUND(I291*H291,2)</f>
        <v>0</v>
      </c>
      <c r="K291" s="226"/>
      <c r="L291" s="45"/>
      <c r="M291" s="227" t="s">
        <v>1</v>
      </c>
      <c r="N291" s="228" t="s">
        <v>40</v>
      </c>
      <c r="O291" s="92"/>
      <c r="P291" s="229">
        <f>O291*H291</f>
        <v>0</v>
      </c>
      <c r="Q291" s="229">
        <v>8.0000000000000007E-05</v>
      </c>
      <c r="R291" s="229">
        <f>Q291*H291</f>
        <v>0.0080000000000000002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169</v>
      </c>
      <c r="AT291" s="231" t="s">
        <v>165</v>
      </c>
      <c r="AU291" s="231" t="s">
        <v>85</v>
      </c>
      <c r="AY291" s="18" t="s">
        <v>162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83</v>
      </c>
      <c r="BK291" s="232">
        <f>ROUND(I291*H291,2)</f>
        <v>0</v>
      </c>
      <c r="BL291" s="18" t="s">
        <v>169</v>
      </c>
      <c r="BM291" s="231" t="s">
        <v>339</v>
      </c>
    </row>
    <row r="292" s="13" customFormat="1">
      <c r="A292" s="13"/>
      <c r="B292" s="233"/>
      <c r="C292" s="234"/>
      <c r="D292" s="235" t="s">
        <v>171</v>
      </c>
      <c r="E292" s="236" t="s">
        <v>1</v>
      </c>
      <c r="F292" s="237" t="s">
        <v>340</v>
      </c>
      <c r="G292" s="234"/>
      <c r="H292" s="236" t="s">
        <v>1</v>
      </c>
      <c r="I292" s="238"/>
      <c r="J292" s="234"/>
      <c r="K292" s="234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171</v>
      </c>
      <c r="AU292" s="243" t="s">
        <v>85</v>
      </c>
      <c r="AV292" s="13" t="s">
        <v>83</v>
      </c>
      <c r="AW292" s="13" t="s">
        <v>31</v>
      </c>
      <c r="AX292" s="13" t="s">
        <v>75</v>
      </c>
      <c r="AY292" s="243" t="s">
        <v>162</v>
      </c>
    </row>
    <row r="293" s="14" customFormat="1">
      <c r="A293" s="14"/>
      <c r="B293" s="244"/>
      <c r="C293" s="245"/>
      <c r="D293" s="235" t="s">
        <v>171</v>
      </c>
      <c r="E293" s="246" t="s">
        <v>1</v>
      </c>
      <c r="F293" s="247" t="s">
        <v>341</v>
      </c>
      <c r="G293" s="245"/>
      <c r="H293" s="248">
        <v>100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171</v>
      </c>
      <c r="AU293" s="254" t="s">
        <v>85</v>
      </c>
      <c r="AV293" s="14" t="s">
        <v>85</v>
      </c>
      <c r="AW293" s="14" t="s">
        <v>31</v>
      </c>
      <c r="AX293" s="14" t="s">
        <v>83</v>
      </c>
      <c r="AY293" s="254" t="s">
        <v>162</v>
      </c>
    </row>
    <row r="294" s="2" customFormat="1" ht="33" customHeight="1">
      <c r="A294" s="39"/>
      <c r="B294" s="40"/>
      <c r="C294" s="220" t="s">
        <v>342</v>
      </c>
      <c r="D294" s="220" t="s">
        <v>165</v>
      </c>
      <c r="E294" s="221" t="s">
        <v>343</v>
      </c>
      <c r="F294" s="222" t="s">
        <v>344</v>
      </c>
      <c r="G294" s="223" t="s">
        <v>200</v>
      </c>
      <c r="H294" s="224">
        <v>20</v>
      </c>
      <c r="I294" s="225"/>
      <c r="J294" s="224">
        <f>ROUND(I294*H294,2)</f>
        <v>0</v>
      </c>
      <c r="K294" s="226"/>
      <c r="L294" s="45"/>
      <c r="M294" s="227" t="s">
        <v>1</v>
      </c>
      <c r="N294" s="228" t="s">
        <v>40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169</v>
      </c>
      <c r="AT294" s="231" t="s">
        <v>165</v>
      </c>
      <c r="AU294" s="231" t="s">
        <v>85</v>
      </c>
      <c r="AY294" s="18" t="s">
        <v>162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83</v>
      </c>
      <c r="BK294" s="232">
        <f>ROUND(I294*H294,2)</f>
        <v>0</v>
      </c>
      <c r="BL294" s="18" t="s">
        <v>169</v>
      </c>
      <c r="BM294" s="231" t="s">
        <v>345</v>
      </c>
    </row>
    <row r="295" s="13" customFormat="1">
      <c r="A295" s="13"/>
      <c r="B295" s="233"/>
      <c r="C295" s="234"/>
      <c r="D295" s="235" t="s">
        <v>171</v>
      </c>
      <c r="E295" s="236" t="s">
        <v>1</v>
      </c>
      <c r="F295" s="237" t="s">
        <v>316</v>
      </c>
      <c r="G295" s="234"/>
      <c r="H295" s="236" t="s">
        <v>1</v>
      </c>
      <c r="I295" s="238"/>
      <c r="J295" s="234"/>
      <c r="K295" s="234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171</v>
      </c>
      <c r="AU295" s="243" t="s">
        <v>85</v>
      </c>
      <c r="AV295" s="13" t="s">
        <v>83</v>
      </c>
      <c r="AW295" s="13" t="s">
        <v>31</v>
      </c>
      <c r="AX295" s="13" t="s">
        <v>75</v>
      </c>
      <c r="AY295" s="243" t="s">
        <v>162</v>
      </c>
    </row>
    <row r="296" s="14" customFormat="1">
      <c r="A296" s="14"/>
      <c r="B296" s="244"/>
      <c r="C296" s="245"/>
      <c r="D296" s="235" t="s">
        <v>171</v>
      </c>
      <c r="E296" s="246" t="s">
        <v>1</v>
      </c>
      <c r="F296" s="247" t="s">
        <v>317</v>
      </c>
      <c r="G296" s="245"/>
      <c r="H296" s="248">
        <v>20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171</v>
      </c>
      <c r="AU296" s="254" t="s">
        <v>85</v>
      </c>
      <c r="AV296" s="14" t="s">
        <v>85</v>
      </c>
      <c r="AW296" s="14" t="s">
        <v>31</v>
      </c>
      <c r="AX296" s="14" t="s">
        <v>83</v>
      </c>
      <c r="AY296" s="254" t="s">
        <v>162</v>
      </c>
    </row>
    <row r="297" s="2" customFormat="1" ht="37.8" customHeight="1">
      <c r="A297" s="39"/>
      <c r="B297" s="40"/>
      <c r="C297" s="220" t="s">
        <v>346</v>
      </c>
      <c r="D297" s="220" t="s">
        <v>165</v>
      </c>
      <c r="E297" s="221" t="s">
        <v>347</v>
      </c>
      <c r="F297" s="222" t="s">
        <v>348</v>
      </c>
      <c r="G297" s="223" t="s">
        <v>213</v>
      </c>
      <c r="H297" s="224">
        <v>68</v>
      </c>
      <c r="I297" s="225"/>
      <c r="J297" s="224">
        <f>ROUND(I297*H297,2)</f>
        <v>0</v>
      </c>
      <c r="K297" s="226"/>
      <c r="L297" s="45"/>
      <c r="M297" s="227" t="s">
        <v>1</v>
      </c>
      <c r="N297" s="228" t="s">
        <v>40</v>
      </c>
      <c r="O297" s="92"/>
      <c r="P297" s="229">
        <f>O297*H297</f>
        <v>0</v>
      </c>
      <c r="Q297" s="229">
        <v>0</v>
      </c>
      <c r="R297" s="229">
        <f>Q297*H297</f>
        <v>0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169</v>
      </c>
      <c r="AT297" s="231" t="s">
        <v>165</v>
      </c>
      <c r="AU297" s="231" t="s">
        <v>85</v>
      </c>
      <c r="AY297" s="18" t="s">
        <v>162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83</v>
      </c>
      <c r="BK297" s="232">
        <f>ROUND(I297*H297,2)</f>
        <v>0</v>
      </c>
      <c r="BL297" s="18" t="s">
        <v>169</v>
      </c>
      <c r="BM297" s="231" t="s">
        <v>349</v>
      </c>
    </row>
    <row r="298" s="13" customFormat="1">
      <c r="A298" s="13"/>
      <c r="B298" s="233"/>
      <c r="C298" s="234"/>
      <c r="D298" s="235" t="s">
        <v>171</v>
      </c>
      <c r="E298" s="236" t="s">
        <v>1</v>
      </c>
      <c r="F298" s="237" t="s">
        <v>350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171</v>
      </c>
      <c r="AU298" s="243" t="s">
        <v>85</v>
      </c>
      <c r="AV298" s="13" t="s">
        <v>83</v>
      </c>
      <c r="AW298" s="13" t="s">
        <v>31</v>
      </c>
      <c r="AX298" s="13" t="s">
        <v>75</v>
      </c>
      <c r="AY298" s="243" t="s">
        <v>162</v>
      </c>
    </row>
    <row r="299" s="13" customFormat="1">
      <c r="A299" s="13"/>
      <c r="B299" s="233"/>
      <c r="C299" s="234"/>
      <c r="D299" s="235" t="s">
        <v>171</v>
      </c>
      <c r="E299" s="236" t="s">
        <v>1</v>
      </c>
      <c r="F299" s="237" t="s">
        <v>351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171</v>
      </c>
      <c r="AU299" s="243" t="s">
        <v>85</v>
      </c>
      <c r="AV299" s="13" t="s">
        <v>83</v>
      </c>
      <c r="AW299" s="13" t="s">
        <v>31</v>
      </c>
      <c r="AX299" s="13" t="s">
        <v>75</v>
      </c>
      <c r="AY299" s="243" t="s">
        <v>162</v>
      </c>
    </row>
    <row r="300" s="14" customFormat="1">
      <c r="A300" s="14"/>
      <c r="B300" s="244"/>
      <c r="C300" s="245"/>
      <c r="D300" s="235" t="s">
        <v>171</v>
      </c>
      <c r="E300" s="246" t="s">
        <v>1</v>
      </c>
      <c r="F300" s="247" t="s">
        <v>352</v>
      </c>
      <c r="G300" s="245"/>
      <c r="H300" s="248">
        <v>68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171</v>
      </c>
      <c r="AU300" s="254" t="s">
        <v>85</v>
      </c>
      <c r="AV300" s="14" t="s">
        <v>85</v>
      </c>
      <c r="AW300" s="14" t="s">
        <v>31</v>
      </c>
      <c r="AX300" s="14" t="s">
        <v>83</v>
      </c>
      <c r="AY300" s="254" t="s">
        <v>162</v>
      </c>
    </row>
    <row r="301" s="2" customFormat="1" ht="21.75" customHeight="1">
      <c r="A301" s="39"/>
      <c r="B301" s="40"/>
      <c r="C301" s="220" t="s">
        <v>353</v>
      </c>
      <c r="D301" s="220" t="s">
        <v>165</v>
      </c>
      <c r="E301" s="221" t="s">
        <v>354</v>
      </c>
      <c r="F301" s="222" t="s">
        <v>355</v>
      </c>
      <c r="G301" s="223" t="s">
        <v>200</v>
      </c>
      <c r="H301" s="224">
        <v>9</v>
      </c>
      <c r="I301" s="225"/>
      <c r="J301" s="224">
        <f>ROUND(I301*H301,2)</f>
        <v>0</v>
      </c>
      <c r="K301" s="226"/>
      <c r="L301" s="45"/>
      <c r="M301" s="227" t="s">
        <v>1</v>
      </c>
      <c r="N301" s="228" t="s">
        <v>40</v>
      </c>
      <c r="O301" s="92"/>
      <c r="P301" s="229">
        <f>O301*H301</f>
        <v>0</v>
      </c>
      <c r="Q301" s="229">
        <v>0.0043800000000000002</v>
      </c>
      <c r="R301" s="229">
        <f>Q301*H301</f>
        <v>0.039420000000000004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169</v>
      </c>
      <c r="AT301" s="231" t="s">
        <v>165</v>
      </c>
      <c r="AU301" s="231" t="s">
        <v>85</v>
      </c>
      <c r="AY301" s="18" t="s">
        <v>162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83</v>
      </c>
      <c r="BK301" s="232">
        <f>ROUND(I301*H301,2)</f>
        <v>0</v>
      </c>
      <c r="BL301" s="18" t="s">
        <v>169</v>
      </c>
      <c r="BM301" s="231" t="s">
        <v>356</v>
      </c>
    </row>
    <row r="302" s="13" customFormat="1">
      <c r="A302" s="13"/>
      <c r="B302" s="233"/>
      <c r="C302" s="234"/>
      <c r="D302" s="235" t="s">
        <v>171</v>
      </c>
      <c r="E302" s="236" t="s">
        <v>1</v>
      </c>
      <c r="F302" s="237" t="s">
        <v>357</v>
      </c>
      <c r="G302" s="234"/>
      <c r="H302" s="236" t="s">
        <v>1</v>
      </c>
      <c r="I302" s="238"/>
      <c r="J302" s="234"/>
      <c r="K302" s="234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171</v>
      </c>
      <c r="AU302" s="243" t="s">
        <v>85</v>
      </c>
      <c r="AV302" s="13" t="s">
        <v>83</v>
      </c>
      <c r="AW302" s="13" t="s">
        <v>31</v>
      </c>
      <c r="AX302" s="13" t="s">
        <v>75</v>
      </c>
      <c r="AY302" s="243" t="s">
        <v>162</v>
      </c>
    </row>
    <row r="303" s="14" customFormat="1">
      <c r="A303" s="14"/>
      <c r="B303" s="244"/>
      <c r="C303" s="245"/>
      <c r="D303" s="235" t="s">
        <v>171</v>
      </c>
      <c r="E303" s="246" t="s">
        <v>1</v>
      </c>
      <c r="F303" s="247" t="s">
        <v>358</v>
      </c>
      <c r="G303" s="245"/>
      <c r="H303" s="248">
        <v>9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4" t="s">
        <v>171</v>
      </c>
      <c r="AU303" s="254" t="s">
        <v>85</v>
      </c>
      <c r="AV303" s="14" t="s">
        <v>85</v>
      </c>
      <c r="AW303" s="14" t="s">
        <v>31</v>
      </c>
      <c r="AX303" s="14" t="s">
        <v>83</v>
      </c>
      <c r="AY303" s="254" t="s">
        <v>162</v>
      </c>
    </row>
    <row r="304" s="2" customFormat="1" ht="24.15" customHeight="1">
      <c r="A304" s="39"/>
      <c r="B304" s="40"/>
      <c r="C304" s="220" t="s">
        <v>359</v>
      </c>
      <c r="D304" s="220" t="s">
        <v>165</v>
      </c>
      <c r="E304" s="221" t="s">
        <v>360</v>
      </c>
      <c r="F304" s="222" t="s">
        <v>361</v>
      </c>
      <c r="G304" s="223" t="s">
        <v>200</v>
      </c>
      <c r="H304" s="224">
        <v>89</v>
      </c>
      <c r="I304" s="225"/>
      <c r="J304" s="224">
        <f>ROUND(I304*H304,2)</f>
        <v>0</v>
      </c>
      <c r="K304" s="226"/>
      <c r="L304" s="45"/>
      <c r="M304" s="227" t="s">
        <v>1</v>
      </c>
      <c r="N304" s="228" t="s">
        <v>40</v>
      </c>
      <c r="O304" s="92"/>
      <c r="P304" s="229">
        <f>O304*H304</f>
        <v>0</v>
      </c>
      <c r="Q304" s="229">
        <v>0.0027000000000000001</v>
      </c>
      <c r="R304" s="229">
        <f>Q304*H304</f>
        <v>0.24030000000000001</v>
      </c>
      <c r="S304" s="229">
        <v>0</v>
      </c>
      <c r="T304" s="23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169</v>
      </c>
      <c r="AT304" s="231" t="s">
        <v>165</v>
      </c>
      <c r="AU304" s="231" t="s">
        <v>85</v>
      </c>
      <c r="AY304" s="18" t="s">
        <v>162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83</v>
      </c>
      <c r="BK304" s="232">
        <f>ROUND(I304*H304,2)</f>
        <v>0</v>
      </c>
      <c r="BL304" s="18" t="s">
        <v>169</v>
      </c>
      <c r="BM304" s="231" t="s">
        <v>362</v>
      </c>
    </row>
    <row r="305" s="13" customFormat="1">
      <c r="A305" s="13"/>
      <c r="B305" s="233"/>
      <c r="C305" s="234"/>
      <c r="D305" s="235" t="s">
        <v>171</v>
      </c>
      <c r="E305" s="236" t="s">
        <v>1</v>
      </c>
      <c r="F305" s="237" t="s">
        <v>363</v>
      </c>
      <c r="G305" s="234"/>
      <c r="H305" s="236" t="s">
        <v>1</v>
      </c>
      <c r="I305" s="238"/>
      <c r="J305" s="234"/>
      <c r="K305" s="234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171</v>
      </c>
      <c r="AU305" s="243" t="s">
        <v>85</v>
      </c>
      <c r="AV305" s="13" t="s">
        <v>83</v>
      </c>
      <c r="AW305" s="13" t="s">
        <v>31</v>
      </c>
      <c r="AX305" s="13" t="s">
        <v>75</v>
      </c>
      <c r="AY305" s="243" t="s">
        <v>162</v>
      </c>
    </row>
    <row r="306" s="14" customFormat="1">
      <c r="A306" s="14"/>
      <c r="B306" s="244"/>
      <c r="C306" s="245"/>
      <c r="D306" s="235" t="s">
        <v>171</v>
      </c>
      <c r="E306" s="246" t="s">
        <v>1</v>
      </c>
      <c r="F306" s="247" t="s">
        <v>364</v>
      </c>
      <c r="G306" s="245"/>
      <c r="H306" s="248">
        <v>80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4" t="s">
        <v>171</v>
      </c>
      <c r="AU306" s="254" t="s">
        <v>85</v>
      </c>
      <c r="AV306" s="14" t="s">
        <v>85</v>
      </c>
      <c r="AW306" s="14" t="s">
        <v>31</v>
      </c>
      <c r="AX306" s="14" t="s">
        <v>75</v>
      </c>
      <c r="AY306" s="254" t="s">
        <v>162</v>
      </c>
    </row>
    <row r="307" s="13" customFormat="1">
      <c r="A307" s="13"/>
      <c r="B307" s="233"/>
      <c r="C307" s="234"/>
      <c r="D307" s="235" t="s">
        <v>171</v>
      </c>
      <c r="E307" s="236" t="s">
        <v>1</v>
      </c>
      <c r="F307" s="237" t="s">
        <v>357</v>
      </c>
      <c r="G307" s="234"/>
      <c r="H307" s="236" t="s">
        <v>1</v>
      </c>
      <c r="I307" s="238"/>
      <c r="J307" s="234"/>
      <c r="K307" s="234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171</v>
      </c>
      <c r="AU307" s="243" t="s">
        <v>85</v>
      </c>
      <c r="AV307" s="13" t="s">
        <v>83</v>
      </c>
      <c r="AW307" s="13" t="s">
        <v>31</v>
      </c>
      <c r="AX307" s="13" t="s">
        <v>75</v>
      </c>
      <c r="AY307" s="243" t="s">
        <v>162</v>
      </c>
    </row>
    <row r="308" s="14" customFormat="1">
      <c r="A308" s="14"/>
      <c r="B308" s="244"/>
      <c r="C308" s="245"/>
      <c r="D308" s="235" t="s">
        <v>171</v>
      </c>
      <c r="E308" s="246" t="s">
        <v>1</v>
      </c>
      <c r="F308" s="247" t="s">
        <v>358</v>
      </c>
      <c r="G308" s="245"/>
      <c r="H308" s="248">
        <v>9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171</v>
      </c>
      <c r="AU308" s="254" t="s">
        <v>85</v>
      </c>
      <c r="AV308" s="14" t="s">
        <v>85</v>
      </c>
      <c r="AW308" s="14" t="s">
        <v>31</v>
      </c>
      <c r="AX308" s="14" t="s">
        <v>75</v>
      </c>
      <c r="AY308" s="254" t="s">
        <v>162</v>
      </c>
    </row>
    <row r="309" s="15" customFormat="1">
      <c r="A309" s="15"/>
      <c r="B309" s="255"/>
      <c r="C309" s="256"/>
      <c r="D309" s="235" t="s">
        <v>171</v>
      </c>
      <c r="E309" s="257" t="s">
        <v>1</v>
      </c>
      <c r="F309" s="258" t="s">
        <v>185</v>
      </c>
      <c r="G309" s="256"/>
      <c r="H309" s="259">
        <v>89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5" t="s">
        <v>171</v>
      </c>
      <c r="AU309" s="265" t="s">
        <v>85</v>
      </c>
      <c r="AV309" s="15" t="s">
        <v>169</v>
      </c>
      <c r="AW309" s="15" t="s">
        <v>31</v>
      </c>
      <c r="AX309" s="15" t="s">
        <v>83</v>
      </c>
      <c r="AY309" s="265" t="s">
        <v>162</v>
      </c>
    </row>
    <row r="310" s="2" customFormat="1" ht="24.15" customHeight="1">
      <c r="A310" s="39"/>
      <c r="B310" s="40"/>
      <c r="C310" s="220" t="s">
        <v>365</v>
      </c>
      <c r="D310" s="220" t="s">
        <v>165</v>
      </c>
      <c r="E310" s="221" t="s">
        <v>366</v>
      </c>
      <c r="F310" s="222" t="s">
        <v>367</v>
      </c>
      <c r="G310" s="223" t="s">
        <v>200</v>
      </c>
      <c r="H310" s="224">
        <v>89</v>
      </c>
      <c r="I310" s="225"/>
      <c r="J310" s="224">
        <f>ROUND(I310*H310,2)</f>
        <v>0</v>
      </c>
      <c r="K310" s="226"/>
      <c r="L310" s="45"/>
      <c r="M310" s="227" t="s">
        <v>1</v>
      </c>
      <c r="N310" s="228" t="s">
        <v>40</v>
      </c>
      <c r="O310" s="92"/>
      <c r="P310" s="229">
        <f>O310*H310</f>
        <v>0</v>
      </c>
      <c r="Q310" s="229">
        <v>0.00020000000000000001</v>
      </c>
      <c r="R310" s="229">
        <f>Q310*H310</f>
        <v>0.0178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169</v>
      </c>
      <c r="AT310" s="231" t="s">
        <v>165</v>
      </c>
      <c r="AU310" s="231" t="s">
        <v>85</v>
      </c>
      <c r="AY310" s="18" t="s">
        <v>162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83</v>
      </c>
      <c r="BK310" s="232">
        <f>ROUND(I310*H310,2)</f>
        <v>0</v>
      </c>
      <c r="BL310" s="18" t="s">
        <v>169</v>
      </c>
      <c r="BM310" s="231" t="s">
        <v>368</v>
      </c>
    </row>
    <row r="311" s="2" customFormat="1" ht="24.15" customHeight="1">
      <c r="A311" s="39"/>
      <c r="B311" s="40"/>
      <c r="C311" s="220" t="s">
        <v>369</v>
      </c>
      <c r="D311" s="220" t="s">
        <v>165</v>
      </c>
      <c r="E311" s="221" t="s">
        <v>370</v>
      </c>
      <c r="F311" s="222" t="s">
        <v>371</v>
      </c>
      <c r="G311" s="223" t="s">
        <v>213</v>
      </c>
      <c r="H311" s="224">
        <v>23.600000000000001</v>
      </c>
      <c r="I311" s="225"/>
      <c r="J311" s="224">
        <f>ROUND(I311*H311,2)</f>
        <v>0</v>
      </c>
      <c r="K311" s="226"/>
      <c r="L311" s="45"/>
      <c r="M311" s="227" t="s">
        <v>1</v>
      </c>
      <c r="N311" s="228" t="s">
        <v>40</v>
      </c>
      <c r="O311" s="92"/>
      <c r="P311" s="229">
        <f>O311*H311</f>
        <v>0</v>
      </c>
      <c r="Q311" s="229">
        <v>0.00010000000000000001</v>
      </c>
      <c r="R311" s="229">
        <f>Q311*H311</f>
        <v>0.0023600000000000001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169</v>
      </c>
      <c r="AT311" s="231" t="s">
        <v>165</v>
      </c>
      <c r="AU311" s="231" t="s">
        <v>85</v>
      </c>
      <c r="AY311" s="18" t="s">
        <v>162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83</v>
      </c>
      <c r="BK311" s="232">
        <f>ROUND(I311*H311,2)</f>
        <v>0</v>
      </c>
      <c r="BL311" s="18" t="s">
        <v>169</v>
      </c>
      <c r="BM311" s="231" t="s">
        <v>372</v>
      </c>
    </row>
    <row r="312" s="13" customFormat="1">
      <c r="A312" s="13"/>
      <c r="B312" s="233"/>
      <c r="C312" s="234"/>
      <c r="D312" s="235" t="s">
        <v>171</v>
      </c>
      <c r="E312" s="236" t="s">
        <v>1</v>
      </c>
      <c r="F312" s="237" t="s">
        <v>373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171</v>
      </c>
      <c r="AU312" s="243" t="s">
        <v>85</v>
      </c>
      <c r="AV312" s="13" t="s">
        <v>83</v>
      </c>
      <c r="AW312" s="13" t="s">
        <v>31</v>
      </c>
      <c r="AX312" s="13" t="s">
        <v>75</v>
      </c>
      <c r="AY312" s="243" t="s">
        <v>162</v>
      </c>
    </row>
    <row r="313" s="14" customFormat="1">
      <c r="A313" s="14"/>
      <c r="B313" s="244"/>
      <c r="C313" s="245"/>
      <c r="D313" s="235" t="s">
        <v>171</v>
      </c>
      <c r="E313" s="246" t="s">
        <v>1</v>
      </c>
      <c r="F313" s="247" t="s">
        <v>374</v>
      </c>
      <c r="G313" s="245"/>
      <c r="H313" s="248">
        <v>23.600000000000001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171</v>
      </c>
      <c r="AU313" s="254" t="s">
        <v>85</v>
      </c>
      <c r="AV313" s="14" t="s">
        <v>85</v>
      </c>
      <c r="AW313" s="14" t="s">
        <v>31</v>
      </c>
      <c r="AX313" s="14" t="s">
        <v>83</v>
      </c>
      <c r="AY313" s="254" t="s">
        <v>162</v>
      </c>
    </row>
    <row r="314" s="2" customFormat="1" ht="24.15" customHeight="1">
      <c r="A314" s="39"/>
      <c r="B314" s="40"/>
      <c r="C314" s="270" t="s">
        <v>375</v>
      </c>
      <c r="D314" s="270" t="s">
        <v>319</v>
      </c>
      <c r="E314" s="271" t="s">
        <v>376</v>
      </c>
      <c r="F314" s="272" t="s">
        <v>377</v>
      </c>
      <c r="G314" s="273" t="s">
        <v>213</v>
      </c>
      <c r="H314" s="274">
        <v>25</v>
      </c>
      <c r="I314" s="275"/>
      <c r="J314" s="274">
        <f>ROUND(I314*H314,2)</f>
        <v>0</v>
      </c>
      <c r="K314" s="276"/>
      <c r="L314" s="277"/>
      <c r="M314" s="278" t="s">
        <v>1</v>
      </c>
      <c r="N314" s="279" t="s">
        <v>40</v>
      </c>
      <c r="O314" s="92"/>
      <c r="P314" s="229">
        <f>O314*H314</f>
        <v>0</v>
      </c>
      <c r="Q314" s="229">
        <v>0.00024000000000000001</v>
      </c>
      <c r="R314" s="229">
        <f>Q314*H314</f>
        <v>0.0060000000000000001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216</v>
      </c>
      <c r="AT314" s="231" t="s">
        <v>319</v>
      </c>
      <c r="AU314" s="231" t="s">
        <v>85</v>
      </c>
      <c r="AY314" s="18" t="s">
        <v>162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83</v>
      </c>
      <c r="BK314" s="232">
        <f>ROUND(I314*H314,2)</f>
        <v>0</v>
      </c>
      <c r="BL314" s="18" t="s">
        <v>169</v>
      </c>
      <c r="BM314" s="231" t="s">
        <v>378</v>
      </c>
    </row>
    <row r="315" s="2" customFormat="1" ht="16.5" customHeight="1">
      <c r="A315" s="39"/>
      <c r="B315" s="40"/>
      <c r="C315" s="220" t="s">
        <v>379</v>
      </c>
      <c r="D315" s="220" t="s">
        <v>165</v>
      </c>
      <c r="E315" s="221" t="s">
        <v>380</v>
      </c>
      <c r="F315" s="222" t="s">
        <v>381</v>
      </c>
      <c r="G315" s="223" t="s">
        <v>213</v>
      </c>
      <c r="H315" s="224">
        <v>136</v>
      </c>
      <c r="I315" s="225"/>
      <c r="J315" s="224">
        <f>ROUND(I315*H315,2)</f>
        <v>0</v>
      </c>
      <c r="K315" s="226"/>
      <c r="L315" s="45"/>
      <c r="M315" s="227" t="s">
        <v>1</v>
      </c>
      <c r="N315" s="228" t="s">
        <v>40</v>
      </c>
      <c r="O315" s="92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169</v>
      </c>
      <c r="AT315" s="231" t="s">
        <v>165</v>
      </c>
      <c r="AU315" s="231" t="s">
        <v>85</v>
      </c>
      <c r="AY315" s="18" t="s">
        <v>162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83</v>
      </c>
      <c r="BK315" s="232">
        <f>ROUND(I315*H315,2)</f>
        <v>0</v>
      </c>
      <c r="BL315" s="18" t="s">
        <v>169</v>
      </c>
      <c r="BM315" s="231" t="s">
        <v>382</v>
      </c>
    </row>
    <row r="316" s="13" customFormat="1">
      <c r="A316" s="13"/>
      <c r="B316" s="233"/>
      <c r="C316" s="234"/>
      <c r="D316" s="235" t="s">
        <v>171</v>
      </c>
      <c r="E316" s="236" t="s">
        <v>1</v>
      </c>
      <c r="F316" s="237" t="s">
        <v>383</v>
      </c>
      <c r="G316" s="234"/>
      <c r="H316" s="236" t="s">
        <v>1</v>
      </c>
      <c r="I316" s="238"/>
      <c r="J316" s="234"/>
      <c r="K316" s="234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171</v>
      </c>
      <c r="AU316" s="243" t="s">
        <v>85</v>
      </c>
      <c r="AV316" s="13" t="s">
        <v>83</v>
      </c>
      <c r="AW316" s="13" t="s">
        <v>31</v>
      </c>
      <c r="AX316" s="13" t="s">
        <v>75</v>
      </c>
      <c r="AY316" s="243" t="s">
        <v>162</v>
      </c>
    </row>
    <row r="317" s="14" customFormat="1">
      <c r="A317" s="14"/>
      <c r="B317" s="244"/>
      <c r="C317" s="245"/>
      <c r="D317" s="235" t="s">
        <v>171</v>
      </c>
      <c r="E317" s="246" t="s">
        <v>1</v>
      </c>
      <c r="F317" s="247" t="s">
        <v>384</v>
      </c>
      <c r="G317" s="245"/>
      <c r="H317" s="248">
        <v>41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171</v>
      </c>
      <c r="AU317" s="254" t="s">
        <v>85</v>
      </c>
      <c r="AV317" s="14" t="s">
        <v>85</v>
      </c>
      <c r="AW317" s="14" t="s">
        <v>31</v>
      </c>
      <c r="AX317" s="14" t="s">
        <v>75</v>
      </c>
      <c r="AY317" s="254" t="s">
        <v>162</v>
      </c>
    </row>
    <row r="318" s="13" customFormat="1">
      <c r="A318" s="13"/>
      <c r="B318" s="233"/>
      <c r="C318" s="234"/>
      <c r="D318" s="235" t="s">
        <v>171</v>
      </c>
      <c r="E318" s="236" t="s">
        <v>1</v>
      </c>
      <c r="F318" s="237" t="s">
        <v>385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171</v>
      </c>
      <c r="AU318" s="243" t="s">
        <v>85</v>
      </c>
      <c r="AV318" s="13" t="s">
        <v>83</v>
      </c>
      <c r="AW318" s="13" t="s">
        <v>31</v>
      </c>
      <c r="AX318" s="13" t="s">
        <v>75</v>
      </c>
      <c r="AY318" s="243" t="s">
        <v>162</v>
      </c>
    </row>
    <row r="319" s="14" customFormat="1">
      <c r="A319" s="14"/>
      <c r="B319" s="244"/>
      <c r="C319" s="245"/>
      <c r="D319" s="235" t="s">
        <v>171</v>
      </c>
      <c r="E319" s="246" t="s">
        <v>1</v>
      </c>
      <c r="F319" s="247" t="s">
        <v>386</v>
      </c>
      <c r="G319" s="245"/>
      <c r="H319" s="248">
        <v>15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171</v>
      </c>
      <c r="AU319" s="254" t="s">
        <v>85</v>
      </c>
      <c r="AV319" s="14" t="s">
        <v>85</v>
      </c>
      <c r="AW319" s="14" t="s">
        <v>31</v>
      </c>
      <c r="AX319" s="14" t="s">
        <v>75</v>
      </c>
      <c r="AY319" s="254" t="s">
        <v>162</v>
      </c>
    </row>
    <row r="320" s="13" customFormat="1">
      <c r="A320" s="13"/>
      <c r="B320" s="233"/>
      <c r="C320" s="234"/>
      <c r="D320" s="235" t="s">
        <v>171</v>
      </c>
      <c r="E320" s="236" t="s">
        <v>1</v>
      </c>
      <c r="F320" s="237" t="s">
        <v>387</v>
      </c>
      <c r="G320" s="234"/>
      <c r="H320" s="236" t="s">
        <v>1</v>
      </c>
      <c r="I320" s="238"/>
      <c r="J320" s="234"/>
      <c r="K320" s="234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171</v>
      </c>
      <c r="AU320" s="243" t="s">
        <v>85</v>
      </c>
      <c r="AV320" s="13" t="s">
        <v>83</v>
      </c>
      <c r="AW320" s="13" t="s">
        <v>31</v>
      </c>
      <c r="AX320" s="13" t="s">
        <v>75</v>
      </c>
      <c r="AY320" s="243" t="s">
        <v>162</v>
      </c>
    </row>
    <row r="321" s="14" customFormat="1">
      <c r="A321" s="14"/>
      <c r="B321" s="244"/>
      <c r="C321" s="245"/>
      <c r="D321" s="235" t="s">
        <v>171</v>
      </c>
      <c r="E321" s="246" t="s">
        <v>1</v>
      </c>
      <c r="F321" s="247" t="s">
        <v>386</v>
      </c>
      <c r="G321" s="245"/>
      <c r="H321" s="248">
        <v>15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171</v>
      </c>
      <c r="AU321" s="254" t="s">
        <v>85</v>
      </c>
      <c r="AV321" s="14" t="s">
        <v>85</v>
      </c>
      <c r="AW321" s="14" t="s">
        <v>31</v>
      </c>
      <c r="AX321" s="14" t="s">
        <v>75</v>
      </c>
      <c r="AY321" s="254" t="s">
        <v>162</v>
      </c>
    </row>
    <row r="322" s="13" customFormat="1">
      <c r="A322" s="13"/>
      <c r="B322" s="233"/>
      <c r="C322" s="234"/>
      <c r="D322" s="235" t="s">
        <v>171</v>
      </c>
      <c r="E322" s="236" t="s">
        <v>1</v>
      </c>
      <c r="F322" s="237" t="s">
        <v>388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171</v>
      </c>
      <c r="AU322" s="243" t="s">
        <v>85</v>
      </c>
      <c r="AV322" s="13" t="s">
        <v>83</v>
      </c>
      <c r="AW322" s="13" t="s">
        <v>31</v>
      </c>
      <c r="AX322" s="13" t="s">
        <v>75</v>
      </c>
      <c r="AY322" s="243" t="s">
        <v>162</v>
      </c>
    </row>
    <row r="323" s="14" customFormat="1">
      <c r="A323" s="14"/>
      <c r="B323" s="244"/>
      <c r="C323" s="245"/>
      <c r="D323" s="235" t="s">
        <v>171</v>
      </c>
      <c r="E323" s="246" t="s">
        <v>1</v>
      </c>
      <c r="F323" s="247" t="s">
        <v>389</v>
      </c>
      <c r="G323" s="245"/>
      <c r="H323" s="248">
        <v>65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171</v>
      </c>
      <c r="AU323" s="254" t="s">
        <v>85</v>
      </c>
      <c r="AV323" s="14" t="s">
        <v>85</v>
      </c>
      <c r="AW323" s="14" t="s">
        <v>31</v>
      </c>
      <c r="AX323" s="14" t="s">
        <v>75</v>
      </c>
      <c r="AY323" s="254" t="s">
        <v>162</v>
      </c>
    </row>
    <row r="324" s="15" customFormat="1">
      <c r="A324" s="15"/>
      <c r="B324" s="255"/>
      <c r="C324" s="256"/>
      <c r="D324" s="235" t="s">
        <v>171</v>
      </c>
      <c r="E324" s="257" t="s">
        <v>1</v>
      </c>
      <c r="F324" s="258" t="s">
        <v>185</v>
      </c>
      <c r="G324" s="256"/>
      <c r="H324" s="259">
        <v>136</v>
      </c>
      <c r="I324" s="260"/>
      <c r="J324" s="256"/>
      <c r="K324" s="256"/>
      <c r="L324" s="261"/>
      <c r="M324" s="262"/>
      <c r="N324" s="263"/>
      <c r="O324" s="263"/>
      <c r="P324" s="263"/>
      <c r="Q324" s="263"/>
      <c r="R324" s="263"/>
      <c r="S324" s="263"/>
      <c r="T324" s="26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5" t="s">
        <v>171</v>
      </c>
      <c r="AU324" s="265" t="s">
        <v>85</v>
      </c>
      <c r="AV324" s="15" t="s">
        <v>169</v>
      </c>
      <c r="AW324" s="15" t="s">
        <v>31</v>
      </c>
      <c r="AX324" s="15" t="s">
        <v>83</v>
      </c>
      <c r="AY324" s="265" t="s">
        <v>162</v>
      </c>
    </row>
    <row r="325" s="2" customFormat="1" ht="21.75" customHeight="1">
      <c r="A325" s="39"/>
      <c r="B325" s="40"/>
      <c r="C325" s="270" t="s">
        <v>390</v>
      </c>
      <c r="D325" s="270" t="s">
        <v>319</v>
      </c>
      <c r="E325" s="271" t="s">
        <v>391</v>
      </c>
      <c r="F325" s="272" t="s">
        <v>392</v>
      </c>
      <c r="G325" s="273" t="s">
        <v>213</v>
      </c>
      <c r="H325" s="274">
        <v>43</v>
      </c>
      <c r="I325" s="275"/>
      <c r="J325" s="274">
        <f>ROUND(I325*H325,2)</f>
        <v>0</v>
      </c>
      <c r="K325" s="276"/>
      <c r="L325" s="277"/>
      <c r="M325" s="278" t="s">
        <v>1</v>
      </c>
      <c r="N325" s="279" t="s">
        <v>40</v>
      </c>
      <c r="O325" s="92"/>
      <c r="P325" s="229">
        <f>O325*H325</f>
        <v>0</v>
      </c>
      <c r="Q325" s="229">
        <v>0.00012</v>
      </c>
      <c r="R325" s="229">
        <f>Q325*H325</f>
        <v>0.0051600000000000005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216</v>
      </c>
      <c r="AT325" s="231" t="s">
        <v>319</v>
      </c>
      <c r="AU325" s="231" t="s">
        <v>85</v>
      </c>
      <c r="AY325" s="18" t="s">
        <v>162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83</v>
      </c>
      <c r="BK325" s="232">
        <f>ROUND(I325*H325,2)</f>
        <v>0</v>
      </c>
      <c r="BL325" s="18" t="s">
        <v>169</v>
      </c>
      <c r="BM325" s="231" t="s">
        <v>393</v>
      </c>
    </row>
    <row r="326" s="14" customFormat="1">
      <c r="A326" s="14"/>
      <c r="B326" s="244"/>
      <c r="C326" s="245"/>
      <c r="D326" s="235" t="s">
        <v>171</v>
      </c>
      <c r="E326" s="246" t="s">
        <v>1</v>
      </c>
      <c r="F326" s="247" t="s">
        <v>394</v>
      </c>
      <c r="G326" s="245"/>
      <c r="H326" s="248">
        <v>43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4" t="s">
        <v>171</v>
      </c>
      <c r="AU326" s="254" t="s">
        <v>85</v>
      </c>
      <c r="AV326" s="14" t="s">
        <v>85</v>
      </c>
      <c r="AW326" s="14" t="s">
        <v>31</v>
      </c>
      <c r="AX326" s="14" t="s">
        <v>83</v>
      </c>
      <c r="AY326" s="254" t="s">
        <v>162</v>
      </c>
    </row>
    <row r="327" s="2" customFormat="1" ht="24.15" customHeight="1">
      <c r="A327" s="39"/>
      <c r="B327" s="40"/>
      <c r="C327" s="270" t="s">
        <v>395</v>
      </c>
      <c r="D327" s="270" t="s">
        <v>319</v>
      </c>
      <c r="E327" s="271" t="s">
        <v>396</v>
      </c>
      <c r="F327" s="272" t="s">
        <v>397</v>
      </c>
      <c r="G327" s="273" t="s">
        <v>213</v>
      </c>
      <c r="H327" s="274">
        <v>16</v>
      </c>
      <c r="I327" s="275"/>
      <c r="J327" s="274">
        <f>ROUND(I327*H327,2)</f>
        <v>0</v>
      </c>
      <c r="K327" s="276"/>
      <c r="L327" s="277"/>
      <c r="M327" s="278" t="s">
        <v>1</v>
      </c>
      <c r="N327" s="279" t="s">
        <v>40</v>
      </c>
      <c r="O327" s="92"/>
      <c r="P327" s="229">
        <f>O327*H327</f>
        <v>0</v>
      </c>
      <c r="Q327" s="229">
        <v>0.00029999999999999997</v>
      </c>
      <c r="R327" s="229">
        <f>Q327*H327</f>
        <v>0.0047999999999999996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216</v>
      </c>
      <c r="AT327" s="231" t="s">
        <v>319</v>
      </c>
      <c r="AU327" s="231" t="s">
        <v>85</v>
      </c>
      <c r="AY327" s="18" t="s">
        <v>162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83</v>
      </c>
      <c r="BK327" s="232">
        <f>ROUND(I327*H327,2)</f>
        <v>0</v>
      </c>
      <c r="BL327" s="18" t="s">
        <v>169</v>
      </c>
      <c r="BM327" s="231" t="s">
        <v>398</v>
      </c>
    </row>
    <row r="328" s="14" customFormat="1">
      <c r="A328" s="14"/>
      <c r="B328" s="244"/>
      <c r="C328" s="245"/>
      <c r="D328" s="235" t="s">
        <v>171</v>
      </c>
      <c r="E328" s="246" t="s">
        <v>1</v>
      </c>
      <c r="F328" s="247" t="s">
        <v>399</v>
      </c>
      <c r="G328" s="245"/>
      <c r="H328" s="248">
        <v>16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4" t="s">
        <v>171</v>
      </c>
      <c r="AU328" s="254" t="s">
        <v>85</v>
      </c>
      <c r="AV328" s="14" t="s">
        <v>85</v>
      </c>
      <c r="AW328" s="14" t="s">
        <v>31</v>
      </c>
      <c r="AX328" s="14" t="s">
        <v>83</v>
      </c>
      <c r="AY328" s="254" t="s">
        <v>162</v>
      </c>
    </row>
    <row r="329" s="2" customFormat="1" ht="21.75" customHeight="1">
      <c r="A329" s="39"/>
      <c r="B329" s="40"/>
      <c r="C329" s="270" t="s">
        <v>400</v>
      </c>
      <c r="D329" s="270" t="s">
        <v>319</v>
      </c>
      <c r="E329" s="271" t="s">
        <v>401</v>
      </c>
      <c r="F329" s="272" t="s">
        <v>402</v>
      </c>
      <c r="G329" s="273" t="s">
        <v>213</v>
      </c>
      <c r="H329" s="274">
        <v>16</v>
      </c>
      <c r="I329" s="275"/>
      <c r="J329" s="274">
        <f>ROUND(I329*H329,2)</f>
        <v>0</v>
      </c>
      <c r="K329" s="276"/>
      <c r="L329" s="277"/>
      <c r="M329" s="278" t="s">
        <v>1</v>
      </c>
      <c r="N329" s="279" t="s">
        <v>40</v>
      </c>
      <c r="O329" s="92"/>
      <c r="P329" s="229">
        <f>O329*H329</f>
        <v>0</v>
      </c>
      <c r="Q329" s="229">
        <v>0.00020000000000000001</v>
      </c>
      <c r="R329" s="229">
        <f>Q329*H329</f>
        <v>0.0032000000000000002</v>
      </c>
      <c r="S329" s="229">
        <v>0</v>
      </c>
      <c r="T329" s="23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1" t="s">
        <v>216</v>
      </c>
      <c r="AT329" s="231" t="s">
        <v>319</v>
      </c>
      <c r="AU329" s="231" t="s">
        <v>85</v>
      </c>
      <c r="AY329" s="18" t="s">
        <v>162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8" t="s">
        <v>83</v>
      </c>
      <c r="BK329" s="232">
        <f>ROUND(I329*H329,2)</f>
        <v>0</v>
      </c>
      <c r="BL329" s="18" t="s">
        <v>169</v>
      </c>
      <c r="BM329" s="231" t="s">
        <v>403</v>
      </c>
    </row>
    <row r="330" s="14" customFormat="1">
      <c r="A330" s="14"/>
      <c r="B330" s="244"/>
      <c r="C330" s="245"/>
      <c r="D330" s="235" t="s">
        <v>171</v>
      </c>
      <c r="E330" s="246" t="s">
        <v>1</v>
      </c>
      <c r="F330" s="247" t="s">
        <v>399</v>
      </c>
      <c r="G330" s="245"/>
      <c r="H330" s="248">
        <v>16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171</v>
      </c>
      <c r="AU330" s="254" t="s">
        <v>85</v>
      </c>
      <c r="AV330" s="14" t="s">
        <v>85</v>
      </c>
      <c r="AW330" s="14" t="s">
        <v>31</v>
      </c>
      <c r="AX330" s="14" t="s">
        <v>83</v>
      </c>
      <c r="AY330" s="254" t="s">
        <v>162</v>
      </c>
    </row>
    <row r="331" s="2" customFormat="1" ht="24.15" customHeight="1">
      <c r="A331" s="39"/>
      <c r="B331" s="40"/>
      <c r="C331" s="270" t="s">
        <v>404</v>
      </c>
      <c r="D331" s="270" t="s">
        <v>319</v>
      </c>
      <c r="E331" s="271" t="s">
        <v>405</v>
      </c>
      <c r="F331" s="272" t="s">
        <v>406</v>
      </c>
      <c r="G331" s="273" t="s">
        <v>213</v>
      </c>
      <c r="H331" s="274">
        <v>69</v>
      </c>
      <c r="I331" s="275"/>
      <c r="J331" s="274">
        <f>ROUND(I331*H331,2)</f>
        <v>0</v>
      </c>
      <c r="K331" s="276"/>
      <c r="L331" s="277"/>
      <c r="M331" s="278" t="s">
        <v>1</v>
      </c>
      <c r="N331" s="279" t="s">
        <v>40</v>
      </c>
      <c r="O331" s="92"/>
      <c r="P331" s="229">
        <f>O331*H331</f>
        <v>0</v>
      </c>
      <c r="Q331" s="229">
        <v>4.0000000000000003E-05</v>
      </c>
      <c r="R331" s="229">
        <f>Q331*H331</f>
        <v>0.0027600000000000003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216</v>
      </c>
      <c r="AT331" s="231" t="s">
        <v>319</v>
      </c>
      <c r="AU331" s="231" t="s">
        <v>85</v>
      </c>
      <c r="AY331" s="18" t="s">
        <v>162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83</v>
      </c>
      <c r="BK331" s="232">
        <f>ROUND(I331*H331,2)</f>
        <v>0</v>
      </c>
      <c r="BL331" s="18" t="s">
        <v>169</v>
      </c>
      <c r="BM331" s="231" t="s">
        <v>407</v>
      </c>
    </row>
    <row r="332" s="14" customFormat="1">
      <c r="A332" s="14"/>
      <c r="B332" s="244"/>
      <c r="C332" s="245"/>
      <c r="D332" s="235" t="s">
        <v>171</v>
      </c>
      <c r="E332" s="246" t="s">
        <v>1</v>
      </c>
      <c r="F332" s="247" t="s">
        <v>408</v>
      </c>
      <c r="G332" s="245"/>
      <c r="H332" s="248">
        <v>69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4" t="s">
        <v>171</v>
      </c>
      <c r="AU332" s="254" t="s">
        <v>85</v>
      </c>
      <c r="AV332" s="14" t="s">
        <v>85</v>
      </c>
      <c r="AW332" s="14" t="s">
        <v>31</v>
      </c>
      <c r="AX332" s="14" t="s">
        <v>83</v>
      </c>
      <c r="AY332" s="254" t="s">
        <v>162</v>
      </c>
    </row>
    <row r="333" s="2" customFormat="1" ht="24.15" customHeight="1">
      <c r="A333" s="39"/>
      <c r="B333" s="40"/>
      <c r="C333" s="220" t="s">
        <v>409</v>
      </c>
      <c r="D333" s="220" t="s">
        <v>165</v>
      </c>
      <c r="E333" s="221" t="s">
        <v>410</v>
      </c>
      <c r="F333" s="222" t="s">
        <v>411</v>
      </c>
      <c r="G333" s="223" t="s">
        <v>200</v>
      </c>
      <c r="H333" s="224">
        <v>69</v>
      </c>
      <c r="I333" s="225"/>
      <c r="J333" s="224">
        <f>ROUND(I333*H333,2)</f>
        <v>0</v>
      </c>
      <c r="K333" s="226"/>
      <c r="L333" s="45"/>
      <c r="M333" s="227" t="s">
        <v>1</v>
      </c>
      <c r="N333" s="228" t="s">
        <v>40</v>
      </c>
      <c r="O333" s="92"/>
      <c r="P333" s="229">
        <f>O333*H333</f>
        <v>0</v>
      </c>
      <c r="Q333" s="229">
        <v>0</v>
      </c>
      <c r="R333" s="229">
        <f>Q333*H333</f>
        <v>0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169</v>
      </c>
      <c r="AT333" s="231" t="s">
        <v>165</v>
      </c>
      <c r="AU333" s="231" t="s">
        <v>85</v>
      </c>
      <c r="AY333" s="18" t="s">
        <v>162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83</v>
      </c>
      <c r="BK333" s="232">
        <f>ROUND(I333*H333,2)</f>
        <v>0</v>
      </c>
      <c r="BL333" s="18" t="s">
        <v>169</v>
      </c>
      <c r="BM333" s="231" t="s">
        <v>412</v>
      </c>
    </row>
    <row r="334" s="13" customFormat="1">
      <c r="A334" s="13"/>
      <c r="B334" s="233"/>
      <c r="C334" s="234"/>
      <c r="D334" s="235" t="s">
        <v>171</v>
      </c>
      <c r="E334" s="236" t="s">
        <v>1</v>
      </c>
      <c r="F334" s="237" t="s">
        <v>413</v>
      </c>
      <c r="G334" s="234"/>
      <c r="H334" s="236" t="s">
        <v>1</v>
      </c>
      <c r="I334" s="238"/>
      <c r="J334" s="234"/>
      <c r="K334" s="234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171</v>
      </c>
      <c r="AU334" s="243" t="s">
        <v>85</v>
      </c>
      <c r="AV334" s="13" t="s">
        <v>83</v>
      </c>
      <c r="AW334" s="13" t="s">
        <v>31</v>
      </c>
      <c r="AX334" s="13" t="s">
        <v>75</v>
      </c>
      <c r="AY334" s="243" t="s">
        <v>162</v>
      </c>
    </row>
    <row r="335" s="14" customFormat="1">
      <c r="A335" s="14"/>
      <c r="B335" s="244"/>
      <c r="C335" s="245"/>
      <c r="D335" s="235" t="s">
        <v>171</v>
      </c>
      <c r="E335" s="246" t="s">
        <v>1</v>
      </c>
      <c r="F335" s="247" t="s">
        <v>414</v>
      </c>
      <c r="G335" s="245"/>
      <c r="H335" s="248">
        <v>69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171</v>
      </c>
      <c r="AU335" s="254" t="s">
        <v>85</v>
      </c>
      <c r="AV335" s="14" t="s">
        <v>85</v>
      </c>
      <c r="AW335" s="14" t="s">
        <v>31</v>
      </c>
      <c r="AX335" s="14" t="s">
        <v>83</v>
      </c>
      <c r="AY335" s="254" t="s">
        <v>162</v>
      </c>
    </row>
    <row r="336" s="2" customFormat="1" ht="24.15" customHeight="1">
      <c r="A336" s="39"/>
      <c r="B336" s="40"/>
      <c r="C336" s="220" t="s">
        <v>415</v>
      </c>
      <c r="D336" s="220" t="s">
        <v>165</v>
      </c>
      <c r="E336" s="221" t="s">
        <v>416</v>
      </c>
      <c r="F336" s="222" t="s">
        <v>417</v>
      </c>
      <c r="G336" s="223" t="s">
        <v>200</v>
      </c>
      <c r="H336" s="224">
        <v>69</v>
      </c>
      <c r="I336" s="225"/>
      <c r="J336" s="224">
        <f>ROUND(I336*H336,2)</f>
        <v>0</v>
      </c>
      <c r="K336" s="226"/>
      <c r="L336" s="45"/>
      <c r="M336" s="227" t="s">
        <v>1</v>
      </c>
      <c r="N336" s="228" t="s">
        <v>40</v>
      </c>
      <c r="O336" s="92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169</v>
      </c>
      <c r="AT336" s="231" t="s">
        <v>165</v>
      </c>
      <c r="AU336" s="231" t="s">
        <v>85</v>
      </c>
      <c r="AY336" s="18" t="s">
        <v>162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83</v>
      </c>
      <c r="BK336" s="232">
        <f>ROUND(I336*H336,2)</f>
        <v>0</v>
      </c>
      <c r="BL336" s="18" t="s">
        <v>169</v>
      </c>
      <c r="BM336" s="231" t="s">
        <v>418</v>
      </c>
    </row>
    <row r="337" s="13" customFormat="1">
      <c r="A337" s="13"/>
      <c r="B337" s="233"/>
      <c r="C337" s="234"/>
      <c r="D337" s="235" t="s">
        <v>171</v>
      </c>
      <c r="E337" s="236" t="s">
        <v>1</v>
      </c>
      <c r="F337" s="237" t="s">
        <v>413</v>
      </c>
      <c r="G337" s="234"/>
      <c r="H337" s="236" t="s">
        <v>1</v>
      </c>
      <c r="I337" s="238"/>
      <c r="J337" s="234"/>
      <c r="K337" s="234"/>
      <c r="L337" s="239"/>
      <c r="M337" s="240"/>
      <c r="N337" s="241"/>
      <c r="O337" s="241"/>
      <c r="P337" s="241"/>
      <c r="Q337" s="241"/>
      <c r="R337" s="241"/>
      <c r="S337" s="241"/>
      <c r="T337" s="24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3" t="s">
        <v>171</v>
      </c>
      <c r="AU337" s="243" t="s">
        <v>85</v>
      </c>
      <c r="AV337" s="13" t="s">
        <v>83</v>
      </c>
      <c r="AW337" s="13" t="s">
        <v>31</v>
      </c>
      <c r="AX337" s="13" t="s">
        <v>75</v>
      </c>
      <c r="AY337" s="243" t="s">
        <v>162</v>
      </c>
    </row>
    <row r="338" s="14" customFormat="1">
      <c r="A338" s="14"/>
      <c r="B338" s="244"/>
      <c r="C338" s="245"/>
      <c r="D338" s="235" t="s">
        <v>171</v>
      </c>
      <c r="E338" s="246" t="s">
        <v>1</v>
      </c>
      <c r="F338" s="247" t="s">
        <v>414</v>
      </c>
      <c r="G338" s="245"/>
      <c r="H338" s="248">
        <v>69</v>
      </c>
      <c r="I338" s="249"/>
      <c r="J338" s="245"/>
      <c r="K338" s="245"/>
      <c r="L338" s="250"/>
      <c r="M338" s="251"/>
      <c r="N338" s="252"/>
      <c r="O338" s="252"/>
      <c r="P338" s="252"/>
      <c r="Q338" s="252"/>
      <c r="R338" s="252"/>
      <c r="S338" s="252"/>
      <c r="T338" s="253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4" t="s">
        <v>171</v>
      </c>
      <c r="AU338" s="254" t="s">
        <v>85</v>
      </c>
      <c r="AV338" s="14" t="s">
        <v>85</v>
      </c>
      <c r="AW338" s="14" t="s">
        <v>31</v>
      </c>
      <c r="AX338" s="14" t="s">
        <v>83</v>
      </c>
      <c r="AY338" s="254" t="s">
        <v>162</v>
      </c>
    </row>
    <row r="339" s="2" customFormat="1" ht="24.15" customHeight="1">
      <c r="A339" s="39"/>
      <c r="B339" s="40"/>
      <c r="C339" s="220" t="s">
        <v>419</v>
      </c>
      <c r="D339" s="220" t="s">
        <v>165</v>
      </c>
      <c r="E339" s="221" t="s">
        <v>420</v>
      </c>
      <c r="F339" s="222" t="s">
        <v>421</v>
      </c>
      <c r="G339" s="223" t="s">
        <v>200</v>
      </c>
      <c r="H339" s="224">
        <v>2</v>
      </c>
      <c r="I339" s="225"/>
      <c r="J339" s="224">
        <f>ROUND(I339*H339,2)</f>
        <v>0</v>
      </c>
      <c r="K339" s="226"/>
      <c r="L339" s="45"/>
      <c r="M339" s="227" t="s">
        <v>1</v>
      </c>
      <c r="N339" s="228" t="s">
        <v>40</v>
      </c>
      <c r="O339" s="92"/>
      <c r="P339" s="229">
        <f>O339*H339</f>
        <v>0</v>
      </c>
      <c r="Q339" s="229">
        <v>0</v>
      </c>
      <c r="R339" s="229">
        <f>Q339*H339</f>
        <v>0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169</v>
      </c>
      <c r="AT339" s="231" t="s">
        <v>165</v>
      </c>
      <c r="AU339" s="231" t="s">
        <v>85</v>
      </c>
      <c r="AY339" s="18" t="s">
        <v>162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83</v>
      </c>
      <c r="BK339" s="232">
        <f>ROUND(I339*H339,2)</f>
        <v>0</v>
      </c>
      <c r="BL339" s="18" t="s">
        <v>169</v>
      </c>
      <c r="BM339" s="231" t="s">
        <v>422</v>
      </c>
    </row>
    <row r="340" s="13" customFormat="1">
      <c r="A340" s="13"/>
      <c r="B340" s="233"/>
      <c r="C340" s="234"/>
      <c r="D340" s="235" t="s">
        <v>171</v>
      </c>
      <c r="E340" s="236" t="s">
        <v>1</v>
      </c>
      <c r="F340" s="237" t="s">
        <v>413</v>
      </c>
      <c r="G340" s="234"/>
      <c r="H340" s="236" t="s">
        <v>1</v>
      </c>
      <c r="I340" s="238"/>
      <c r="J340" s="234"/>
      <c r="K340" s="234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171</v>
      </c>
      <c r="AU340" s="243" t="s">
        <v>85</v>
      </c>
      <c r="AV340" s="13" t="s">
        <v>83</v>
      </c>
      <c r="AW340" s="13" t="s">
        <v>31</v>
      </c>
      <c r="AX340" s="13" t="s">
        <v>75</v>
      </c>
      <c r="AY340" s="243" t="s">
        <v>162</v>
      </c>
    </row>
    <row r="341" s="14" customFormat="1">
      <c r="A341" s="14"/>
      <c r="B341" s="244"/>
      <c r="C341" s="245"/>
      <c r="D341" s="235" t="s">
        <v>171</v>
      </c>
      <c r="E341" s="246" t="s">
        <v>1</v>
      </c>
      <c r="F341" s="247" t="s">
        <v>423</v>
      </c>
      <c r="G341" s="245"/>
      <c r="H341" s="248">
        <v>2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4" t="s">
        <v>171</v>
      </c>
      <c r="AU341" s="254" t="s">
        <v>85</v>
      </c>
      <c r="AV341" s="14" t="s">
        <v>85</v>
      </c>
      <c r="AW341" s="14" t="s">
        <v>31</v>
      </c>
      <c r="AX341" s="14" t="s">
        <v>83</v>
      </c>
      <c r="AY341" s="254" t="s">
        <v>162</v>
      </c>
    </row>
    <row r="342" s="12" customFormat="1" ht="22.8" customHeight="1">
      <c r="A342" s="12"/>
      <c r="B342" s="204"/>
      <c r="C342" s="205"/>
      <c r="D342" s="206" t="s">
        <v>74</v>
      </c>
      <c r="E342" s="218" t="s">
        <v>424</v>
      </c>
      <c r="F342" s="218" t="s">
        <v>425</v>
      </c>
      <c r="G342" s="205"/>
      <c r="H342" s="205"/>
      <c r="I342" s="208"/>
      <c r="J342" s="219">
        <f>BK342</f>
        <v>0</v>
      </c>
      <c r="K342" s="205"/>
      <c r="L342" s="210"/>
      <c r="M342" s="211"/>
      <c r="N342" s="212"/>
      <c r="O342" s="212"/>
      <c r="P342" s="213">
        <f>SUM(P343:P347)</f>
        <v>0</v>
      </c>
      <c r="Q342" s="212"/>
      <c r="R342" s="213">
        <f>SUM(R343:R347)</f>
        <v>2.1102256000000001</v>
      </c>
      <c r="S342" s="212"/>
      <c r="T342" s="214">
        <f>SUM(T343:T347)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15" t="s">
        <v>83</v>
      </c>
      <c r="AT342" s="216" t="s">
        <v>74</v>
      </c>
      <c r="AU342" s="216" t="s">
        <v>83</v>
      </c>
      <c r="AY342" s="215" t="s">
        <v>162</v>
      </c>
      <c r="BK342" s="217">
        <f>SUM(BK343:BK347)</f>
        <v>0</v>
      </c>
    </row>
    <row r="343" s="2" customFormat="1" ht="24.15" customHeight="1">
      <c r="A343" s="39"/>
      <c r="B343" s="40"/>
      <c r="C343" s="220" t="s">
        <v>426</v>
      </c>
      <c r="D343" s="220" t="s">
        <v>165</v>
      </c>
      <c r="E343" s="221" t="s">
        <v>427</v>
      </c>
      <c r="F343" s="222" t="s">
        <v>428</v>
      </c>
      <c r="G343" s="223" t="s">
        <v>200</v>
      </c>
      <c r="H343" s="224">
        <v>42.340000000000003</v>
      </c>
      <c r="I343" s="225"/>
      <c r="J343" s="224">
        <f>ROUND(I343*H343,2)</f>
        <v>0</v>
      </c>
      <c r="K343" s="226"/>
      <c r="L343" s="45"/>
      <c r="M343" s="227" t="s">
        <v>1</v>
      </c>
      <c r="N343" s="228" t="s">
        <v>40</v>
      </c>
      <c r="O343" s="92"/>
      <c r="P343" s="229">
        <f>O343*H343</f>
        <v>0</v>
      </c>
      <c r="Q343" s="229">
        <v>0.049840000000000002</v>
      </c>
      <c r="R343" s="229">
        <f>Q343*H343</f>
        <v>2.1102256000000001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169</v>
      </c>
      <c r="AT343" s="231" t="s">
        <v>165</v>
      </c>
      <c r="AU343" s="231" t="s">
        <v>85</v>
      </c>
      <c r="AY343" s="18" t="s">
        <v>162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83</v>
      </c>
      <c r="BK343" s="232">
        <f>ROUND(I343*H343,2)</f>
        <v>0</v>
      </c>
      <c r="BL343" s="18" t="s">
        <v>169</v>
      </c>
      <c r="BM343" s="231" t="s">
        <v>429</v>
      </c>
    </row>
    <row r="344" s="13" customFormat="1">
      <c r="A344" s="13"/>
      <c r="B344" s="233"/>
      <c r="C344" s="234"/>
      <c r="D344" s="235" t="s">
        <v>171</v>
      </c>
      <c r="E344" s="236" t="s">
        <v>1</v>
      </c>
      <c r="F344" s="237" t="s">
        <v>430</v>
      </c>
      <c r="G344" s="234"/>
      <c r="H344" s="236" t="s">
        <v>1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171</v>
      </c>
      <c r="AU344" s="243" t="s">
        <v>85</v>
      </c>
      <c r="AV344" s="13" t="s">
        <v>83</v>
      </c>
      <c r="AW344" s="13" t="s">
        <v>31</v>
      </c>
      <c r="AX344" s="13" t="s">
        <v>75</v>
      </c>
      <c r="AY344" s="243" t="s">
        <v>162</v>
      </c>
    </row>
    <row r="345" s="13" customFormat="1">
      <c r="A345" s="13"/>
      <c r="B345" s="233"/>
      <c r="C345" s="234"/>
      <c r="D345" s="235" t="s">
        <v>171</v>
      </c>
      <c r="E345" s="236" t="s">
        <v>1</v>
      </c>
      <c r="F345" s="237" t="s">
        <v>431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171</v>
      </c>
      <c r="AU345" s="243" t="s">
        <v>85</v>
      </c>
      <c r="AV345" s="13" t="s">
        <v>83</v>
      </c>
      <c r="AW345" s="13" t="s">
        <v>31</v>
      </c>
      <c r="AX345" s="13" t="s">
        <v>75</v>
      </c>
      <c r="AY345" s="243" t="s">
        <v>162</v>
      </c>
    </row>
    <row r="346" s="13" customFormat="1">
      <c r="A346" s="13"/>
      <c r="B346" s="233"/>
      <c r="C346" s="234"/>
      <c r="D346" s="235" t="s">
        <v>171</v>
      </c>
      <c r="E346" s="236" t="s">
        <v>1</v>
      </c>
      <c r="F346" s="237" t="s">
        <v>432</v>
      </c>
      <c r="G346" s="234"/>
      <c r="H346" s="236" t="s">
        <v>1</v>
      </c>
      <c r="I346" s="238"/>
      <c r="J346" s="234"/>
      <c r="K346" s="234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171</v>
      </c>
      <c r="AU346" s="243" t="s">
        <v>85</v>
      </c>
      <c r="AV346" s="13" t="s">
        <v>83</v>
      </c>
      <c r="AW346" s="13" t="s">
        <v>31</v>
      </c>
      <c r="AX346" s="13" t="s">
        <v>75</v>
      </c>
      <c r="AY346" s="243" t="s">
        <v>162</v>
      </c>
    </row>
    <row r="347" s="14" customFormat="1">
      <c r="A347" s="14"/>
      <c r="B347" s="244"/>
      <c r="C347" s="245"/>
      <c r="D347" s="235" t="s">
        <v>171</v>
      </c>
      <c r="E347" s="246" t="s">
        <v>1</v>
      </c>
      <c r="F347" s="247" t="s">
        <v>433</v>
      </c>
      <c r="G347" s="245"/>
      <c r="H347" s="248">
        <v>42.340000000000003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4" t="s">
        <v>171</v>
      </c>
      <c r="AU347" s="254" t="s">
        <v>85</v>
      </c>
      <c r="AV347" s="14" t="s">
        <v>85</v>
      </c>
      <c r="AW347" s="14" t="s">
        <v>31</v>
      </c>
      <c r="AX347" s="14" t="s">
        <v>83</v>
      </c>
      <c r="AY347" s="254" t="s">
        <v>162</v>
      </c>
    </row>
    <row r="348" s="12" customFormat="1" ht="22.8" customHeight="1">
      <c r="A348" s="12"/>
      <c r="B348" s="204"/>
      <c r="C348" s="205"/>
      <c r="D348" s="206" t="s">
        <v>74</v>
      </c>
      <c r="E348" s="218" t="s">
        <v>434</v>
      </c>
      <c r="F348" s="218" t="s">
        <v>435</v>
      </c>
      <c r="G348" s="205"/>
      <c r="H348" s="205"/>
      <c r="I348" s="208"/>
      <c r="J348" s="219">
        <f>BK348</f>
        <v>0</v>
      </c>
      <c r="K348" s="205"/>
      <c r="L348" s="210"/>
      <c r="M348" s="211"/>
      <c r="N348" s="212"/>
      <c r="O348" s="212"/>
      <c r="P348" s="213">
        <f>SUM(P349:P357)</f>
        <v>0</v>
      </c>
      <c r="Q348" s="212"/>
      <c r="R348" s="213">
        <f>SUM(R349:R357)</f>
        <v>0</v>
      </c>
      <c r="S348" s="212"/>
      <c r="T348" s="214">
        <f>SUM(T349:T357)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15" t="s">
        <v>83</v>
      </c>
      <c r="AT348" s="216" t="s">
        <v>74</v>
      </c>
      <c r="AU348" s="216" t="s">
        <v>83</v>
      </c>
      <c r="AY348" s="215" t="s">
        <v>162</v>
      </c>
      <c r="BK348" s="217">
        <f>SUM(BK349:BK357)</f>
        <v>0</v>
      </c>
    </row>
    <row r="349" s="2" customFormat="1" ht="37.8" customHeight="1">
      <c r="A349" s="39"/>
      <c r="B349" s="40"/>
      <c r="C349" s="220" t="s">
        <v>436</v>
      </c>
      <c r="D349" s="220" t="s">
        <v>165</v>
      </c>
      <c r="E349" s="221" t="s">
        <v>437</v>
      </c>
      <c r="F349" s="222" t="s">
        <v>438</v>
      </c>
      <c r="G349" s="223" t="s">
        <v>200</v>
      </c>
      <c r="H349" s="224">
        <v>145</v>
      </c>
      <c r="I349" s="225"/>
      <c r="J349" s="224">
        <f>ROUND(I349*H349,2)</f>
        <v>0</v>
      </c>
      <c r="K349" s="226"/>
      <c r="L349" s="45"/>
      <c r="M349" s="227" t="s">
        <v>1</v>
      </c>
      <c r="N349" s="228" t="s">
        <v>40</v>
      </c>
      <c r="O349" s="92"/>
      <c r="P349" s="229">
        <f>O349*H349</f>
        <v>0</v>
      </c>
      <c r="Q349" s="229">
        <v>0</v>
      </c>
      <c r="R349" s="229">
        <f>Q349*H349</f>
        <v>0</v>
      </c>
      <c r="S349" s="229">
        <v>0</v>
      </c>
      <c r="T349" s="23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1" t="s">
        <v>169</v>
      </c>
      <c r="AT349" s="231" t="s">
        <v>165</v>
      </c>
      <c r="AU349" s="231" t="s">
        <v>85</v>
      </c>
      <c r="AY349" s="18" t="s">
        <v>162</v>
      </c>
      <c r="BE349" s="232">
        <f>IF(N349="základní",J349,0)</f>
        <v>0</v>
      </c>
      <c r="BF349" s="232">
        <f>IF(N349="snížená",J349,0)</f>
        <v>0</v>
      </c>
      <c r="BG349" s="232">
        <f>IF(N349="zákl. přenesená",J349,0)</f>
        <v>0</v>
      </c>
      <c r="BH349" s="232">
        <f>IF(N349="sníž. přenesená",J349,0)</f>
        <v>0</v>
      </c>
      <c r="BI349" s="232">
        <f>IF(N349="nulová",J349,0)</f>
        <v>0</v>
      </c>
      <c r="BJ349" s="18" t="s">
        <v>83</v>
      </c>
      <c r="BK349" s="232">
        <f>ROUND(I349*H349,2)</f>
        <v>0</v>
      </c>
      <c r="BL349" s="18" t="s">
        <v>169</v>
      </c>
      <c r="BM349" s="231" t="s">
        <v>439</v>
      </c>
    </row>
    <row r="350" s="14" customFormat="1">
      <c r="A350" s="14"/>
      <c r="B350" s="244"/>
      <c r="C350" s="245"/>
      <c r="D350" s="235" t="s">
        <v>171</v>
      </c>
      <c r="E350" s="246" t="s">
        <v>1</v>
      </c>
      <c r="F350" s="247" t="s">
        <v>440</v>
      </c>
      <c r="G350" s="245"/>
      <c r="H350" s="248">
        <v>145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171</v>
      </c>
      <c r="AU350" s="254" t="s">
        <v>85</v>
      </c>
      <c r="AV350" s="14" t="s">
        <v>85</v>
      </c>
      <c r="AW350" s="14" t="s">
        <v>31</v>
      </c>
      <c r="AX350" s="14" t="s">
        <v>83</v>
      </c>
      <c r="AY350" s="254" t="s">
        <v>162</v>
      </c>
    </row>
    <row r="351" s="2" customFormat="1" ht="37.8" customHeight="1">
      <c r="A351" s="39"/>
      <c r="B351" s="40"/>
      <c r="C351" s="220" t="s">
        <v>441</v>
      </c>
      <c r="D351" s="220" t="s">
        <v>165</v>
      </c>
      <c r="E351" s="221" t="s">
        <v>442</v>
      </c>
      <c r="F351" s="222" t="s">
        <v>443</v>
      </c>
      <c r="G351" s="223" t="s">
        <v>200</v>
      </c>
      <c r="H351" s="224">
        <v>4350</v>
      </c>
      <c r="I351" s="225"/>
      <c r="J351" s="224">
        <f>ROUND(I351*H351,2)</f>
        <v>0</v>
      </c>
      <c r="K351" s="226"/>
      <c r="L351" s="45"/>
      <c r="M351" s="227" t="s">
        <v>1</v>
      </c>
      <c r="N351" s="228" t="s">
        <v>40</v>
      </c>
      <c r="O351" s="92"/>
      <c r="P351" s="229">
        <f>O351*H351</f>
        <v>0</v>
      </c>
      <c r="Q351" s="229">
        <v>0</v>
      </c>
      <c r="R351" s="229">
        <f>Q351*H351</f>
        <v>0</v>
      </c>
      <c r="S351" s="229">
        <v>0</v>
      </c>
      <c r="T351" s="230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1" t="s">
        <v>169</v>
      </c>
      <c r="AT351" s="231" t="s">
        <v>165</v>
      </c>
      <c r="AU351" s="231" t="s">
        <v>85</v>
      </c>
      <c r="AY351" s="18" t="s">
        <v>162</v>
      </c>
      <c r="BE351" s="232">
        <f>IF(N351="základní",J351,0)</f>
        <v>0</v>
      </c>
      <c r="BF351" s="232">
        <f>IF(N351="snížená",J351,0)</f>
        <v>0</v>
      </c>
      <c r="BG351" s="232">
        <f>IF(N351="zákl. přenesená",J351,0)</f>
        <v>0</v>
      </c>
      <c r="BH351" s="232">
        <f>IF(N351="sníž. přenesená",J351,0)</f>
        <v>0</v>
      </c>
      <c r="BI351" s="232">
        <f>IF(N351="nulová",J351,0)</f>
        <v>0</v>
      </c>
      <c r="BJ351" s="18" t="s">
        <v>83</v>
      </c>
      <c r="BK351" s="232">
        <f>ROUND(I351*H351,2)</f>
        <v>0</v>
      </c>
      <c r="BL351" s="18" t="s">
        <v>169</v>
      </c>
      <c r="BM351" s="231" t="s">
        <v>444</v>
      </c>
    </row>
    <row r="352" s="14" customFormat="1">
      <c r="A352" s="14"/>
      <c r="B352" s="244"/>
      <c r="C352" s="245"/>
      <c r="D352" s="235" t="s">
        <v>171</v>
      </c>
      <c r="E352" s="246" t="s">
        <v>1</v>
      </c>
      <c r="F352" s="247" t="s">
        <v>445</v>
      </c>
      <c r="G352" s="245"/>
      <c r="H352" s="248">
        <v>4350</v>
      </c>
      <c r="I352" s="249"/>
      <c r="J352" s="245"/>
      <c r="K352" s="245"/>
      <c r="L352" s="250"/>
      <c r="M352" s="251"/>
      <c r="N352" s="252"/>
      <c r="O352" s="252"/>
      <c r="P352" s="252"/>
      <c r="Q352" s="252"/>
      <c r="R352" s="252"/>
      <c r="S352" s="252"/>
      <c r="T352" s="253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4" t="s">
        <v>171</v>
      </c>
      <c r="AU352" s="254" t="s">
        <v>85</v>
      </c>
      <c r="AV352" s="14" t="s">
        <v>85</v>
      </c>
      <c r="AW352" s="14" t="s">
        <v>31</v>
      </c>
      <c r="AX352" s="14" t="s">
        <v>83</v>
      </c>
      <c r="AY352" s="254" t="s">
        <v>162</v>
      </c>
    </row>
    <row r="353" s="2" customFormat="1" ht="37.8" customHeight="1">
      <c r="A353" s="39"/>
      <c r="B353" s="40"/>
      <c r="C353" s="220" t="s">
        <v>446</v>
      </c>
      <c r="D353" s="220" t="s">
        <v>165</v>
      </c>
      <c r="E353" s="221" t="s">
        <v>447</v>
      </c>
      <c r="F353" s="222" t="s">
        <v>448</v>
      </c>
      <c r="G353" s="223" t="s">
        <v>200</v>
      </c>
      <c r="H353" s="224">
        <v>145</v>
      </c>
      <c r="I353" s="225"/>
      <c r="J353" s="224">
        <f>ROUND(I353*H353,2)</f>
        <v>0</v>
      </c>
      <c r="K353" s="226"/>
      <c r="L353" s="45"/>
      <c r="M353" s="227" t="s">
        <v>1</v>
      </c>
      <c r="N353" s="228" t="s">
        <v>40</v>
      </c>
      <c r="O353" s="92"/>
      <c r="P353" s="229">
        <f>O353*H353</f>
        <v>0</v>
      </c>
      <c r="Q353" s="229">
        <v>0</v>
      </c>
      <c r="R353" s="229">
        <f>Q353*H353</f>
        <v>0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169</v>
      </c>
      <c r="AT353" s="231" t="s">
        <v>165</v>
      </c>
      <c r="AU353" s="231" t="s">
        <v>85</v>
      </c>
      <c r="AY353" s="18" t="s">
        <v>162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83</v>
      </c>
      <c r="BK353" s="232">
        <f>ROUND(I353*H353,2)</f>
        <v>0</v>
      </c>
      <c r="BL353" s="18" t="s">
        <v>169</v>
      </c>
      <c r="BM353" s="231" t="s">
        <v>449</v>
      </c>
    </row>
    <row r="354" s="2" customFormat="1" ht="24.15" customHeight="1">
      <c r="A354" s="39"/>
      <c r="B354" s="40"/>
      <c r="C354" s="220" t="s">
        <v>450</v>
      </c>
      <c r="D354" s="220" t="s">
        <v>165</v>
      </c>
      <c r="E354" s="221" t="s">
        <v>451</v>
      </c>
      <c r="F354" s="222" t="s">
        <v>452</v>
      </c>
      <c r="G354" s="223" t="s">
        <v>200</v>
      </c>
      <c r="H354" s="224">
        <v>145</v>
      </c>
      <c r="I354" s="225"/>
      <c r="J354" s="224">
        <f>ROUND(I354*H354,2)</f>
        <v>0</v>
      </c>
      <c r="K354" s="226"/>
      <c r="L354" s="45"/>
      <c r="M354" s="227" t="s">
        <v>1</v>
      </c>
      <c r="N354" s="228" t="s">
        <v>40</v>
      </c>
      <c r="O354" s="92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169</v>
      </c>
      <c r="AT354" s="231" t="s">
        <v>165</v>
      </c>
      <c r="AU354" s="231" t="s">
        <v>85</v>
      </c>
      <c r="AY354" s="18" t="s">
        <v>162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83</v>
      </c>
      <c r="BK354" s="232">
        <f>ROUND(I354*H354,2)</f>
        <v>0</v>
      </c>
      <c r="BL354" s="18" t="s">
        <v>169</v>
      </c>
      <c r="BM354" s="231" t="s">
        <v>453</v>
      </c>
    </row>
    <row r="355" s="2" customFormat="1" ht="37.8" customHeight="1">
      <c r="A355" s="39"/>
      <c r="B355" s="40"/>
      <c r="C355" s="220" t="s">
        <v>454</v>
      </c>
      <c r="D355" s="220" t="s">
        <v>165</v>
      </c>
      <c r="E355" s="221" t="s">
        <v>455</v>
      </c>
      <c r="F355" s="222" t="s">
        <v>456</v>
      </c>
      <c r="G355" s="223" t="s">
        <v>200</v>
      </c>
      <c r="H355" s="224">
        <v>212</v>
      </c>
      <c r="I355" s="225"/>
      <c r="J355" s="224">
        <f>ROUND(I355*H355,2)</f>
        <v>0</v>
      </c>
      <c r="K355" s="226"/>
      <c r="L355" s="45"/>
      <c r="M355" s="227" t="s">
        <v>1</v>
      </c>
      <c r="N355" s="228" t="s">
        <v>40</v>
      </c>
      <c r="O355" s="92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1" t="s">
        <v>169</v>
      </c>
      <c r="AT355" s="231" t="s">
        <v>165</v>
      </c>
      <c r="AU355" s="231" t="s">
        <v>85</v>
      </c>
      <c r="AY355" s="18" t="s">
        <v>162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8" t="s">
        <v>83</v>
      </c>
      <c r="BK355" s="232">
        <f>ROUND(I355*H355,2)</f>
        <v>0</v>
      </c>
      <c r="BL355" s="18" t="s">
        <v>169</v>
      </c>
      <c r="BM355" s="231" t="s">
        <v>457</v>
      </c>
    </row>
    <row r="356" s="13" customFormat="1">
      <c r="A356" s="13"/>
      <c r="B356" s="233"/>
      <c r="C356" s="234"/>
      <c r="D356" s="235" t="s">
        <v>171</v>
      </c>
      <c r="E356" s="236" t="s">
        <v>1</v>
      </c>
      <c r="F356" s="237" t="s">
        <v>458</v>
      </c>
      <c r="G356" s="234"/>
      <c r="H356" s="236" t="s">
        <v>1</v>
      </c>
      <c r="I356" s="238"/>
      <c r="J356" s="234"/>
      <c r="K356" s="234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171</v>
      </c>
      <c r="AU356" s="243" t="s">
        <v>85</v>
      </c>
      <c r="AV356" s="13" t="s">
        <v>83</v>
      </c>
      <c r="AW356" s="13" t="s">
        <v>31</v>
      </c>
      <c r="AX356" s="13" t="s">
        <v>75</v>
      </c>
      <c r="AY356" s="243" t="s">
        <v>162</v>
      </c>
    </row>
    <row r="357" s="14" customFormat="1">
      <c r="A357" s="14"/>
      <c r="B357" s="244"/>
      <c r="C357" s="245"/>
      <c r="D357" s="235" t="s">
        <v>171</v>
      </c>
      <c r="E357" s="246" t="s">
        <v>1</v>
      </c>
      <c r="F357" s="247" t="s">
        <v>459</v>
      </c>
      <c r="G357" s="245"/>
      <c r="H357" s="248">
        <v>212</v>
      </c>
      <c r="I357" s="249"/>
      <c r="J357" s="245"/>
      <c r="K357" s="245"/>
      <c r="L357" s="250"/>
      <c r="M357" s="251"/>
      <c r="N357" s="252"/>
      <c r="O357" s="252"/>
      <c r="P357" s="252"/>
      <c r="Q357" s="252"/>
      <c r="R357" s="252"/>
      <c r="S357" s="252"/>
      <c r="T357" s="253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4" t="s">
        <v>171</v>
      </c>
      <c r="AU357" s="254" t="s">
        <v>85</v>
      </c>
      <c r="AV357" s="14" t="s">
        <v>85</v>
      </c>
      <c r="AW357" s="14" t="s">
        <v>31</v>
      </c>
      <c r="AX357" s="14" t="s">
        <v>83</v>
      </c>
      <c r="AY357" s="254" t="s">
        <v>162</v>
      </c>
    </row>
    <row r="358" s="12" customFormat="1" ht="22.8" customHeight="1">
      <c r="A358" s="12"/>
      <c r="B358" s="204"/>
      <c r="C358" s="205"/>
      <c r="D358" s="206" t="s">
        <v>74</v>
      </c>
      <c r="E358" s="218" t="s">
        <v>460</v>
      </c>
      <c r="F358" s="218" t="s">
        <v>461</v>
      </c>
      <c r="G358" s="205"/>
      <c r="H358" s="205"/>
      <c r="I358" s="208"/>
      <c r="J358" s="219">
        <f>BK358</f>
        <v>0</v>
      </c>
      <c r="K358" s="205"/>
      <c r="L358" s="210"/>
      <c r="M358" s="211"/>
      <c r="N358" s="212"/>
      <c r="O358" s="212"/>
      <c r="P358" s="213">
        <f>SUM(P359:P377)</f>
        <v>0</v>
      </c>
      <c r="Q358" s="212"/>
      <c r="R358" s="213">
        <f>SUM(R359:R377)</f>
        <v>0.056369999999999996</v>
      </c>
      <c r="S358" s="212"/>
      <c r="T358" s="214">
        <f>SUM(T359:T377)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5" t="s">
        <v>83</v>
      </c>
      <c r="AT358" s="216" t="s">
        <v>74</v>
      </c>
      <c r="AU358" s="216" t="s">
        <v>83</v>
      </c>
      <c r="AY358" s="215" t="s">
        <v>162</v>
      </c>
      <c r="BK358" s="217">
        <f>SUM(BK359:BK377)</f>
        <v>0</v>
      </c>
    </row>
    <row r="359" s="2" customFormat="1" ht="24.15" customHeight="1">
      <c r="A359" s="39"/>
      <c r="B359" s="40"/>
      <c r="C359" s="220" t="s">
        <v>462</v>
      </c>
      <c r="D359" s="220" t="s">
        <v>165</v>
      </c>
      <c r="E359" s="221" t="s">
        <v>463</v>
      </c>
      <c r="F359" s="222" t="s">
        <v>464</v>
      </c>
      <c r="G359" s="223" t="s">
        <v>465</v>
      </c>
      <c r="H359" s="224">
        <v>1</v>
      </c>
      <c r="I359" s="225"/>
      <c r="J359" s="224">
        <f>ROUND(I359*H359,2)</f>
        <v>0</v>
      </c>
      <c r="K359" s="226"/>
      <c r="L359" s="45"/>
      <c r="M359" s="227" t="s">
        <v>1</v>
      </c>
      <c r="N359" s="228" t="s">
        <v>40</v>
      </c>
      <c r="O359" s="92"/>
      <c r="P359" s="229">
        <f>O359*H359</f>
        <v>0</v>
      </c>
      <c r="Q359" s="229">
        <v>0</v>
      </c>
      <c r="R359" s="229">
        <f>Q359*H359</f>
        <v>0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265</v>
      </c>
      <c r="AT359" s="231" t="s">
        <v>165</v>
      </c>
      <c r="AU359" s="231" t="s">
        <v>85</v>
      </c>
      <c r="AY359" s="18" t="s">
        <v>162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83</v>
      </c>
      <c r="BK359" s="232">
        <f>ROUND(I359*H359,2)</f>
        <v>0</v>
      </c>
      <c r="BL359" s="18" t="s">
        <v>265</v>
      </c>
      <c r="BM359" s="231" t="s">
        <v>466</v>
      </c>
    </row>
    <row r="360" s="2" customFormat="1" ht="16.5" customHeight="1">
      <c r="A360" s="39"/>
      <c r="B360" s="40"/>
      <c r="C360" s="220" t="s">
        <v>467</v>
      </c>
      <c r="D360" s="220" t="s">
        <v>165</v>
      </c>
      <c r="E360" s="221" t="s">
        <v>468</v>
      </c>
      <c r="F360" s="222" t="s">
        <v>469</v>
      </c>
      <c r="G360" s="223" t="s">
        <v>465</v>
      </c>
      <c r="H360" s="224">
        <v>1</v>
      </c>
      <c r="I360" s="225"/>
      <c r="J360" s="224">
        <f>ROUND(I360*H360,2)</f>
        <v>0</v>
      </c>
      <c r="K360" s="226"/>
      <c r="L360" s="45"/>
      <c r="M360" s="227" t="s">
        <v>1</v>
      </c>
      <c r="N360" s="228" t="s">
        <v>40</v>
      </c>
      <c r="O360" s="92"/>
      <c r="P360" s="229">
        <f>O360*H360</f>
        <v>0</v>
      </c>
      <c r="Q360" s="229">
        <v>0</v>
      </c>
      <c r="R360" s="229">
        <f>Q360*H360</f>
        <v>0</v>
      </c>
      <c r="S360" s="229">
        <v>0</v>
      </c>
      <c r="T360" s="230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1" t="s">
        <v>265</v>
      </c>
      <c r="AT360" s="231" t="s">
        <v>165</v>
      </c>
      <c r="AU360" s="231" t="s">
        <v>85</v>
      </c>
      <c r="AY360" s="18" t="s">
        <v>162</v>
      </c>
      <c r="BE360" s="232">
        <f>IF(N360="základní",J360,0)</f>
        <v>0</v>
      </c>
      <c r="BF360" s="232">
        <f>IF(N360="snížená",J360,0)</f>
        <v>0</v>
      </c>
      <c r="BG360" s="232">
        <f>IF(N360="zákl. přenesená",J360,0)</f>
        <v>0</v>
      </c>
      <c r="BH360" s="232">
        <f>IF(N360="sníž. přenesená",J360,0)</f>
        <v>0</v>
      </c>
      <c r="BI360" s="232">
        <f>IF(N360="nulová",J360,0)</f>
        <v>0</v>
      </c>
      <c r="BJ360" s="18" t="s">
        <v>83</v>
      </c>
      <c r="BK360" s="232">
        <f>ROUND(I360*H360,2)</f>
        <v>0</v>
      </c>
      <c r="BL360" s="18" t="s">
        <v>265</v>
      </c>
      <c r="BM360" s="231" t="s">
        <v>470</v>
      </c>
    </row>
    <row r="361" s="2" customFormat="1">
      <c r="A361" s="39"/>
      <c r="B361" s="40"/>
      <c r="C361" s="41"/>
      <c r="D361" s="235" t="s">
        <v>220</v>
      </c>
      <c r="E361" s="41"/>
      <c r="F361" s="266" t="s">
        <v>471</v>
      </c>
      <c r="G361" s="41"/>
      <c r="H361" s="41"/>
      <c r="I361" s="267"/>
      <c r="J361" s="41"/>
      <c r="K361" s="41"/>
      <c r="L361" s="45"/>
      <c r="M361" s="268"/>
      <c r="N361" s="269"/>
      <c r="O361" s="92"/>
      <c r="P361" s="92"/>
      <c r="Q361" s="92"/>
      <c r="R361" s="92"/>
      <c r="S361" s="92"/>
      <c r="T361" s="93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220</v>
      </c>
      <c r="AU361" s="18" t="s">
        <v>85</v>
      </c>
    </row>
    <row r="362" s="13" customFormat="1">
      <c r="A362" s="13"/>
      <c r="B362" s="233"/>
      <c r="C362" s="234"/>
      <c r="D362" s="235" t="s">
        <v>171</v>
      </c>
      <c r="E362" s="236" t="s">
        <v>1</v>
      </c>
      <c r="F362" s="237" t="s">
        <v>472</v>
      </c>
      <c r="G362" s="234"/>
      <c r="H362" s="236" t="s">
        <v>1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171</v>
      </c>
      <c r="AU362" s="243" t="s">
        <v>85</v>
      </c>
      <c r="AV362" s="13" t="s">
        <v>83</v>
      </c>
      <c r="AW362" s="13" t="s">
        <v>31</v>
      </c>
      <c r="AX362" s="13" t="s">
        <v>75</v>
      </c>
      <c r="AY362" s="243" t="s">
        <v>162</v>
      </c>
    </row>
    <row r="363" s="13" customFormat="1">
      <c r="A363" s="13"/>
      <c r="B363" s="233"/>
      <c r="C363" s="234"/>
      <c r="D363" s="235" t="s">
        <v>171</v>
      </c>
      <c r="E363" s="236" t="s">
        <v>1</v>
      </c>
      <c r="F363" s="237" t="s">
        <v>473</v>
      </c>
      <c r="G363" s="234"/>
      <c r="H363" s="236" t="s">
        <v>1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171</v>
      </c>
      <c r="AU363" s="243" t="s">
        <v>85</v>
      </c>
      <c r="AV363" s="13" t="s">
        <v>83</v>
      </c>
      <c r="AW363" s="13" t="s">
        <v>31</v>
      </c>
      <c r="AX363" s="13" t="s">
        <v>75</v>
      </c>
      <c r="AY363" s="243" t="s">
        <v>162</v>
      </c>
    </row>
    <row r="364" s="14" customFormat="1">
      <c r="A364" s="14"/>
      <c r="B364" s="244"/>
      <c r="C364" s="245"/>
      <c r="D364" s="235" t="s">
        <v>171</v>
      </c>
      <c r="E364" s="246" t="s">
        <v>1</v>
      </c>
      <c r="F364" s="247" t="s">
        <v>83</v>
      </c>
      <c r="G364" s="245"/>
      <c r="H364" s="248">
        <v>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171</v>
      </c>
      <c r="AU364" s="254" t="s">
        <v>85</v>
      </c>
      <c r="AV364" s="14" t="s">
        <v>85</v>
      </c>
      <c r="AW364" s="14" t="s">
        <v>31</v>
      </c>
      <c r="AX364" s="14" t="s">
        <v>83</v>
      </c>
      <c r="AY364" s="254" t="s">
        <v>162</v>
      </c>
    </row>
    <row r="365" s="2" customFormat="1" ht="24.15" customHeight="1">
      <c r="A365" s="39"/>
      <c r="B365" s="40"/>
      <c r="C365" s="220" t="s">
        <v>474</v>
      </c>
      <c r="D365" s="220" t="s">
        <v>165</v>
      </c>
      <c r="E365" s="221" t="s">
        <v>475</v>
      </c>
      <c r="F365" s="222" t="s">
        <v>476</v>
      </c>
      <c r="G365" s="223" t="s">
        <v>200</v>
      </c>
      <c r="H365" s="224">
        <v>250</v>
      </c>
      <c r="I365" s="225"/>
      <c r="J365" s="224">
        <f>ROUND(I365*H365,2)</f>
        <v>0</v>
      </c>
      <c r="K365" s="226"/>
      <c r="L365" s="45"/>
      <c r="M365" s="227" t="s">
        <v>1</v>
      </c>
      <c r="N365" s="228" t="s">
        <v>40</v>
      </c>
      <c r="O365" s="92"/>
      <c r="P365" s="229">
        <f>O365*H365</f>
        <v>0</v>
      </c>
      <c r="Q365" s="229">
        <v>4.0000000000000003E-05</v>
      </c>
      <c r="R365" s="229">
        <f>Q365*H365</f>
        <v>0.01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169</v>
      </c>
      <c r="AT365" s="231" t="s">
        <v>165</v>
      </c>
      <c r="AU365" s="231" t="s">
        <v>85</v>
      </c>
      <c r="AY365" s="18" t="s">
        <v>162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83</v>
      </c>
      <c r="BK365" s="232">
        <f>ROUND(I365*H365,2)</f>
        <v>0</v>
      </c>
      <c r="BL365" s="18" t="s">
        <v>169</v>
      </c>
      <c r="BM365" s="231" t="s">
        <v>477</v>
      </c>
    </row>
    <row r="366" s="2" customFormat="1" ht="24.15" customHeight="1">
      <c r="A366" s="39"/>
      <c r="B366" s="40"/>
      <c r="C366" s="220" t="s">
        <v>478</v>
      </c>
      <c r="D366" s="220" t="s">
        <v>165</v>
      </c>
      <c r="E366" s="221" t="s">
        <v>479</v>
      </c>
      <c r="F366" s="222" t="s">
        <v>480</v>
      </c>
      <c r="G366" s="223" t="s">
        <v>193</v>
      </c>
      <c r="H366" s="224">
        <v>4</v>
      </c>
      <c r="I366" s="225"/>
      <c r="J366" s="224">
        <f>ROUND(I366*H366,2)</f>
        <v>0</v>
      </c>
      <c r="K366" s="226"/>
      <c r="L366" s="45"/>
      <c r="M366" s="227" t="s">
        <v>1</v>
      </c>
      <c r="N366" s="228" t="s">
        <v>40</v>
      </c>
      <c r="O366" s="92"/>
      <c r="P366" s="229">
        <f>O366*H366</f>
        <v>0</v>
      </c>
      <c r="Q366" s="229">
        <v>1.0000000000000001E-05</v>
      </c>
      <c r="R366" s="229">
        <f>Q366*H366</f>
        <v>4.0000000000000003E-05</v>
      </c>
      <c r="S366" s="229">
        <v>0</v>
      </c>
      <c r="T366" s="230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1" t="s">
        <v>169</v>
      </c>
      <c r="AT366" s="231" t="s">
        <v>165</v>
      </c>
      <c r="AU366" s="231" t="s">
        <v>85</v>
      </c>
      <c r="AY366" s="18" t="s">
        <v>162</v>
      </c>
      <c r="BE366" s="232">
        <f>IF(N366="základní",J366,0)</f>
        <v>0</v>
      </c>
      <c r="BF366" s="232">
        <f>IF(N366="snížená",J366,0)</f>
        <v>0</v>
      </c>
      <c r="BG366" s="232">
        <f>IF(N366="zákl. přenesená",J366,0)</f>
        <v>0</v>
      </c>
      <c r="BH366" s="232">
        <f>IF(N366="sníž. přenesená",J366,0)</f>
        <v>0</v>
      </c>
      <c r="BI366" s="232">
        <f>IF(N366="nulová",J366,0)</f>
        <v>0</v>
      </c>
      <c r="BJ366" s="18" t="s">
        <v>83</v>
      </c>
      <c r="BK366" s="232">
        <f>ROUND(I366*H366,2)</f>
        <v>0</v>
      </c>
      <c r="BL366" s="18" t="s">
        <v>169</v>
      </c>
      <c r="BM366" s="231" t="s">
        <v>481</v>
      </c>
    </row>
    <row r="367" s="13" customFormat="1">
      <c r="A367" s="13"/>
      <c r="B367" s="233"/>
      <c r="C367" s="234"/>
      <c r="D367" s="235" t="s">
        <v>171</v>
      </c>
      <c r="E367" s="236" t="s">
        <v>1</v>
      </c>
      <c r="F367" s="237" t="s">
        <v>482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171</v>
      </c>
      <c r="AU367" s="243" t="s">
        <v>85</v>
      </c>
      <c r="AV367" s="13" t="s">
        <v>83</v>
      </c>
      <c r="AW367" s="13" t="s">
        <v>31</v>
      </c>
      <c r="AX367" s="13" t="s">
        <v>75</v>
      </c>
      <c r="AY367" s="243" t="s">
        <v>162</v>
      </c>
    </row>
    <row r="368" s="13" customFormat="1">
      <c r="A368" s="13"/>
      <c r="B368" s="233"/>
      <c r="C368" s="234"/>
      <c r="D368" s="235" t="s">
        <v>171</v>
      </c>
      <c r="E368" s="236" t="s">
        <v>1</v>
      </c>
      <c r="F368" s="237" t="s">
        <v>350</v>
      </c>
      <c r="G368" s="234"/>
      <c r="H368" s="236" t="s">
        <v>1</v>
      </c>
      <c r="I368" s="238"/>
      <c r="J368" s="234"/>
      <c r="K368" s="234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171</v>
      </c>
      <c r="AU368" s="243" t="s">
        <v>85</v>
      </c>
      <c r="AV368" s="13" t="s">
        <v>83</v>
      </c>
      <c r="AW368" s="13" t="s">
        <v>31</v>
      </c>
      <c r="AX368" s="13" t="s">
        <v>75</v>
      </c>
      <c r="AY368" s="243" t="s">
        <v>162</v>
      </c>
    </row>
    <row r="369" s="13" customFormat="1">
      <c r="A369" s="13"/>
      <c r="B369" s="233"/>
      <c r="C369" s="234"/>
      <c r="D369" s="235" t="s">
        <v>171</v>
      </c>
      <c r="E369" s="236" t="s">
        <v>1</v>
      </c>
      <c r="F369" s="237" t="s">
        <v>483</v>
      </c>
      <c r="G369" s="234"/>
      <c r="H369" s="236" t="s">
        <v>1</v>
      </c>
      <c r="I369" s="238"/>
      <c r="J369" s="234"/>
      <c r="K369" s="234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171</v>
      </c>
      <c r="AU369" s="243" t="s">
        <v>85</v>
      </c>
      <c r="AV369" s="13" t="s">
        <v>83</v>
      </c>
      <c r="AW369" s="13" t="s">
        <v>31</v>
      </c>
      <c r="AX369" s="13" t="s">
        <v>75</v>
      </c>
      <c r="AY369" s="243" t="s">
        <v>162</v>
      </c>
    </row>
    <row r="370" s="14" customFormat="1">
      <c r="A370" s="14"/>
      <c r="B370" s="244"/>
      <c r="C370" s="245"/>
      <c r="D370" s="235" t="s">
        <v>171</v>
      </c>
      <c r="E370" s="246" t="s">
        <v>1</v>
      </c>
      <c r="F370" s="247" t="s">
        <v>169</v>
      </c>
      <c r="G370" s="245"/>
      <c r="H370" s="248">
        <v>4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4" t="s">
        <v>171</v>
      </c>
      <c r="AU370" s="254" t="s">
        <v>85</v>
      </c>
      <c r="AV370" s="14" t="s">
        <v>85</v>
      </c>
      <c r="AW370" s="14" t="s">
        <v>31</v>
      </c>
      <c r="AX370" s="14" t="s">
        <v>83</v>
      </c>
      <c r="AY370" s="254" t="s">
        <v>162</v>
      </c>
    </row>
    <row r="371" s="2" customFormat="1" ht="21.75" customHeight="1">
      <c r="A371" s="39"/>
      <c r="B371" s="40"/>
      <c r="C371" s="220" t="s">
        <v>484</v>
      </c>
      <c r="D371" s="220" t="s">
        <v>165</v>
      </c>
      <c r="E371" s="221" t="s">
        <v>485</v>
      </c>
      <c r="F371" s="222" t="s">
        <v>486</v>
      </c>
      <c r="G371" s="223" t="s">
        <v>193</v>
      </c>
      <c r="H371" s="224">
        <v>4</v>
      </c>
      <c r="I371" s="225"/>
      <c r="J371" s="224">
        <f>ROUND(I371*H371,2)</f>
        <v>0</v>
      </c>
      <c r="K371" s="226"/>
      <c r="L371" s="45"/>
      <c r="M371" s="227" t="s">
        <v>1</v>
      </c>
      <c r="N371" s="228" t="s">
        <v>40</v>
      </c>
      <c r="O371" s="92"/>
      <c r="P371" s="229">
        <f>O371*H371</f>
        <v>0</v>
      </c>
      <c r="Q371" s="229">
        <v>9.0000000000000006E-05</v>
      </c>
      <c r="R371" s="229">
        <f>Q371*H371</f>
        <v>0.00036000000000000002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169</v>
      </c>
      <c r="AT371" s="231" t="s">
        <v>165</v>
      </c>
      <c r="AU371" s="231" t="s">
        <v>85</v>
      </c>
      <c r="AY371" s="18" t="s">
        <v>162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83</v>
      </c>
      <c r="BK371" s="232">
        <f>ROUND(I371*H371,2)</f>
        <v>0</v>
      </c>
      <c r="BL371" s="18" t="s">
        <v>169</v>
      </c>
      <c r="BM371" s="231" t="s">
        <v>487</v>
      </c>
    </row>
    <row r="372" s="2" customFormat="1" ht="21.75" customHeight="1">
      <c r="A372" s="39"/>
      <c r="B372" s="40"/>
      <c r="C372" s="220" t="s">
        <v>488</v>
      </c>
      <c r="D372" s="220" t="s">
        <v>165</v>
      </c>
      <c r="E372" s="221" t="s">
        <v>489</v>
      </c>
      <c r="F372" s="222" t="s">
        <v>490</v>
      </c>
      <c r="G372" s="223" t="s">
        <v>193</v>
      </c>
      <c r="H372" s="224">
        <v>1</v>
      </c>
      <c r="I372" s="225"/>
      <c r="J372" s="224">
        <f>ROUND(I372*H372,2)</f>
        <v>0</v>
      </c>
      <c r="K372" s="226"/>
      <c r="L372" s="45"/>
      <c r="M372" s="227" t="s">
        <v>1</v>
      </c>
      <c r="N372" s="228" t="s">
        <v>40</v>
      </c>
      <c r="O372" s="92"/>
      <c r="P372" s="229">
        <f>O372*H372</f>
        <v>0</v>
      </c>
      <c r="Q372" s="229">
        <v>0.045969999999999997</v>
      </c>
      <c r="R372" s="229">
        <f>Q372*H372</f>
        <v>0.045969999999999997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169</v>
      </c>
      <c r="AT372" s="231" t="s">
        <v>165</v>
      </c>
      <c r="AU372" s="231" t="s">
        <v>85</v>
      </c>
      <c r="AY372" s="18" t="s">
        <v>162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83</v>
      </c>
      <c r="BK372" s="232">
        <f>ROUND(I372*H372,2)</f>
        <v>0</v>
      </c>
      <c r="BL372" s="18" t="s">
        <v>169</v>
      </c>
      <c r="BM372" s="231" t="s">
        <v>491</v>
      </c>
    </row>
    <row r="373" s="13" customFormat="1">
      <c r="A373" s="13"/>
      <c r="B373" s="233"/>
      <c r="C373" s="234"/>
      <c r="D373" s="235" t="s">
        <v>171</v>
      </c>
      <c r="E373" s="236" t="s">
        <v>1</v>
      </c>
      <c r="F373" s="237" t="s">
        <v>492</v>
      </c>
      <c r="G373" s="234"/>
      <c r="H373" s="236" t="s">
        <v>1</v>
      </c>
      <c r="I373" s="238"/>
      <c r="J373" s="234"/>
      <c r="K373" s="234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171</v>
      </c>
      <c r="AU373" s="243" t="s">
        <v>85</v>
      </c>
      <c r="AV373" s="13" t="s">
        <v>83</v>
      </c>
      <c r="AW373" s="13" t="s">
        <v>31</v>
      </c>
      <c r="AX373" s="13" t="s">
        <v>75</v>
      </c>
      <c r="AY373" s="243" t="s">
        <v>162</v>
      </c>
    </row>
    <row r="374" s="13" customFormat="1">
      <c r="A374" s="13"/>
      <c r="B374" s="233"/>
      <c r="C374" s="234"/>
      <c r="D374" s="235" t="s">
        <v>171</v>
      </c>
      <c r="E374" s="236" t="s">
        <v>1</v>
      </c>
      <c r="F374" s="237" t="s">
        <v>493</v>
      </c>
      <c r="G374" s="234"/>
      <c r="H374" s="236" t="s">
        <v>1</v>
      </c>
      <c r="I374" s="238"/>
      <c r="J374" s="234"/>
      <c r="K374" s="234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171</v>
      </c>
      <c r="AU374" s="243" t="s">
        <v>85</v>
      </c>
      <c r="AV374" s="13" t="s">
        <v>83</v>
      </c>
      <c r="AW374" s="13" t="s">
        <v>31</v>
      </c>
      <c r="AX374" s="13" t="s">
        <v>75</v>
      </c>
      <c r="AY374" s="243" t="s">
        <v>162</v>
      </c>
    </row>
    <row r="375" s="13" customFormat="1">
      <c r="A375" s="13"/>
      <c r="B375" s="233"/>
      <c r="C375" s="234"/>
      <c r="D375" s="235" t="s">
        <v>171</v>
      </c>
      <c r="E375" s="236" t="s">
        <v>1</v>
      </c>
      <c r="F375" s="237" t="s">
        <v>494</v>
      </c>
      <c r="G375" s="234"/>
      <c r="H375" s="236" t="s">
        <v>1</v>
      </c>
      <c r="I375" s="238"/>
      <c r="J375" s="234"/>
      <c r="K375" s="234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171</v>
      </c>
      <c r="AU375" s="243" t="s">
        <v>85</v>
      </c>
      <c r="AV375" s="13" t="s">
        <v>83</v>
      </c>
      <c r="AW375" s="13" t="s">
        <v>31</v>
      </c>
      <c r="AX375" s="13" t="s">
        <v>75</v>
      </c>
      <c r="AY375" s="243" t="s">
        <v>162</v>
      </c>
    </row>
    <row r="376" s="14" customFormat="1">
      <c r="A376" s="14"/>
      <c r="B376" s="244"/>
      <c r="C376" s="245"/>
      <c r="D376" s="235" t="s">
        <v>171</v>
      </c>
      <c r="E376" s="246" t="s">
        <v>1</v>
      </c>
      <c r="F376" s="247" t="s">
        <v>83</v>
      </c>
      <c r="G376" s="245"/>
      <c r="H376" s="248">
        <v>1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171</v>
      </c>
      <c r="AU376" s="254" t="s">
        <v>85</v>
      </c>
      <c r="AV376" s="14" t="s">
        <v>85</v>
      </c>
      <c r="AW376" s="14" t="s">
        <v>31</v>
      </c>
      <c r="AX376" s="14" t="s">
        <v>83</v>
      </c>
      <c r="AY376" s="254" t="s">
        <v>162</v>
      </c>
    </row>
    <row r="377" s="2" customFormat="1" ht="24.15" customHeight="1">
      <c r="A377" s="39"/>
      <c r="B377" s="40"/>
      <c r="C377" s="270" t="s">
        <v>495</v>
      </c>
      <c r="D377" s="270" t="s">
        <v>319</v>
      </c>
      <c r="E377" s="271" t="s">
        <v>496</v>
      </c>
      <c r="F377" s="272" t="s">
        <v>497</v>
      </c>
      <c r="G377" s="273" t="s">
        <v>193</v>
      </c>
      <c r="H377" s="274">
        <v>1</v>
      </c>
      <c r="I377" s="275"/>
      <c r="J377" s="274">
        <f>ROUND(I377*H377,2)</f>
        <v>0</v>
      </c>
      <c r="K377" s="276"/>
      <c r="L377" s="277"/>
      <c r="M377" s="278" t="s">
        <v>1</v>
      </c>
      <c r="N377" s="279" t="s">
        <v>40</v>
      </c>
      <c r="O377" s="92"/>
      <c r="P377" s="229">
        <f>O377*H377</f>
        <v>0</v>
      </c>
      <c r="Q377" s="229">
        <v>0</v>
      </c>
      <c r="R377" s="229">
        <f>Q377*H377</f>
        <v>0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216</v>
      </c>
      <c r="AT377" s="231" t="s">
        <v>319</v>
      </c>
      <c r="AU377" s="231" t="s">
        <v>85</v>
      </c>
      <c r="AY377" s="18" t="s">
        <v>162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83</v>
      </c>
      <c r="BK377" s="232">
        <f>ROUND(I377*H377,2)</f>
        <v>0</v>
      </c>
      <c r="BL377" s="18" t="s">
        <v>169</v>
      </c>
      <c r="BM377" s="231" t="s">
        <v>498</v>
      </c>
    </row>
    <row r="378" s="12" customFormat="1" ht="22.8" customHeight="1">
      <c r="A378" s="12"/>
      <c r="B378" s="204"/>
      <c r="C378" s="205"/>
      <c r="D378" s="206" t="s">
        <v>74</v>
      </c>
      <c r="E378" s="218" t="s">
        <v>499</v>
      </c>
      <c r="F378" s="218" t="s">
        <v>500</v>
      </c>
      <c r="G378" s="205"/>
      <c r="H378" s="205"/>
      <c r="I378" s="208"/>
      <c r="J378" s="219">
        <f>BK378</f>
        <v>0</v>
      </c>
      <c r="K378" s="205"/>
      <c r="L378" s="210"/>
      <c r="M378" s="211"/>
      <c r="N378" s="212"/>
      <c r="O378" s="212"/>
      <c r="P378" s="213">
        <f>SUM(P379:P420)</f>
        <v>0</v>
      </c>
      <c r="Q378" s="212"/>
      <c r="R378" s="213">
        <f>SUM(R379:R420)</f>
        <v>0</v>
      </c>
      <c r="S378" s="212"/>
      <c r="T378" s="214">
        <f>SUM(T379:T420)</f>
        <v>10.934999999999999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5" t="s">
        <v>83</v>
      </c>
      <c r="AT378" s="216" t="s">
        <v>74</v>
      </c>
      <c r="AU378" s="216" t="s">
        <v>83</v>
      </c>
      <c r="AY378" s="215" t="s">
        <v>162</v>
      </c>
      <c r="BK378" s="217">
        <f>SUM(BK379:BK420)</f>
        <v>0</v>
      </c>
    </row>
    <row r="379" s="2" customFormat="1" ht="24.15" customHeight="1">
      <c r="A379" s="39"/>
      <c r="B379" s="40"/>
      <c r="C379" s="220" t="s">
        <v>501</v>
      </c>
      <c r="D379" s="220" t="s">
        <v>165</v>
      </c>
      <c r="E379" s="221" t="s">
        <v>502</v>
      </c>
      <c r="F379" s="222" t="s">
        <v>503</v>
      </c>
      <c r="G379" s="223" t="s">
        <v>200</v>
      </c>
      <c r="H379" s="224">
        <v>28.100000000000001</v>
      </c>
      <c r="I379" s="225"/>
      <c r="J379" s="224">
        <f>ROUND(I379*H379,2)</f>
        <v>0</v>
      </c>
      <c r="K379" s="226"/>
      <c r="L379" s="45"/>
      <c r="M379" s="227" t="s">
        <v>1</v>
      </c>
      <c r="N379" s="228" t="s">
        <v>40</v>
      </c>
      <c r="O379" s="92"/>
      <c r="P379" s="229">
        <f>O379*H379</f>
        <v>0</v>
      </c>
      <c r="Q379" s="229">
        <v>0</v>
      </c>
      <c r="R379" s="229">
        <f>Q379*H379</f>
        <v>0</v>
      </c>
      <c r="S379" s="229">
        <v>0.308</v>
      </c>
      <c r="T379" s="230">
        <f>S379*H379</f>
        <v>8.6547999999999998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1" t="s">
        <v>169</v>
      </c>
      <c r="AT379" s="231" t="s">
        <v>165</v>
      </c>
      <c r="AU379" s="231" t="s">
        <v>85</v>
      </c>
      <c r="AY379" s="18" t="s">
        <v>162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8" t="s">
        <v>83</v>
      </c>
      <c r="BK379" s="232">
        <f>ROUND(I379*H379,2)</f>
        <v>0</v>
      </c>
      <c r="BL379" s="18" t="s">
        <v>169</v>
      </c>
      <c r="BM379" s="231" t="s">
        <v>504</v>
      </c>
    </row>
    <row r="380" s="13" customFormat="1">
      <c r="A380" s="13"/>
      <c r="B380" s="233"/>
      <c r="C380" s="234"/>
      <c r="D380" s="235" t="s">
        <v>171</v>
      </c>
      <c r="E380" s="236" t="s">
        <v>1</v>
      </c>
      <c r="F380" s="237" t="s">
        <v>172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171</v>
      </c>
      <c r="AU380" s="243" t="s">
        <v>85</v>
      </c>
      <c r="AV380" s="13" t="s">
        <v>83</v>
      </c>
      <c r="AW380" s="13" t="s">
        <v>31</v>
      </c>
      <c r="AX380" s="13" t="s">
        <v>75</v>
      </c>
      <c r="AY380" s="243" t="s">
        <v>162</v>
      </c>
    </row>
    <row r="381" s="13" customFormat="1">
      <c r="A381" s="13"/>
      <c r="B381" s="233"/>
      <c r="C381" s="234"/>
      <c r="D381" s="235" t="s">
        <v>171</v>
      </c>
      <c r="E381" s="236" t="s">
        <v>1</v>
      </c>
      <c r="F381" s="237" t="s">
        <v>505</v>
      </c>
      <c r="G381" s="234"/>
      <c r="H381" s="236" t="s">
        <v>1</v>
      </c>
      <c r="I381" s="238"/>
      <c r="J381" s="234"/>
      <c r="K381" s="234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171</v>
      </c>
      <c r="AU381" s="243" t="s">
        <v>85</v>
      </c>
      <c r="AV381" s="13" t="s">
        <v>83</v>
      </c>
      <c r="AW381" s="13" t="s">
        <v>31</v>
      </c>
      <c r="AX381" s="13" t="s">
        <v>75</v>
      </c>
      <c r="AY381" s="243" t="s">
        <v>162</v>
      </c>
    </row>
    <row r="382" s="14" customFormat="1">
      <c r="A382" s="14"/>
      <c r="B382" s="244"/>
      <c r="C382" s="245"/>
      <c r="D382" s="235" t="s">
        <v>171</v>
      </c>
      <c r="E382" s="246" t="s">
        <v>1</v>
      </c>
      <c r="F382" s="247" t="s">
        <v>506</v>
      </c>
      <c r="G382" s="245"/>
      <c r="H382" s="248">
        <v>32.399999999999999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4" t="s">
        <v>171</v>
      </c>
      <c r="AU382" s="254" t="s">
        <v>85</v>
      </c>
      <c r="AV382" s="14" t="s">
        <v>85</v>
      </c>
      <c r="AW382" s="14" t="s">
        <v>31</v>
      </c>
      <c r="AX382" s="14" t="s">
        <v>75</v>
      </c>
      <c r="AY382" s="254" t="s">
        <v>162</v>
      </c>
    </row>
    <row r="383" s="14" customFormat="1">
      <c r="A383" s="14"/>
      <c r="B383" s="244"/>
      <c r="C383" s="245"/>
      <c r="D383" s="235" t="s">
        <v>171</v>
      </c>
      <c r="E383" s="246" t="s">
        <v>1</v>
      </c>
      <c r="F383" s="247" t="s">
        <v>507</v>
      </c>
      <c r="G383" s="245"/>
      <c r="H383" s="248">
        <v>-4.2999999999999998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171</v>
      </c>
      <c r="AU383" s="254" t="s">
        <v>85</v>
      </c>
      <c r="AV383" s="14" t="s">
        <v>85</v>
      </c>
      <c r="AW383" s="14" t="s">
        <v>31</v>
      </c>
      <c r="AX383" s="14" t="s">
        <v>75</v>
      </c>
      <c r="AY383" s="254" t="s">
        <v>162</v>
      </c>
    </row>
    <row r="384" s="15" customFormat="1">
      <c r="A384" s="15"/>
      <c r="B384" s="255"/>
      <c r="C384" s="256"/>
      <c r="D384" s="235" t="s">
        <v>171</v>
      </c>
      <c r="E384" s="257" t="s">
        <v>1</v>
      </c>
      <c r="F384" s="258" t="s">
        <v>185</v>
      </c>
      <c r="G384" s="256"/>
      <c r="H384" s="259">
        <v>28.099999999999998</v>
      </c>
      <c r="I384" s="260"/>
      <c r="J384" s="256"/>
      <c r="K384" s="256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171</v>
      </c>
      <c r="AU384" s="265" t="s">
        <v>85</v>
      </c>
      <c r="AV384" s="15" t="s">
        <v>169</v>
      </c>
      <c r="AW384" s="15" t="s">
        <v>31</v>
      </c>
      <c r="AX384" s="15" t="s">
        <v>83</v>
      </c>
      <c r="AY384" s="265" t="s">
        <v>162</v>
      </c>
    </row>
    <row r="385" s="2" customFormat="1" ht="16.5" customHeight="1">
      <c r="A385" s="39"/>
      <c r="B385" s="40"/>
      <c r="C385" s="220" t="s">
        <v>508</v>
      </c>
      <c r="D385" s="220" t="s">
        <v>165</v>
      </c>
      <c r="E385" s="221" t="s">
        <v>509</v>
      </c>
      <c r="F385" s="222" t="s">
        <v>510</v>
      </c>
      <c r="G385" s="223" t="s">
        <v>213</v>
      </c>
      <c r="H385" s="224">
        <v>60</v>
      </c>
      <c r="I385" s="225"/>
      <c r="J385" s="224">
        <f>ROUND(I385*H385,2)</f>
        <v>0</v>
      </c>
      <c r="K385" s="226"/>
      <c r="L385" s="45"/>
      <c r="M385" s="227" t="s">
        <v>1</v>
      </c>
      <c r="N385" s="228" t="s">
        <v>40</v>
      </c>
      <c r="O385" s="92"/>
      <c r="P385" s="229">
        <f>O385*H385</f>
        <v>0</v>
      </c>
      <c r="Q385" s="229">
        <v>0</v>
      </c>
      <c r="R385" s="229">
        <f>Q385*H385</f>
        <v>0</v>
      </c>
      <c r="S385" s="229">
        <v>0</v>
      </c>
      <c r="T385" s="23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1" t="s">
        <v>169</v>
      </c>
      <c r="AT385" s="231" t="s">
        <v>165</v>
      </c>
      <c r="AU385" s="231" t="s">
        <v>85</v>
      </c>
      <c r="AY385" s="18" t="s">
        <v>162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8" t="s">
        <v>83</v>
      </c>
      <c r="BK385" s="232">
        <f>ROUND(I385*H385,2)</f>
        <v>0</v>
      </c>
      <c r="BL385" s="18" t="s">
        <v>169</v>
      </c>
      <c r="BM385" s="231" t="s">
        <v>511</v>
      </c>
    </row>
    <row r="386" s="13" customFormat="1">
      <c r="A386" s="13"/>
      <c r="B386" s="233"/>
      <c r="C386" s="234"/>
      <c r="D386" s="235" t="s">
        <v>171</v>
      </c>
      <c r="E386" s="236" t="s">
        <v>1</v>
      </c>
      <c r="F386" s="237" t="s">
        <v>172</v>
      </c>
      <c r="G386" s="234"/>
      <c r="H386" s="236" t="s">
        <v>1</v>
      </c>
      <c r="I386" s="238"/>
      <c r="J386" s="234"/>
      <c r="K386" s="234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171</v>
      </c>
      <c r="AU386" s="243" t="s">
        <v>85</v>
      </c>
      <c r="AV386" s="13" t="s">
        <v>83</v>
      </c>
      <c r="AW386" s="13" t="s">
        <v>31</v>
      </c>
      <c r="AX386" s="13" t="s">
        <v>75</v>
      </c>
      <c r="AY386" s="243" t="s">
        <v>162</v>
      </c>
    </row>
    <row r="387" s="13" customFormat="1">
      <c r="A387" s="13"/>
      <c r="B387" s="233"/>
      <c r="C387" s="234"/>
      <c r="D387" s="235" t="s">
        <v>171</v>
      </c>
      <c r="E387" s="236" t="s">
        <v>1</v>
      </c>
      <c r="F387" s="237" t="s">
        <v>351</v>
      </c>
      <c r="G387" s="234"/>
      <c r="H387" s="236" t="s">
        <v>1</v>
      </c>
      <c r="I387" s="238"/>
      <c r="J387" s="234"/>
      <c r="K387" s="234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171</v>
      </c>
      <c r="AU387" s="243" t="s">
        <v>85</v>
      </c>
      <c r="AV387" s="13" t="s">
        <v>83</v>
      </c>
      <c r="AW387" s="13" t="s">
        <v>31</v>
      </c>
      <c r="AX387" s="13" t="s">
        <v>75</v>
      </c>
      <c r="AY387" s="243" t="s">
        <v>162</v>
      </c>
    </row>
    <row r="388" s="14" customFormat="1">
      <c r="A388" s="14"/>
      <c r="B388" s="244"/>
      <c r="C388" s="245"/>
      <c r="D388" s="235" t="s">
        <v>171</v>
      </c>
      <c r="E388" s="246" t="s">
        <v>1</v>
      </c>
      <c r="F388" s="247" t="s">
        <v>512</v>
      </c>
      <c r="G388" s="245"/>
      <c r="H388" s="248">
        <v>60</v>
      </c>
      <c r="I388" s="249"/>
      <c r="J388" s="245"/>
      <c r="K388" s="245"/>
      <c r="L388" s="250"/>
      <c r="M388" s="251"/>
      <c r="N388" s="252"/>
      <c r="O388" s="252"/>
      <c r="P388" s="252"/>
      <c r="Q388" s="252"/>
      <c r="R388" s="252"/>
      <c r="S388" s="252"/>
      <c r="T388" s="253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4" t="s">
        <v>171</v>
      </c>
      <c r="AU388" s="254" t="s">
        <v>85</v>
      </c>
      <c r="AV388" s="14" t="s">
        <v>85</v>
      </c>
      <c r="AW388" s="14" t="s">
        <v>31</v>
      </c>
      <c r="AX388" s="14" t="s">
        <v>83</v>
      </c>
      <c r="AY388" s="254" t="s">
        <v>162</v>
      </c>
    </row>
    <row r="389" s="2" customFormat="1" ht="24.15" customHeight="1">
      <c r="A389" s="39"/>
      <c r="B389" s="40"/>
      <c r="C389" s="220" t="s">
        <v>513</v>
      </c>
      <c r="D389" s="220" t="s">
        <v>165</v>
      </c>
      <c r="E389" s="221" t="s">
        <v>514</v>
      </c>
      <c r="F389" s="222" t="s">
        <v>515</v>
      </c>
      <c r="G389" s="223" t="s">
        <v>200</v>
      </c>
      <c r="H389" s="224">
        <v>6.4199999999999999</v>
      </c>
      <c r="I389" s="225"/>
      <c r="J389" s="224">
        <f>ROUND(I389*H389,2)</f>
        <v>0</v>
      </c>
      <c r="K389" s="226"/>
      <c r="L389" s="45"/>
      <c r="M389" s="227" t="s">
        <v>1</v>
      </c>
      <c r="N389" s="228" t="s">
        <v>40</v>
      </c>
      <c r="O389" s="92"/>
      <c r="P389" s="229">
        <f>O389*H389</f>
        <v>0</v>
      </c>
      <c r="Q389" s="229">
        <v>0</v>
      </c>
      <c r="R389" s="229">
        <f>Q389*H389</f>
        <v>0</v>
      </c>
      <c r="S389" s="229">
        <v>0.055</v>
      </c>
      <c r="T389" s="230">
        <f>S389*H389</f>
        <v>0.35310000000000002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169</v>
      </c>
      <c r="AT389" s="231" t="s">
        <v>165</v>
      </c>
      <c r="AU389" s="231" t="s">
        <v>85</v>
      </c>
      <c r="AY389" s="18" t="s">
        <v>162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83</v>
      </c>
      <c r="BK389" s="232">
        <f>ROUND(I389*H389,2)</f>
        <v>0</v>
      </c>
      <c r="BL389" s="18" t="s">
        <v>169</v>
      </c>
      <c r="BM389" s="231" t="s">
        <v>516</v>
      </c>
    </row>
    <row r="390" s="13" customFormat="1">
      <c r="A390" s="13"/>
      <c r="B390" s="233"/>
      <c r="C390" s="234"/>
      <c r="D390" s="235" t="s">
        <v>171</v>
      </c>
      <c r="E390" s="236" t="s">
        <v>1</v>
      </c>
      <c r="F390" s="237" t="s">
        <v>172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171</v>
      </c>
      <c r="AU390" s="243" t="s">
        <v>85</v>
      </c>
      <c r="AV390" s="13" t="s">
        <v>83</v>
      </c>
      <c r="AW390" s="13" t="s">
        <v>31</v>
      </c>
      <c r="AX390" s="13" t="s">
        <v>75</v>
      </c>
      <c r="AY390" s="243" t="s">
        <v>162</v>
      </c>
    </row>
    <row r="391" s="13" customFormat="1">
      <c r="A391" s="13"/>
      <c r="B391" s="233"/>
      <c r="C391" s="234"/>
      <c r="D391" s="235" t="s">
        <v>171</v>
      </c>
      <c r="E391" s="236" t="s">
        <v>1</v>
      </c>
      <c r="F391" s="237" t="s">
        <v>179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171</v>
      </c>
      <c r="AU391" s="243" t="s">
        <v>85</v>
      </c>
      <c r="AV391" s="13" t="s">
        <v>83</v>
      </c>
      <c r="AW391" s="13" t="s">
        <v>31</v>
      </c>
      <c r="AX391" s="13" t="s">
        <v>75</v>
      </c>
      <c r="AY391" s="243" t="s">
        <v>162</v>
      </c>
    </row>
    <row r="392" s="13" customFormat="1">
      <c r="A392" s="13"/>
      <c r="B392" s="233"/>
      <c r="C392" s="234"/>
      <c r="D392" s="235" t="s">
        <v>171</v>
      </c>
      <c r="E392" s="236" t="s">
        <v>1</v>
      </c>
      <c r="F392" s="237" t="s">
        <v>517</v>
      </c>
      <c r="G392" s="234"/>
      <c r="H392" s="236" t="s">
        <v>1</v>
      </c>
      <c r="I392" s="238"/>
      <c r="J392" s="234"/>
      <c r="K392" s="234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171</v>
      </c>
      <c r="AU392" s="243" t="s">
        <v>85</v>
      </c>
      <c r="AV392" s="13" t="s">
        <v>83</v>
      </c>
      <c r="AW392" s="13" t="s">
        <v>31</v>
      </c>
      <c r="AX392" s="13" t="s">
        <v>75</v>
      </c>
      <c r="AY392" s="243" t="s">
        <v>162</v>
      </c>
    </row>
    <row r="393" s="14" customFormat="1">
      <c r="A393" s="14"/>
      <c r="B393" s="244"/>
      <c r="C393" s="245"/>
      <c r="D393" s="235" t="s">
        <v>171</v>
      </c>
      <c r="E393" s="246" t="s">
        <v>1</v>
      </c>
      <c r="F393" s="247" t="s">
        <v>518</v>
      </c>
      <c r="G393" s="245"/>
      <c r="H393" s="248">
        <v>1.6200000000000001</v>
      </c>
      <c r="I393" s="249"/>
      <c r="J393" s="245"/>
      <c r="K393" s="245"/>
      <c r="L393" s="250"/>
      <c r="M393" s="251"/>
      <c r="N393" s="252"/>
      <c r="O393" s="252"/>
      <c r="P393" s="252"/>
      <c r="Q393" s="252"/>
      <c r="R393" s="252"/>
      <c r="S393" s="252"/>
      <c r="T393" s="25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4" t="s">
        <v>171</v>
      </c>
      <c r="AU393" s="254" t="s">
        <v>85</v>
      </c>
      <c r="AV393" s="14" t="s">
        <v>85</v>
      </c>
      <c r="AW393" s="14" t="s">
        <v>31</v>
      </c>
      <c r="AX393" s="14" t="s">
        <v>75</v>
      </c>
      <c r="AY393" s="254" t="s">
        <v>162</v>
      </c>
    </row>
    <row r="394" s="13" customFormat="1">
      <c r="A394" s="13"/>
      <c r="B394" s="233"/>
      <c r="C394" s="234"/>
      <c r="D394" s="235" t="s">
        <v>171</v>
      </c>
      <c r="E394" s="236" t="s">
        <v>1</v>
      </c>
      <c r="F394" s="237" t="s">
        <v>182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171</v>
      </c>
      <c r="AU394" s="243" t="s">
        <v>85</v>
      </c>
      <c r="AV394" s="13" t="s">
        <v>83</v>
      </c>
      <c r="AW394" s="13" t="s">
        <v>31</v>
      </c>
      <c r="AX394" s="13" t="s">
        <v>75</v>
      </c>
      <c r="AY394" s="243" t="s">
        <v>162</v>
      </c>
    </row>
    <row r="395" s="13" customFormat="1">
      <c r="A395" s="13"/>
      <c r="B395" s="233"/>
      <c r="C395" s="234"/>
      <c r="D395" s="235" t="s">
        <v>171</v>
      </c>
      <c r="E395" s="236" t="s">
        <v>1</v>
      </c>
      <c r="F395" s="237" t="s">
        <v>294</v>
      </c>
      <c r="G395" s="234"/>
      <c r="H395" s="236" t="s">
        <v>1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171</v>
      </c>
      <c r="AU395" s="243" t="s">
        <v>85</v>
      </c>
      <c r="AV395" s="13" t="s">
        <v>83</v>
      </c>
      <c r="AW395" s="13" t="s">
        <v>31</v>
      </c>
      <c r="AX395" s="13" t="s">
        <v>75</v>
      </c>
      <c r="AY395" s="243" t="s">
        <v>162</v>
      </c>
    </row>
    <row r="396" s="14" customFormat="1">
      <c r="A396" s="14"/>
      <c r="B396" s="244"/>
      <c r="C396" s="245"/>
      <c r="D396" s="235" t="s">
        <v>171</v>
      </c>
      <c r="E396" s="246" t="s">
        <v>1</v>
      </c>
      <c r="F396" s="247" t="s">
        <v>295</v>
      </c>
      <c r="G396" s="245"/>
      <c r="H396" s="248">
        <v>2.7000000000000002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171</v>
      </c>
      <c r="AU396" s="254" t="s">
        <v>85</v>
      </c>
      <c r="AV396" s="14" t="s">
        <v>85</v>
      </c>
      <c r="AW396" s="14" t="s">
        <v>31</v>
      </c>
      <c r="AX396" s="14" t="s">
        <v>75</v>
      </c>
      <c r="AY396" s="254" t="s">
        <v>162</v>
      </c>
    </row>
    <row r="397" s="14" customFormat="1">
      <c r="A397" s="14"/>
      <c r="B397" s="244"/>
      <c r="C397" s="245"/>
      <c r="D397" s="235" t="s">
        <v>171</v>
      </c>
      <c r="E397" s="246" t="s">
        <v>1</v>
      </c>
      <c r="F397" s="247" t="s">
        <v>296</v>
      </c>
      <c r="G397" s="245"/>
      <c r="H397" s="248">
        <v>2.1000000000000001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171</v>
      </c>
      <c r="AU397" s="254" t="s">
        <v>85</v>
      </c>
      <c r="AV397" s="14" t="s">
        <v>85</v>
      </c>
      <c r="AW397" s="14" t="s">
        <v>31</v>
      </c>
      <c r="AX397" s="14" t="s">
        <v>75</v>
      </c>
      <c r="AY397" s="254" t="s">
        <v>162</v>
      </c>
    </row>
    <row r="398" s="15" customFormat="1">
      <c r="A398" s="15"/>
      <c r="B398" s="255"/>
      <c r="C398" s="256"/>
      <c r="D398" s="235" t="s">
        <v>171</v>
      </c>
      <c r="E398" s="257" t="s">
        <v>1</v>
      </c>
      <c r="F398" s="258" t="s">
        <v>185</v>
      </c>
      <c r="G398" s="256"/>
      <c r="H398" s="259">
        <v>6.4199999999999999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171</v>
      </c>
      <c r="AU398" s="265" t="s">
        <v>85</v>
      </c>
      <c r="AV398" s="15" t="s">
        <v>169</v>
      </c>
      <c r="AW398" s="15" t="s">
        <v>31</v>
      </c>
      <c r="AX398" s="15" t="s">
        <v>83</v>
      </c>
      <c r="AY398" s="265" t="s">
        <v>162</v>
      </c>
    </row>
    <row r="399" s="2" customFormat="1" ht="24.15" customHeight="1">
      <c r="A399" s="39"/>
      <c r="B399" s="40"/>
      <c r="C399" s="220" t="s">
        <v>519</v>
      </c>
      <c r="D399" s="220" t="s">
        <v>165</v>
      </c>
      <c r="E399" s="221" t="s">
        <v>520</v>
      </c>
      <c r="F399" s="222" t="s">
        <v>521</v>
      </c>
      <c r="G399" s="223" t="s">
        <v>200</v>
      </c>
      <c r="H399" s="224">
        <v>1.6000000000000001</v>
      </c>
      <c r="I399" s="225"/>
      <c r="J399" s="224">
        <f>ROUND(I399*H399,2)</f>
        <v>0</v>
      </c>
      <c r="K399" s="226"/>
      <c r="L399" s="45"/>
      <c r="M399" s="227" t="s">
        <v>1</v>
      </c>
      <c r="N399" s="228" t="s">
        <v>40</v>
      </c>
      <c r="O399" s="92"/>
      <c r="P399" s="229">
        <f>O399*H399</f>
        <v>0</v>
      </c>
      <c r="Q399" s="229">
        <v>0</v>
      </c>
      <c r="R399" s="229">
        <f>Q399*H399</f>
        <v>0</v>
      </c>
      <c r="S399" s="229">
        <v>0.54500000000000004</v>
      </c>
      <c r="T399" s="230">
        <f>S399*H399</f>
        <v>0.87200000000000011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1" t="s">
        <v>169</v>
      </c>
      <c r="AT399" s="231" t="s">
        <v>165</v>
      </c>
      <c r="AU399" s="231" t="s">
        <v>85</v>
      </c>
      <c r="AY399" s="18" t="s">
        <v>162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8" t="s">
        <v>83</v>
      </c>
      <c r="BK399" s="232">
        <f>ROUND(I399*H399,2)</f>
        <v>0</v>
      </c>
      <c r="BL399" s="18" t="s">
        <v>169</v>
      </c>
      <c r="BM399" s="231" t="s">
        <v>522</v>
      </c>
    </row>
    <row r="400" s="13" customFormat="1">
      <c r="A400" s="13"/>
      <c r="B400" s="233"/>
      <c r="C400" s="234"/>
      <c r="D400" s="235" t="s">
        <v>171</v>
      </c>
      <c r="E400" s="236" t="s">
        <v>1</v>
      </c>
      <c r="F400" s="237" t="s">
        <v>172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171</v>
      </c>
      <c r="AU400" s="243" t="s">
        <v>85</v>
      </c>
      <c r="AV400" s="13" t="s">
        <v>83</v>
      </c>
      <c r="AW400" s="13" t="s">
        <v>31</v>
      </c>
      <c r="AX400" s="13" t="s">
        <v>75</v>
      </c>
      <c r="AY400" s="243" t="s">
        <v>162</v>
      </c>
    </row>
    <row r="401" s="13" customFormat="1">
      <c r="A401" s="13"/>
      <c r="B401" s="233"/>
      <c r="C401" s="234"/>
      <c r="D401" s="235" t="s">
        <v>171</v>
      </c>
      <c r="E401" s="236" t="s">
        <v>1</v>
      </c>
      <c r="F401" s="237" t="s">
        <v>523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171</v>
      </c>
      <c r="AU401" s="243" t="s">
        <v>85</v>
      </c>
      <c r="AV401" s="13" t="s">
        <v>83</v>
      </c>
      <c r="AW401" s="13" t="s">
        <v>31</v>
      </c>
      <c r="AX401" s="13" t="s">
        <v>75</v>
      </c>
      <c r="AY401" s="243" t="s">
        <v>162</v>
      </c>
    </row>
    <row r="402" s="14" customFormat="1">
      <c r="A402" s="14"/>
      <c r="B402" s="244"/>
      <c r="C402" s="245"/>
      <c r="D402" s="235" t="s">
        <v>171</v>
      </c>
      <c r="E402" s="246" t="s">
        <v>1</v>
      </c>
      <c r="F402" s="247" t="s">
        <v>524</v>
      </c>
      <c r="G402" s="245"/>
      <c r="H402" s="248">
        <v>1.6000000000000001</v>
      </c>
      <c r="I402" s="249"/>
      <c r="J402" s="245"/>
      <c r="K402" s="245"/>
      <c r="L402" s="250"/>
      <c r="M402" s="251"/>
      <c r="N402" s="252"/>
      <c r="O402" s="252"/>
      <c r="P402" s="252"/>
      <c r="Q402" s="252"/>
      <c r="R402" s="252"/>
      <c r="S402" s="252"/>
      <c r="T402" s="253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4" t="s">
        <v>171</v>
      </c>
      <c r="AU402" s="254" t="s">
        <v>85</v>
      </c>
      <c r="AV402" s="14" t="s">
        <v>85</v>
      </c>
      <c r="AW402" s="14" t="s">
        <v>31</v>
      </c>
      <c r="AX402" s="14" t="s">
        <v>83</v>
      </c>
      <c r="AY402" s="254" t="s">
        <v>162</v>
      </c>
    </row>
    <row r="403" s="2" customFormat="1" ht="24.15" customHeight="1">
      <c r="A403" s="39"/>
      <c r="B403" s="40"/>
      <c r="C403" s="220" t="s">
        <v>525</v>
      </c>
      <c r="D403" s="220" t="s">
        <v>165</v>
      </c>
      <c r="E403" s="221" t="s">
        <v>526</v>
      </c>
      <c r="F403" s="222" t="s">
        <v>527</v>
      </c>
      <c r="G403" s="223" t="s">
        <v>200</v>
      </c>
      <c r="H403" s="224">
        <v>1.3999999999999999</v>
      </c>
      <c r="I403" s="225"/>
      <c r="J403" s="224">
        <f>ROUND(I403*H403,2)</f>
        <v>0</v>
      </c>
      <c r="K403" s="226"/>
      <c r="L403" s="45"/>
      <c r="M403" s="227" t="s">
        <v>1</v>
      </c>
      <c r="N403" s="228" t="s">
        <v>40</v>
      </c>
      <c r="O403" s="92"/>
      <c r="P403" s="229">
        <f>O403*H403</f>
        <v>0</v>
      </c>
      <c r="Q403" s="229">
        <v>0</v>
      </c>
      <c r="R403" s="229">
        <f>Q403*H403</f>
        <v>0</v>
      </c>
      <c r="S403" s="229">
        <v>0.037999999999999999</v>
      </c>
      <c r="T403" s="230">
        <f>S403*H403</f>
        <v>0.053199999999999997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1" t="s">
        <v>169</v>
      </c>
      <c r="AT403" s="231" t="s">
        <v>165</v>
      </c>
      <c r="AU403" s="231" t="s">
        <v>85</v>
      </c>
      <c r="AY403" s="18" t="s">
        <v>162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8" t="s">
        <v>83</v>
      </c>
      <c r="BK403" s="232">
        <f>ROUND(I403*H403,2)</f>
        <v>0</v>
      </c>
      <c r="BL403" s="18" t="s">
        <v>169</v>
      </c>
      <c r="BM403" s="231" t="s">
        <v>528</v>
      </c>
    </row>
    <row r="404" s="13" customFormat="1">
      <c r="A404" s="13"/>
      <c r="B404" s="233"/>
      <c r="C404" s="234"/>
      <c r="D404" s="235" t="s">
        <v>171</v>
      </c>
      <c r="E404" s="236" t="s">
        <v>1</v>
      </c>
      <c r="F404" s="237" t="s">
        <v>472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171</v>
      </c>
      <c r="AU404" s="243" t="s">
        <v>85</v>
      </c>
      <c r="AV404" s="13" t="s">
        <v>83</v>
      </c>
      <c r="AW404" s="13" t="s">
        <v>31</v>
      </c>
      <c r="AX404" s="13" t="s">
        <v>75</v>
      </c>
      <c r="AY404" s="243" t="s">
        <v>162</v>
      </c>
    </row>
    <row r="405" s="13" customFormat="1">
      <c r="A405" s="13"/>
      <c r="B405" s="233"/>
      <c r="C405" s="234"/>
      <c r="D405" s="235" t="s">
        <v>171</v>
      </c>
      <c r="E405" s="236" t="s">
        <v>1</v>
      </c>
      <c r="F405" s="237" t="s">
        <v>529</v>
      </c>
      <c r="G405" s="234"/>
      <c r="H405" s="236" t="s">
        <v>1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171</v>
      </c>
      <c r="AU405" s="243" t="s">
        <v>85</v>
      </c>
      <c r="AV405" s="13" t="s">
        <v>83</v>
      </c>
      <c r="AW405" s="13" t="s">
        <v>31</v>
      </c>
      <c r="AX405" s="13" t="s">
        <v>75</v>
      </c>
      <c r="AY405" s="243" t="s">
        <v>162</v>
      </c>
    </row>
    <row r="406" s="14" customFormat="1">
      <c r="A406" s="14"/>
      <c r="B406" s="244"/>
      <c r="C406" s="245"/>
      <c r="D406" s="235" t="s">
        <v>171</v>
      </c>
      <c r="E406" s="246" t="s">
        <v>1</v>
      </c>
      <c r="F406" s="247" t="s">
        <v>530</v>
      </c>
      <c r="G406" s="245"/>
      <c r="H406" s="248">
        <v>1.3999999999999999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171</v>
      </c>
      <c r="AU406" s="254" t="s">
        <v>85</v>
      </c>
      <c r="AV406" s="14" t="s">
        <v>85</v>
      </c>
      <c r="AW406" s="14" t="s">
        <v>31</v>
      </c>
      <c r="AX406" s="14" t="s">
        <v>83</v>
      </c>
      <c r="AY406" s="254" t="s">
        <v>162</v>
      </c>
    </row>
    <row r="407" s="2" customFormat="1" ht="24.15" customHeight="1">
      <c r="A407" s="39"/>
      <c r="B407" s="40"/>
      <c r="C407" s="220" t="s">
        <v>531</v>
      </c>
      <c r="D407" s="220" t="s">
        <v>165</v>
      </c>
      <c r="E407" s="221" t="s">
        <v>532</v>
      </c>
      <c r="F407" s="222" t="s">
        <v>533</v>
      </c>
      <c r="G407" s="223" t="s">
        <v>200</v>
      </c>
      <c r="H407" s="224">
        <v>9.5999999999999996</v>
      </c>
      <c r="I407" s="225"/>
      <c r="J407" s="224">
        <f>ROUND(I407*H407,2)</f>
        <v>0</v>
      </c>
      <c r="K407" s="226"/>
      <c r="L407" s="45"/>
      <c r="M407" s="227" t="s">
        <v>1</v>
      </c>
      <c r="N407" s="228" t="s">
        <v>40</v>
      </c>
      <c r="O407" s="92"/>
      <c r="P407" s="229">
        <f>O407*H407</f>
        <v>0</v>
      </c>
      <c r="Q407" s="229">
        <v>0</v>
      </c>
      <c r="R407" s="229">
        <f>Q407*H407</f>
        <v>0</v>
      </c>
      <c r="S407" s="229">
        <v>0.032000000000000001</v>
      </c>
      <c r="T407" s="230">
        <f>S407*H407</f>
        <v>0.30719999999999997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169</v>
      </c>
      <c r="AT407" s="231" t="s">
        <v>165</v>
      </c>
      <c r="AU407" s="231" t="s">
        <v>85</v>
      </c>
      <c r="AY407" s="18" t="s">
        <v>162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83</v>
      </c>
      <c r="BK407" s="232">
        <f>ROUND(I407*H407,2)</f>
        <v>0</v>
      </c>
      <c r="BL407" s="18" t="s">
        <v>169</v>
      </c>
      <c r="BM407" s="231" t="s">
        <v>534</v>
      </c>
    </row>
    <row r="408" s="13" customFormat="1">
      <c r="A408" s="13"/>
      <c r="B408" s="233"/>
      <c r="C408" s="234"/>
      <c r="D408" s="235" t="s">
        <v>171</v>
      </c>
      <c r="E408" s="236" t="s">
        <v>1</v>
      </c>
      <c r="F408" s="237" t="s">
        <v>172</v>
      </c>
      <c r="G408" s="234"/>
      <c r="H408" s="236" t="s">
        <v>1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171</v>
      </c>
      <c r="AU408" s="243" t="s">
        <v>85</v>
      </c>
      <c r="AV408" s="13" t="s">
        <v>83</v>
      </c>
      <c r="AW408" s="13" t="s">
        <v>31</v>
      </c>
      <c r="AX408" s="13" t="s">
        <v>75</v>
      </c>
      <c r="AY408" s="243" t="s">
        <v>162</v>
      </c>
    </row>
    <row r="409" s="13" customFormat="1">
      <c r="A409" s="13"/>
      <c r="B409" s="233"/>
      <c r="C409" s="234"/>
      <c r="D409" s="235" t="s">
        <v>171</v>
      </c>
      <c r="E409" s="236" t="s">
        <v>1</v>
      </c>
      <c r="F409" s="237" t="s">
        <v>523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171</v>
      </c>
      <c r="AU409" s="243" t="s">
        <v>85</v>
      </c>
      <c r="AV409" s="13" t="s">
        <v>83</v>
      </c>
      <c r="AW409" s="13" t="s">
        <v>31</v>
      </c>
      <c r="AX409" s="13" t="s">
        <v>75</v>
      </c>
      <c r="AY409" s="243" t="s">
        <v>162</v>
      </c>
    </row>
    <row r="410" s="14" customFormat="1">
      <c r="A410" s="14"/>
      <c r="B410" s="244"/>
      <c r="C410" s="245"/>
      <c r="D410" s="235" t="s">
        <v>171</v>
      </c>
      <c r="E410" s="246" t="s">
        <v>1</v>
      </c>
      <c r="F410" s="247" t="s">
        <v>535</v>
      </c>
      <c r="G410" s="245"/>
      <c r="H410" s="248">
        <v>9.5999999999999996</v>
      </c>
      <c r="I410" s="249"/>
      <c r="J410" s="245"/>
      <c r="K410" s="245"/>
      <c r="L410" s="250"/>
      <c r="M410" s="251"/>
      <c r="N410" s="252"/>
      <c r="O410" s="252"/>
      <c r="P410" s="252"/>
      <c r="Q410" s="252"/>
      <c r="R410" s="252"/>
      <c r="S410" s="252"/>
      <c r="T410" s="253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4" t="s">
        <v>171</v>
      </c>
      <c r="AU410" s="254" t="s">
        <v>85</v>
      </c>
      <c r="AV410" s="14" t="s">
        <v>85</v>
      </c>
      <c r="AW410" s="14" t="s">
        <v>31</v>
      </c>
      <c r="AX410" s="14" t="s">
        <v>83</v>
      </c>
      <c r="AY410" s="254" t="s">
        <v>162</v>
      </c>
    </row>
    <row r="411" s="2" customFormat="1" ht="24.15" customHeight="1">
      <c r="A411" s="39"/>
      <c r="B411" s="40"/>
      <c r="C411" s="220" t="s">
        <v>536</v>
      </c>
      <c r="D411" s="220" t="s">
        <v>165</v>
      </c>
      <c r="E411" s="221" t="s">
        <v>537</v>
      </c>
      <c r="F411" s="222" t="s">
        <v>538</v>
      </c>
      <c r="G411" s="223" t="s">
        <v>200</v>
      </c>
      <c r="H411" s="224">
        <v>6.4199999999999999</v>
      </c>
      <c r="I411" s="225"/>
      <c r="J411" s="224">
        <f>ROUND(I411*H411,2)</f>
        <v>0</v>
      </c>
      <c r="K411" s="226"/>
      <c r="L411" s="45"/>
      <c r="M411" s="227" t="s">
        <v>1</v>
      </c>
      <c r="N411" s="228" t="s">
        <v>40</v>
      </c>
      <c r="O411" s="92"/>
      <c r="P411" s="229">
        <f>O411*H411</f>
        <v>0</v>
      </c>
      <c r="Q411" s="229">
        <v>0</v>
      </c>
      <c r="R411" s="229">
        <f>Q411*H411</f>
        <v>0</v>
      </c>
      <c r="S411" s="229">
        <v>0.014999999999999999</v>
      </c>
      <c r="T411" s="230">
        <f>S411*H411</f>
        <v>0.096299999999999997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1" t="s">
        <v>169</v>
      </c>
      <c r="AT411" s="231" t="s">
        <v>165</v>
      </c>
      <c r="AU411" s="231" t="s">
        <v>85</v>
      </c>
      <c r="AY411" s="18" t="s">
        <v>162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8" t="s">
        <v>83</v>
      </c>
      <c r="BK411" s="232">
        <f>ROUND(I411*H411,2)</f>
        <v>0</v>
      </c>
      <c r="BL411" s="18" t="s">
        <v>169</v>
      </c>
      <c r="BM411" s="231" t="s">
        <v>539</v>
      </c>
    </row>
    <row r="412" s="13" customFormat="1">
      <c r="A412" s="13"/>
      <c r="B412" s="233"/>
      <c r="C412" s="234"/>
      <c r="D412" s="235" t="s">
        <v>171</v>
      </c>
      <c r="E412" s="236" t="s">
        <v>1</v>
      </c>
      <c r="F412" s="237" t="s">
        <v>172</v>
      </c>
      <c r="G412" s="234"/>
      <c r="H412" s="236" t="s">
        <v>1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171</v>
      </c>
      <c r="AU412" s="243" t="s">
        <v>85</v>
      </c>
      <c r="AV412" s="13" t="s">
        <v>83</v>
      </c>
      <c r="AW412" s="13" t="s">
        <v>31</v>
      </c>
      <c r="AX412" s="13" t="s">
        <v>75</v>
      </c>
      <c r="AY412" s="243" t="s">
        <v>162</v>
      </c>
    </row>
    <row r="413" s="13" customFormat="1">
      <c r="A413" s="13"/>
      <c r="B413" s="233"/>
      <c r="C413" s="234"/>
      <c r="D413" s="235" t="s">
        <v>171</v>
      </c>
      <c r="E413" s="236" t="s">
        <v>1</v>
      </c>
      <c r="F413" s="237" t="s">
        <v>540</v>
      </c>
      <c r="G413" s="234"/>
      <c r="H413" s="236" t="s">
        <v>1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171</v>
      </c>
      <c r="AU413" s="243" t="s">
        <v>85</v>
      </c>
      <c r="AV413" s="13" t="s">
        <v>83</v>
      </c>
      <c r="AW413" s="13" t="s">
        <v>31</v>
      </c>
      <c r="AX413" s="13" t="s">
        <v>75</v>
      </c>
      <c r="AY413" s="243" t="s">
        <v>162</v>
      </c>
    </row>
    <row r="414" s="14" customFormat="1">
      <c r="A414" s="14"/>
      <c r="B414" s="244"/>
      <c r="C414" s="245"/>
      <c r="D414" s="235" t="s">
        <v>171</v>
      </c>
      <c r="E414" s="246" t="s">
        <v>1</v>
      </c>
      <c r="F414" s="247" t="s">
        <v>541</v>
      </c>
      <c r="G414" s="245"/>
      <c r="H414" s="248">
        <v>6.4199999999999999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171</v>
      </c>
      <c r="AU414" s="254" t="s">
        <v>85</v>
      </c>
      <c r="AV414" s="14" t="s">
        <v>85</v>
      </c>
      <c r="AW414" s="14" t="s">
        <v>31</v>
      </c>
      <c r="AX414" s="14" t="s">
        <v>83</v>
      </c>
      <c r="AY414" s="254" t="s">
        <v>162</v>
      </c>
    </row>
    <row r="415" s="2" customFormat="1" ht="21.75" customHeight="1">
      <c r="A415" s="39"/>
      <c r="B415" s="40"/>
      <c r="C415" s="220" t="s">
        <v>237</v>
      </c>
      <c r="D415" s="220" t="s">
        <v>165</v>
      </c>
      <c r="E415" s="221" t="s">
        <v>542</v>
      </c>
      <c r="F415" s="222" t="s">
        <v>543</v>
      </c>
      <c r="G415" s="223" t="s">
        <v>200</v>
      </c>
      <c r="H415" s="224">
        <v>4.4000000000000004</v>
      </c>
      <c r="I415" s="225"/>
      <c r="J415" s="224">
        <f>ROUND(I415*H415,2)</f>
        <v>0</v>
      </c>
      <c r="K415" s="226"/>
      <c r="L415" s="45"/>
      <c r="M415" s="227" t="s">
        <v>1</v>
      </c>
      <c r="N415" s="228" t="s">
        <v>40</v>
      </c>
      <c r="O415" s="92"/>
      <c r="P415" s="229">
        <f>O415*H415</f>
        <v>0</v>
      </c>
      <c r="Q415" s="229">
        <v>0</v>
      </c>
      <c r="R415" s="229">
        <f>Q415*H415</f>
        <v>0</v>
      </c>
      <c r="S415" s="229">
        <v>0.075999999999999998</v>
      </c>
      <c r="T415" s="230">
        <f>S415*H415</f>
        <v>0.33440000000000003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1" t="s">
        <v>169</v>
      </c>
      <c r="AT415" s="231" t="s">
        <v>165</v>
      </c>
      <c r="AU415" s="231" t="s">
        <v>85</v>
      </c>
      <c r="AY415" s="18" t="s">
        <v>162</v>
      </c>
      <c r="BE415" s="232">
        <f>IF(N415="základní",J415,0)</f>
        <v>0</v>
      </c>
      <c r="BF415" s="232">
        <f>IF(N415="snížená",J415,0)</f>
        <v>0</v>
      </c>
      <c r="BG415" s="232">
        <f>IF(N415="zákl. přenesená",J415,0)</f>
        <v>0</v>
      </c>
      <c r="BH415" s="232">
        <f>IF(N415="sníž. přenesená",J415,0)</f>
        <v>0</v>
      </c>
      <c r="BI415" s="232">
        <f>IF(N415="nulová",J415,0)</f>
        <v>0</v>
      </c>
      <c r="BJ415" s="18" t="s">
        <v>83</v>
      </c>
      <c r="BK415" s="232">
        <f>ROUND(I415*H415,2)</f>
        <v>0</v>
      </c>
      <c r="BL415" s="18" t="s">
        <v>169</v>
      </c>
      <c r="BM415" s="231" t="s">
        <v>544</v>
      </c>
    </row>
    <row r="416" s="13" customFormat="1">
      <c r="A416" s="13"/>
      <c r="B416" s="233"/>
      <c r="C416" s="234"/>
      <c r="D416" s="235" t="s">
        <v>171</v>
      </c>
      <c r="E416" s="236" t="s">
        <v>1</v>
      </c>
      <c r="F416" s="237" t="s">
        <v>172</v>
      </c>
      <c r="G416" s="234"/>
      <c r="H416" s="236" t="s">
        <v>1</v>
      </c>
      <c r="I416" s="238"/>
      <c r="J416" s="234"/>
      <c r="K416" s="234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171</v>
      </c>
      <c r="AU416" s="243" t="s">
        <v>85</v>
      </c>
      <c r="AV416" s="13" t="s">
        <v>83</v>
      </c>
      <c r="AW416" s="13" t="s">
        <v>31</v>
      </c>
      <c r="AX416" s="13" t="s">
        <v>75</v>
      </c>
      <c r="AY416" s="243" t="s">
        <v>162</v>
      </c>
    </row>
    <row r="417" s="13" customFormat="1">
      <c r="A417" s="13"/>
      <c r="B417" s="233"/>
      <c r="C417" s="234"/>
      <c r="D417" s="235" t="s">
        <v>171</v>
      </c>
      <c r="E417" s="236" t="s">
        <v>1</v>
      </c>
      <c r="F417" s="237" t="s">
        <v>545</v>
      </c>
      <c r="G417" s="234"/>
      <c r="H417" s="236" t="s">
        <v>1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171</v>
      </c>
      <c r="AU417" s="243" t="s">
        <v>85</v>
      </c>
      <c r="AV417" s="13" t="s">
        <v>83</v>
      </c>
      <c r="AW417" s="13" t="s">
        <v>31</v>
      </c>
      <c r="AX417" s="13" t="s">
        <v>75</v>
      </c>
      <c r="AY417" s="243" t="s">
        <v>162</v>
      </c>
    </row>
    <row r="418" s="14" customFormat="1">
      <c r="A418" s="14"/>
      <c r="B418" s="244"/>
      <c r="C418" s="245"/>
      <c r="D418" s="235" t="s">
        <v>171</v>
      </c>
      <c r="E418" s="246" t="s">
        <v>1</v>
      </c>
      <c r="F418" s="247" t="s">
        <v>546</v>
      </c>
      <c r="G418" s="245"/>
      <c r="H418" s="248">
        <v>4.4000000000000004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4" t="s">
        <v>171</v>
      </c>
      <c r="AU418" s="254" t="s">
        <v>85</v>
      </c>
      <c r="AV418" s="14" t="s">
        <v>85</v>
      </c>
      <c r="AW418" s="14" t="s">
        <v>31</v>
      </c>
      <c r="AX418" s="14" t="s">
        <v>83</v>
      </c>
      <c r="AY418" s="254" t="s">
        <v>162</v>
      </c>
    </row>
    <row r="419" s="2" customFormat="1" ht="16.5" customHeight="1">
      <c r="A419" s="39"/>
      <c r="B419" s="40"/>
      <c r="C419" s="220" t="s">
        <v>304</v>
      </c>
      <c r="D419" s="220" t="s">
        <v>165</v>
      </c>
      <c r="E419" s="221" t="s">
        <v>547</v>
      </c>
      <c r="F419" s="222" t="s">
        <v>548</v>
      </c>
      <c r="G419" s="223" t="s">
        <v>193</v>
      </c>
      <c r="H419" s="224">
        <v>11</v>
      </c>
      <c r="I419" s="225"/>
      <c r="J419" s="224">
        <f>ROUND(I419*H419,2)</f>
        <v>0</v>
      </c>
      <c r="K419" s="226"/>
      <c r="L419" s="45"/>
      <c r="M419" s="227" t="s">
        <v>1</v>
      </c>
      <c r="N419" s="228" t="s">
        <v>40</v>
      </c>
      <c r="O419" s="92"/>
      <c r="P419" s="229">
        <f>O419*H419</f>
        <v>0</v>
      </c>
      <c r="Q419" s="229">
        <v>0</v>
      </c>
      <c r="R419" s="229">
        <f>Q419*H419</f>
        <v>0</v>
      </c>
      <c r="S419" s="229">
        <v>0.024</v>
      </c>
      <c r="T419" s="230">
        <f>S419*H419</f>
        <v>0.26400000000000001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1" t="s">
        <v>169</v>
      </c>
      <c r="AT419" s="231" t="s">
        <v>165</v>
      </c>
      <c r="AU419" s="231" t="s">
        <v>85</v>
      </c>
      <c r="AY419" s="18" t="s">
        <v>162</v>
      </c>
      <c r="BE419" s="232">
        <f>IF(N419="základní",J419,0)</f>
        <v>0</v>
      </c>
      <c r="BF419" s="232">
        <f>IF(N419="snížená",J419,0)</f>
        <v>0</v>
      </c>
      <c r="BG419" s="232">
        <f>IF(N419="zákl. přenesená",J419,0)</f>
        <v>0</v>
      </c>
      <c r="BH419" s="232">
        <f>IF(N419="sníž. přenesená",J419,0)</f>
        <v>0</v>
      </c>
      <c r="BI419" s="232">
        <f>IF(N419="nulová",J419,0)</f>
        <v>0</v>
      </c>
      <c r="BJ419" s="18" t="s">
        <v>83</v>
      </c>
      <c r="BK419" s="232">
        <f>ROUND(I419*H419,2)</f>
        <v>0</v>
      </c>
      <c r="BL419" s="18" t="s">
        <v>169</v>
      </c>
      <c r="BM419" s="231" t="s">
        <v>549</v>
      </c>
    </row>
    <row r="420" s="14" customFormat="1">
      <c r="A420" s="14"/>
      <c r="B420" s="244"/>
      <c r="C420" s="245"/>
      <c r="D420" s="235" t="s">
        <v>171</v>
      </c>
      <c r="E420" s="246" t="s">
        <v>1</v>
      </c>
      <c r="F420" s="247" t="s">
        <v>223</v>
      </c>
      <c r="G420" s="245"/>
      <c r="H420" s="248">
        <v>11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171</v>
      </c>
      <c r="AU420" s="254" t="s">
        <v>85</v>
      </c>
      <c r="AV420" s="14" t="s">
        <v>85</v>
      </c>
      <c r="AW420" s="14" t="s">
        <v>31</v>
      </c>
      <c r="AX420" s="14" t="s">
        <v>83</v>
      </c>
      <c r="AY420" s="254" t="s">
        <v>162</v>
      </c>
    </row>
    <row r="421" s="12" customFormat="1" ht="22.8" customHeight="1">
      <c r="A421" s="12"/>
      <c r="B421" s="204"/>
      <c r="C421" s="205"/>
      <c r="D421" s="206" t="s">
        <v>74</v>
      </c>
      <c r="E421" s="218" t="s">
        <v>550</v>
      </c>
      <c r="F421" s="218" t="s">
        <v>551</v>
      </c>
      <c r="G421" s="205"/>
      <c r="H421" s="205"/>
      <c r="I421" s="208"/>
      <c r="J421" s="219">
        <f>BK421</f>
        <v>0</v>
      </c>
      <c r="K421" s="205"/>
      <c r="L421" s="210"/>
      <c r="M421" s="211"/>
      <c r="N421" s="212"/>
      <c r="O421" s="212"/>
      <c r="P421" s="213">
        <f>SUM(P422:P457)</f>
        <v>0</v>
      </c>
      <c r="Q421" s="212"/>
      <c r="R421" s="213">
        <f>SUM(R422:R457)</f>
        <v>0</v>
      </c>
      <c r="S421" s="212"/>
      <c r="T421" s="214">
        <f>SUM(T422:T457)</f>
        <v>4.0019999999999998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15" t="s">
        <v>83</v>
      </c>
      <c r="AT421" s="216" t="s">
        <v>74</v>
      </c>
      <c r="AU421" s="216" t="s">
        <v>83</v>
      </c>
      <c r="AY421" s="215" t="s">
        <v>162</v>
      </c>
      <c r="BK421" s="217">
        <f>SUM(BK422:BK457)</f>
        <v>0</v>
      </c>
    </row>
    <row r="422" s="2" customFormat="1" ht="24.15" customHeight="1">
      <c r="A422" s="39"/>
      <c r="B422" s="40"/>
      <c r="C422" s="220" t="s">
        <v>424</v>
      </c>
      <c r="D422" s="220" t="s">
        <v>165</v>
      </c>
      <c r="E422" s="221" t="s">
        <v>552</v>
      </c>
      <c r="F422" s="222" t="s">
        <v>553</v>
      </c>
      <c r="G422" s="223" t="s">
        <v>168</v>
      </c>
      <c r="H422" s="224">
        <v>0.17999999999999999</v>
      </c>
      <c r="I422" s="225"/>
      <c r="J422" s="224">
        <f>ROUND(I422*H422,2)</f>
        <v>0</v>
      </c>
      <c r="K422" s="226"/>
      <c r="L422" s="45"/>
      <c r="M422" s="227" t="s">
        <v>1</v>
      </c>
      <c r="N422" s="228" t="s">
        <v>40</v>
      </c>
      <c r="O422" s="92"/>
      <c r="P422" s="229">
        <f>O422*H422</f>
        <v>0</v>
      </c>
      <c r="Q422" s="229">
        <v>0</v>
      </c>
      <c r="R422" s="229">
        <f>Q422*H422</f>
        <v>0</v>
      </c>
      <c r="S422" s="229">
        <v>1.8</v>
      </c>
      <c r="T422" s="230">
        <f>S422*H422</f>
        <v>0.32400000000000001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31" t="s">
        <v>169</v>
      </c>
      <c r="AT422" s="231" t="s">
        <v>165</v>
      </c>
      <c r="AU422" s="231" t="s">
        <v>85</v>
      </c>
      <c r="AY422" s="18" t="s">
        <v>162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8" t="s">
        <v>83</v>
      </c>
      <c r="BK422" s="232">
        <f>ROUND(I422*H422,2)</f>
        <v>0</v>
      </c>
      <c r="BL422" s="18" t="s">
        <v>169</v>
      </c>
      <c r="BM422" s="231" t="s">
        <v>554</v>
      </c>
    </row>
    <row r="423" s="13" customFormat="1">
      <c r="A423" s="13"/>
      <c r="B423" s="233"/>
      <c r="C423" s="234"/>
      <c r="D423" s="235" t="s">
        <v>171</v>
      </c>
      <c r="E423" s="236" t="s">
        <v>1</v>
      </c>
      <c r="F423" s="237" t="s">
        <v>172</v>
      </c>
      <c r="G423" s="234"/>
      <c r="H423" s="236" t="s">
        <v>1</v>
      </c>
      <c r="I423" s="238"/>
      <c r="J423" s="234"/>
      <c r="K423" s="234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171</v>
      </c>
      <c r="AU423" s="243" t="s">
        <v>85</v>
      </c>
      <c r="AV423" s="13" t="s">
        <v>83</v>
      </c>
      <c r="AW423" s="13" t="s">
        <v>31</v>
      </c>
      <c r="AX423" s="13" t="s">
        <v>75</v>
      </c>
      <c r="AY423" s="243" t="s">
        <v>162</v>
      </c>
    </row>
    <row r="424" s="13" customFormat="1">
      <c r="A424" s="13"/>
      <c r="B424" s="233"/>
      <c r="C424" s="234"/>
      <c r="D424" s="235" t="s">
        <v>171</v>
      </c>
      <c r="E424" s="236" t="s">
        <v>1</v>
      </c>
      <c r="F424" s="237" t="s">
        <v>179</v>
      </c>
      <c r="G424" s="234"/>
      <c r="H424" s="236" t="s">
        <v>1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171</v>
      </c>
      <c r="AU424" s="243" t="s">
        <v>85</v>
      </c>
      <c r="AV424" s="13" t="s">
        <v>83</v>
      </c>
      <c r="AW424" s="13" t="s">
        <v>31</v>
      </c>
      <c r="AX424" s="13" t="s">
        <v>75</v>
      </c>
      <c r="AY424" s="243" t="s">
        <v>162</v>
      </c>
    </row>
    <row r="425" s="13" customFormat="1">
      <c r="A425" s="13"/>
      <c r="B425" s="233"/>
      <c r="C425" s="234"/>
      <c r="D425" s="235" t="s">
        <v>171</v>
      </c>
      <c r="E425" s="236" t="s">
        <v>1</v>
      </c>
      <c r="F425" s="237" t="s">
        <v>517</v>
      </c>
      <c r="G425" s="234"/>
      <c r="H425" s="236" t="s">
        <v>1</v>
      </c>
      <c r="I425" s="238"/>
      <c r="J425" s="234"/>
      <c r="K425" s="234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171</v>
      </c>
      <c r="AU425" s="243" t="s">
        <v>85</v>
      </c>
      <c r="AV425" s="13" t="s">
        <v>83</v>
      </c>
      <c r="AW425" s="13" t="s">
        <v>31</v>
      </c>
      <c r="AX425" s="13" t="s">
        <v>75</v>
      </c>
      <c r="AY425" s="243" t="s">
        <v>162</v>
      </c>
    </row>
    <row r="426" s="14" customFormat="1">
      <c r="A426" s="14"/>
      <c r="B426" s="244"/>
      <c r="C426" s="245"/>
      <c r="D426" s="235" t="s">
        <v>171</v>
      </c>
      <c r="E426" s="246" t="s">
        <v>1</v>
      </c>
      <c r="F426" s="247" t="s">
        <v>555</v>
      </c>
      <c r="G426" s="245"/>
      <c r="H426" s="248">
        <v>0.17999999999999999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171</v>
      </c>
      <c r="AU426" s="254" t="s">
        <v>85</v>
      </c>
      <c r="AV426" s="14" t="s">
        <v>85</v>
      </c>
      <c r="AW426" s="14" t="s">
        <v>31</v>
      </c>
      <c r="AX426" s="14" t="s">
        <v>83</v>
      </c>
      <c r="AY426" s="254" t="s">
        <v>162</v>
      </c>
    </row>
    <row r="427" s="2" customFormat="1" ht="24.15" customHeight="1">
      <c r="A427" s="39"/>
      <c r="B427" s="40"/>
      <c r="C427" s="220" t="s">
        <v>556</v>
      </c>
      <c r="D427" s="220" t="s">
        <v>165</v>
      </c>
      <c r="E427" s="221" t="s">
        <v>557</v>
      </c>
      <c r="F427" s="222" t="s">
        <v>558</v>
      </c>
      <c r="G427" s="223" t="s">
        <v>193</v>
      </c>
      <c r="H427" s="224">
        <v>2</v>
      </c>
      <c r="I427" s="225"/>
      <c r="J427" s="224">
        <f>ROUND(I427*H427,2)</f>
        <v>0</v>
      </c>
      <c r="K427" s="226"/>
      <c r="L427" s="45"/>
      <c r="M427" s="227" t="s">
        <v>1</v>
      </c>
      <c r="N427" s="228" t="s">
        <v>40</v>
      </c>
      <c r="O427" s="92"/>
      <c r="P427" s="229">
        <f>O427*H427</f>
        <v>0</v>
      </c>
      <c r="Q427" s="229">
        <v>0</v>
      </c>
      <c r="R427" s="229">
        <f>Q427*H427</f>
        <v>0</v>
      </c>
      <c r="S427" s="229">
        <v>0.34399999999999997</v>
      </c>
      <c r="T427" s="230">
        <f>S427*H427</f>
        <v>0.68799999999999994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1" t="s">
        <v>169</v>
      </c>
      <c r="AT427" s="231" t="s">
        <v>165</v>
      </c>
      <c r="AU427" s="231" t="s">
        <v>85</v>
      </c>
      <c r="AY427" s="18" t="s">
        <v>162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8" t="s">
        <v>83</v>
      </c>
      <c r="BK427" s="232">
        <f>ROUND(I427*H427,2)</f>
        <v>0</v>
      </c>
      <c r="BL427" s="18" t="s">
        <v>169</v>
      </c>
      <c r="BM427" s="231" t="s">
        <v>559</v>
      </c>
    </row>
    <row r="428" s="13" customFormat="1">
      <c r="A428" s="13"/>
      <c r="B428" s="233"/>
      <c r="C428" s="234"/>
      <c r="D428" s="235" t="s">
        <v>171</v>
      </c>
      <c r="E428" s="236" t="s">
        <v>1</v>
      </c>
      <c r="F428" s="237" t="s">
        <v>560</v>
      </c>
      <c r="G428" s="234"/>
      <c r="H428" s="236" t="s">
        <v>1</v>
      </c>
      <c r="I428" s="238"/>
      <c r="J428" s="234"/>
      <c r="K428" s="234"/>
      <c r="L428" s="239"/>
      <c r="M428" s="240"/>
      <c r="N428" s="241"/>
      <c r="O428" s="241"/>
      <c r="P428" s="241"/>
      <c r="Q428" s="241"/>
      <c r="R428" s="241"/>
      <c r="S428" s="241"/>
      <c r="T428" s="24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3" t="s">
        <v>171</v>
      </c>
      <c r="AU428" s="243" t="s">
        <v>85</v>
      </c>
      <c r="AV428" s="13" t="s">
        <v>83</v>
      </c>
      <c r="AW428" s="13" t="s">
        <v>31</v>
      </c>
      <c r="AX428" s="13" t="s">
        <v>75</v>
      </c>
      <c r="AY428" s="243" t="s">
        <v>162</v>
      </c>
    </row>
    <row r="429" s="14" customFormat="1">
      <c r="A429" s="14"/>
      <c r="B429" s="244"/>
      <c r="C429" s="245"/>
      <c r="D429" s="235" t="s">
        <v>171</v>
      </c>
      <c r="E429" s="246" t="s">
        <v>1</v>
      </c>
      <c r="F429" s="247" t="s">
        <v>85</v>
      </c>
      <c r="G429" s="245"/>
      <c r="H429" s="248">
        <v>2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171</v>
      </c>
      <c r="AU429" s="254" t="s">
        <v>85</v>
      </c>
      <c r="AV429" s="14" t="s">
        <v>85</v>
      </c>
      <c r="AW429" s="14" t="s">
        <v>31</v>
      </c>
      <c r="AX429" s="14" t="s">
        <v>83</v>
      </c>
      <c r="AY429" s="254" t="s">
        <v>162</v>
      </c>
    </row>
    <row r="430" s="2" customFormat="1" ht="24.15" customHeight="1">
      <c r="A430" s="39"/>
      <c r="B430" s="40"/>
      <c r="C430" s="220" t="s">
        <v>561</v>
      </c>
      <c r="D430" s="220" t="s">
        <v>165</v>
      </c>
      <c r="E430" s="221" t="s">
        <v>562</v>
      </c>
      <c r="F430" s="222" t="s">
        <v>563</v>
      </c>
      <c r="G430" s="223" t="s">
        <v>168</v>
      </c>
      <c r="H430" s="224">
        <v>0.37</v>
      </c>
      <c r="I430" s="225"/>
      <c r="J430" s="224">
        <f>ROUND(I430*H430,2)</f>
        <v>0</v>
      </c>
      <c r="K430" s="226"/>
      <c r="L430" s="45"/>
      <c r="M430" s="227" t="s">
        <v>1</v>
      </c>
      <c r="N430" s="228" t="s">
        <v>40</v>
      </c>
      <c r="O430" s="92"/>
      <c r="P430" s="229">
        <f>O430*H430</f>
        <v>0</v>
      </c>
      <c r="Q430" s="229">
        <v>0</v>
      </c>
      <c r="R430" s="229">
        <f>Q430*H430</f>
        <v>0</v>
      </c>
      <c r="S430" s="229">
        <v>1.8</v>
      </c>
      <c r="T430" s="230">
        <f>S430*H430</f>
        <v>0.66600000000000004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169</v>
      </c>
      <c r="AT430" s="231" t="s">
        <v>165</v>
      </c>
      <c r="AU430" s="231" t="s">
        <v>85</v>
      </c>
      <c r="AY430" s="18" t="s">
        <v>162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83</v>
      </c>
      <c r="BK430" s="232">
        <f>ROUND(I430*H430,2)</f>
        <v>0</v>
      </c>
      <c r="BL430" s="18" t="s">
        <v>169</v>
      </c>
      <c r="BM430" s="231" t="s">
        <v>564</v>
      </c>
    </row>
    <row r="431" s="13" customFormat="1">
      <c r="A431" s="13"/>
      <c r="B431" s="233"/>
      <c r="C431" s="234"/>
      <c r="D431" s="235" t="s">
        <v>171</v>
      </c>
      <c r="E431" s="236" t="s">
        <v>1</v>
      </c>
      <c r="F431" s="237" t="s">
        <v>182</v>
      </c>
      <c r="G431" s="234"/>
      <c r="H431" s="236" t="s">
        <v>1</v>
      </c>
      <c r="I431" s="238"/>
      <c r="J431" s="234"/>
      <c r="K431" s="234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171</v>
      </c>
      <c r="AU431" s="243" t="s">
        <v>85</v>
      </c>
      <c r="AV431" s="13" t="s">
        <v>83</v>
      </c>
      <c r="AW431" s="13" t="s">
        <v>31</v>
      </c>
      <c r="AX431" s="13" t="s">
        <v>75</v>
      </c>
      <c r="AY431" s="243" t="s">
        <v>162</v>
      </c>
    </row>
    <row r="432" s="14" customFormat="1">
      <c r="A432" s="14"/>
      <c r="B432" s="244"/>
      <c r="C432" s="245"/>
      <c r="D432" s="235" t="s">
        <v>171</v>
      </c>
      <c r="E432" s="246" t="s">
        <v>1</v>
      </c>
      <c r="F432" s="247" t="s">
        <v>565</v>
      </c>
      <c r="G432" s="245"/>
      <c r="H432" s="248">
        <v>0.37</v>
      </c>
      <c r="I432" s="249"/>
      <c r="J432" s="245"/>
      <c r="K432" s="245"/>
      <c r="L432" s="250"/>
      <c r="M432" s="251"/>
      <c r="N432" s="252"/>
      <c r="O432" s="252"/>
      <c r="P432" s="252"/>
      <c r="Q432" s="252"/>
      <c r="R432" s="252"/>
      <c r="S432" s="252"/>
      <c r="T432" s="253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4" t="s">
        <v>171</v>
      </c>
      <c r="AU432" s="254" t="s">
        <v>85</v>
      </c>
      <c r="AV432" s="14" t="s">
        <v>85</v>
      </c>
      <c r="AW432" s="14" t="s">
        <v>31</v>
      </c>
      <c r="AX432" s="14" t="s">
        <v>83</v>
      </c>
      <c r="AY432" s="254" t="s">
        <v>162</v>
      </c>
    </row>
    <row r="433" s="2" customFormat="1" ht="24.15" customHeight="1">
      <c r="A433" s="39"/>
      <c r="B433" s="40"/>
      <c r="C433" s="220" t="s">
        <v>566</v>
      </c>
      <c r="D433" s="220" t="s">
        <v>165</v>
      </c>
      <c r="E433" s="221" t="s">
        <v>567</v>
      </c>
      <c r="F433" s="222" t="s">
        <v>568</v>
      </c>
      <c r="G433" s="223" t="s">
        <v>213</v>
      </c>
      <c r="H433" s="224">
        <v>1</v>
      </c>
      <c r="I433" s="225"/>
      <c r="J433" s="224">
        <f>ROUND(I433*H433,2)</f>
        <v>0</v>
      </c>
      <c r="K433" s="226"/>
      <c r="L433" s="45"/>
      <c r="M433" s="227" t="s">
        <v>1</v>
      </c>
      <c r="N433" s="228" t="s">
        <v>40</v>
      </c>
      <c r="O433" s="92"/>
      <c r="P433" s="229">
        <f>O433*H433</f>
        <v>0</v>
      </c>
      <c r="Q433" s="229">
        <v>0</v>
      </c>
      <c r="R433" s="229">
        <f>Q433*H433</f>
        <v>0</v>
      </c>
      <c r="S433" s="229">
        <v>0.040000000000000001</v>
      </c>
      <c r="T433" s="230">
        <f>S433*H433</f>
        <v>0.040000000000000001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1" t="s">
        <v>169</v>
      </c>
      <c r="AT433" s="231" t="s">
        <v>165</v>
      </c>
      <c r="AU433" s="231" t="s">
        <v>85</v>
      </c>
      <c r="AY433" s="18" t="s">
        <v>162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8" t="s">
        <v>83</v>
      </c>
      <c r="BK433" s="232">
        <f>ROUND(I433*H433,2)</f>
        <v>0</v>
      </c>
      <c r="BL433" s="18" t="s">
        <v>169</v>
      </c>
      <c r="BM433" s="231" t="s">
        <v>569</v>
      </c>
    </row>
    <row r="434" s="13" customFormat="1">
      <c r="A434" s="13"/>
      <c r="B434" s="233"/>
      <c r="C434" s="234"/>
      <c r="D434" s="235" t="s">
        <v>171</v>
      </c>
      <c r="E434" s="236" t="s">
        <v>1</v>
      </c>
      <c r="F434" s="237" t="s">
        <v>172</v>
      </c>
      <c r="G434" s="234"/>
      <c r="H434" s="236" t="s">
        <v>1</v>
      </c>
      <c r="I434" s="238"/>
      <c r="J434" s="234"/>
      <c r="K434" s="234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171</v>
      </c>
      <c r="AU434" s="243" t="s">
        <v>85</v>
      </c>
      <c r="AV434" s="13" t="s">
        <v>83</v>
      </c>
      <c r="AW434" s="13" t="s">
        <v>31</v>
      </c>
      <c r="AX434" s="13" t="s">
        <v>75</v>
      </c>
      <c r="AY434" s="243" t="s">
        <v>162</v>
      </c>
    </row>
    <row r="435" s="13" customFormat="1">
      <c r="A435" s="13"/>
      <c r="B435" s="233"/>
      <c r="C435" s="234"/>
      <c r="D435" s="235" t="s">
        <v>171</v>
      </c>
      <c r="E435" s="236" t="s">
        <v>1</v>
      </c>
      <c r="F435" s="237" t="s">
        <v>570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171</v>
      </c>
      <c r="AU435" s="243" t="s">
        <v>85</v>
      </c>
      <c r="AV435" s="13" t="s">
        <v>83</v>
      </c>
      <c r="AW435" s="13" t="s">
        <v>31</v>
      </c>
      <c r="AX435" s="13" t="s">
        <v>75</v>
      </c>
      <c r="AY435" s="243" t="s">
        <v>162</v>
      </c>
    </row>
    <row r="436" s="14" customFormat="1">
      <c r="A436" s="14"/>
      <c r="B436" s="244"/>
      <c r="C436" s="245"/>
      <c r="D436" s="235" t="s">
        <v>171</v>
      </c>
      <c r="E436" s="246" t="s">
        <v>1</v>
      </c>
      <c r="F436" s="247" t="s">
        <v>571</v>
      </c>
      <c r="G436" s="245"/>
      <c r="H436" s="248">
        <v>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171</v>
      </c>
      <c r="AU436" s="254" t="s">
        <v>85</v>
      </c>
      <c r="AV436" s="14" t="s">
        <v>85</v>
      </c>
      <c r="AW436" s="14" t="s">
        <v>31</v>
      </c>
      <c r="AX436" s="14" t="s">
        <v>83</v>
      </c>
      <c r="AY436" s="254" t="s">
        <v>162</v>
      </c>
    </row>
    <row r="437" s="2" customFormat="1" ht="24.15" customHeight="1">
      <c r="A437" s="39"/>
      <c r="B437" s="40"/>
      <c r="C437" s="220" t="s">
        <v>572</v>
      </c>
      <c r="D437" s="220" t="s">
        <v>165</v>
      </c>
      <c r="E437" s="221" t="s">
        <v>573</v>
      </c>
      <c r="F437" s="222" t="s">
        <v>574</v>
      </c>
      <c r="G437" s="223" t="s">
        <v>213</v>
      </c>
      <c r="H437" s="224">
        <v>14.6</v>
      </c>
      <c r="I437" s="225"/>
      <c r="J437" s="224">
        <f>ROUND(I437*H437,2)</f>
        <v>0</v>
      </c>
      <c r="K437" s="226"/>
      <c r="L437" s="45"/>
      <c r="M437" s="227" t="s">
        <v>1</v>
      </c>
      <c r="N437" s="228" t="s">
        <v>40</v>
      </c>
      <c r="O437" s="92"/>
      <c r="P437" s="229">
        <f>O437*H437</f>
        <v>0</v>
      </c>
      <c r="Q437" s="229">
        <v>0</v>
      </c>
      <c r="R437" s="229">
        <f>Q437*H437</f>
        <v>0</v>
      </c>
      <c r="S437" s="229">
        <v>0.065000000000000002</v>
      </c>
      <c r="T437" s="230">
        <f>S437*H437</f>
        <v>0.94899999999999995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31" t="s">
        <v>169</v>
      </c>
      <c r="AT437" s="231" t="s">
        <v>165</v>
      </c>
      <c r="AU437" s="231" t="s">
        <v>85</v>
      </c>
      <c r="AY437" s="18" t="s">
        <v>162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8" t="s">
        <v>83</v>
      </c>
      <c r="BK437" s="232">
        <f>ROUND(I437*H437,2)</f>
        <v>0</v>
      </c>
      <c r="BL437" s="18" t="s">
        <v>169</v>
      </c>
      <c r="BM437" s="231" t="s">
        <v>575</v>
      </c>
    </row>
    <row r="438" s="13" customFormat="1">
      <c r="A438" s="13"/>
      <c r="B438" s="233"/>
      <c r="C438" s="234"/>
      <c r="D438" s="235" t="s">
        <v>171</v>
      </c>
      <c r="E438" s="236" t="s">
        <v>1</v>
      </c>
      <c r="F438" s="237" t="s">
        <v>172</v>
      </c>
      <c r="G438" s="234"/>
      <c r="H438" s="236" t="s">
        <v>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171</v>
      </c>
      <c r="AU438" s="243" t="s">
        <v>85</v>
      </c>
      <c r="AV438" s="13" t="s">
        <v>83</v>
      </c>
      <c r="AW438" s="13" t="s">
        <v>31</v>
      </c>
      <c r="AX438" s="13" t="s">
        <v>75</v>
      </c>
      <c r="AY438" s="243" t="s">
        <v>162</v>
      </c>
    </row>
    <row r="439" s="13" customFormat="1">
      <c r="A439" s="13"/>
      <c r="B439" s="233"/>
      <c r="C439" s="234"/>
      <c r="D439" s="235" t="s">
        <v>171</v>
      </c>
      <c r="E439" s="236" t="s">
        <v>1</v>
      </c>
      <c r="F439" s="237" t="s">
        <v>179</v>
      </c>
      <c r="G439" s="234"/>
      <c r="H439" s="236" t="s">
        <v>1</v>
      </c>
      <c r="I439" s="238"/>
      <c r="J439" s="234"/>
      <c r="K439" s="234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171</v>
      </c>
      <c r="AU439" s="243" t="s">
        <v>85</v>
      </c>
      <c r="AV439" s="13" t="s">
        <v>83</v>
      </c>
      <c r="AW439" s="13" t="s">
        <v>31</v>
      </c>
      <c r="AX439" s="13" t="s">
        <v>75</v>
      </c>
      <c r="AY439" s="243" t="s">
        <v>162</v>
      </c>
    </row>
    <row r="440" s="13" customFormat="1">
      <c r="A440" s="13"/>
      <c r="B440" s="233"/>
      <c r="C440" s="234"/>
      <c r="D440" s="235" t="s">
        <v>171</v>
      </c>
      <c r="E440" s="236" t="s">
        <v>1</v>
      </c>
      <c r="F440" s="237" t="s">
        <v>180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171</v>
      </c>
      <c r="AU440" s="243" t="s">
        <v>85</v>
      </c>
      <c r="AV440" s="13" t="s">
        <v>83</v>
      </c>
      <c r="AW440" s="13" t="s">
        <v>31</v>
      </c>
      <c r="AX440" s="13" t="s">
        <v>75</v>
      </c>
      <c r="AY440" s="243" t="s">
        <v>162</v>
      </c>
    </row>
    <row r="441" s="14" customFormat="1">
      <c r="A441" s="14"/>
      <c r="B441" s="244"/>
      <c r="C441" s="245"/>
      <c r="D441" s="235" t="s">
        <v>171</v>
      </c>
      <c r="E441" s="246" t="s">
        <v>1</v>
      </c>
      <c r="F441" s="247" t="s">
        <v>576</v>
      </c>
      <c r="G441" s="245"/>
      <c r="H441" s="248">
        <v>1.6000000000000001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171</v>
      </c>
      <c r="AU441" s="254" t="s">
        <v>85</v>
      </c>
      <c r="AV441" s="14" t="s">
        <v>85</v>
      </c>
      <c r="AW441" s="14" t="s">
        <v>31</v>
      </c>
      <c r="AX441" s="14" t="s">
        <v>75</v>
      </c>
      <c r="AY441" s="254" t="s">
        <v>162</v>
      </c>
    </row>
    <row r="442" s="13" customFormat="1">
      <c r="A442" s="13"/>
      <c r="B442" s="233"/>
      <c r="C442" s="234"/>
      <c r="D442" s="235" t="s">
        <v>171</v>
      </c>
      <c r="E442" s="236" t="s">
        <v>1</v>
      </c>
      <c r="F442" s="237" t="s">
        <v>577</v>
      </c>
      <c r="G442" s="234"/>
      <c r="H442" s="236" t="s">
        <v>1</v>
      </c>
      <c r="I442" s="238"/>
      <c r="J442" s="234"/>
      <c r="K442" s="234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171</v>
      </c>
      <c r="AU442" s="243" t="s">
        <v>85</v>
      </c>
      <c r="AV442" s="13" t="s">
        <v>83</v>
      </c>
      <c r="AW442" s="13" t="s">
        <v>31</v>
      </c>
      <c r="AX442" s="13" t="s">
        <v>75</v>
      </c>
      <c r="AY442" s="243" t="s">
        <v>162</v>
      </c>
    </row>
    <row r="443" s="14" customFormat="1">
      <c r="A443" s="14"/>
      <c r="B443" s="244"/>
      <c r="C443" s="245"/>
      <c r="D443" s="235" t="s">
        <v>171</v>
      </c>
      <c r="E443" s="246" t="s">
        <v>1</v>
      </c>
      <c r="F443" s="247" t="s">
        <v>578</v>
      </c>
      <c r="G443" s="245"/>
      <c r="H443" s="248">
        <v>8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171</v>
      </c>
      <c r="AU443" s="254" t="s">
        <v>85</v>
      </c>
      <c r="AV443" s="14" t="s">
        <v>85</v>
      </c>
      <c r="AW443" s="14" t="s">
        <v>31</v>
      </c>
      <c r="AX443" s="14" t="s">
        <v>75</v>
      </c>
      <c r="AY443" s="254" t="s">
        <v>162</v>
      </c>
    </row>
    <row r="444" s="14" customFormat="1">
      <c r="A444" s="14"/>
      <c r="B444" s="244"/>
      <c r="C444" s="245"/>
      <c r="D444" s="235" t="s">
        <v>171</v>
      </c>
      <c r="E444" s="246" t="s">
        <v>1</v>
      </c>
      <c r="F444" s="247" t="s">
        <v>579</v>
      </c>
      <c r="G444" s="245"/>
      <c r="H444" s="248">
        <v>5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4" t="s">
        <v>171</v>
      </c>
      <c r="AU444" s="254" t="s">
        <v>85</v>
      </c>
      <c r="AV444" s="14" t="s">
        <v>85</v>
      </c>
      <c r="AW444" s="14" t="s">
        <v>31</v>
      </c>
      <c r="AX444" s="14" t="s">
        <v>75</v>
      </c>
      <c r="AY444" s="254" t="s">
        <v>162</v>
      </c>
    </row>
    <row r="445" s="15" customFormat="1">
      <c r="A445" s="15"/>
      <c r="B445" s="255"/>
      <c r="C445" s="256"/>
      <c r="D445" s="235" t="s">
        <v>171</v>
      </c>
      <c r="E445" s="257" t="s">
        <v>1</v>
      </c>
      <c r="F445" s="258" t="s">
        <v>185</v>
      </c>
      <c r="G445" s="256"/>
      <c r="H445" s="259">
        <v>14.6</v>
      </c>
      <c r="I445" s="260"/>
      <c r="J445" s="256"/>
      <c r="K445" s="256"/>
      <c r="L445" s="261"/>
      <c r="M445" s="262"/>
      <c r="N445" s="263"/>
      <c r="O445" s="263"/>
      <c r="P445" s="263"/>
      <c r="Q445" s="263"/>
      <c r="R445" s="263"/>
      <c r="S445" s="263"/>
      <c r="T445" s="26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5" t="s">
        <v>171</v>
      </c>
      <c r="AU445" s="265" t="s">
        <v>85</v>
      </c>
      <c r="AV445" s="15" t="s">
        <v>169</v>
      </c>
      <c r="AW445" s="15" t="s">
        <v>31</v>
      </c>
      <c r="AX445" s="15" t="s">
        <v>83</v>
      </c>
      <c r="AY445" s="265" t="s">
        <v>162</v>
      </c>
    </row>
    <row r="446" s="2" customFormat="1" ht="24.15" customHeight="1">
      <c r="A446" s="39"/>
      <c r="B446" s="40"/>
      <c r="C446" s="220" t="s">
        <v>580</v>
      </c>
      <c r="D446" s="220" t="s">
        <v>165</v>
      </c>
      <c r="E446" s="221" t="s">
        <v>581</v>
      </c>
      <c r="F446" s="222" t="s">
        <v>582</v>
      </c>
      <c r="G446" s="223" t="s">
        <v>193</v>
      </c>
      <c r="H446" s="224">
        <v>1</v>
      </c>
      <c r="I446" s="225"/>
      <c r="J446" s="224">
        <f>ROUND(I446*H446,2)</f>
        <v>0</v>
      </c>
      <c r="K446" s="226"/>
      <c r="L446" s="45"/>
      <c r="M446" s="227" t="s">
        <v>1</v>
      </c>
      <c r="N446" s="228" t="s">
        <v>40</v>
      </c>
      <c r="O446" s="92"/>
      <c r="P446" s="229">
        <f>O446*H446</f>
        <v>0</v>
      </c>
      <c r="Q446" s="229">
        <v>0</v>
      </c>
      <c r="R446" s="229">
        <f>Q446*H446</f>
        <v>0</v>
      </c>
      <c r="S446" s="229">
        <v>0.044999999999999998</v>
      </c>
      <c r="T446" s="230">
        <f>S446*H446</f>
        <v>0.044999999999999998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1" t="s">
        <v>169</v>
      </c>
      <c r="AT446" s="231" t="s">
        <v>165</v>
      </c>
      <c r="AU446" s="231" t="s">
        <v>85</v>
      </c>
      <c r="AY446" s="18" t="s">
        <v>162</v>
      </c>
      <c r="BE446" s="232">
        <f>IF(N446="základní",J446,0)</f>
        <v>0</v>
      </c>
      <c r="BF446" s="232">
        <f>IF(N446="snížená",J446,0)</f>
        <v>0</v>
      </c>
      <c r="BG446" s="232">
        <f>IF(N446="zákl. přenesená",J446,0)</f>
        <v>0</v>
      </c>
      <c r="BH446" s="232">
        <f>IF(N446="sníž. přenesená",J446,0)</f>
        <v>0</v>
      </c>
      <c r="BI446" s="232">
        <f>IF(N446="nulová",J446,0)</f>
        <v>0</v>
      </c>
      <c r="BJ446" s="18" t="s">
        <v>83</v>
      </c>
      <c r="BK446" s="232">
        <f>ROUND(I446*H446,2)</f>
        <v>0</v>
      </c>
      <c r="BL446" s="18" t="s">
        <v>169</v>
      </c>
      <c r="BM446" s="231" t="s">
        <v>583</v>
      </c>
    </row>
    <row r="447" s="13" customFormat="1">
      <c r="A447" s="13"/>
      <c r="B447" s="233"/>
      <c r="C447" s="234"/>
      <c r="D447" s="235" t="s">
        <v>171</v>
      </c>
      <c r="E447" s="236" t="s">
        <v>1</v>
      </c>
      <c r="F447" s="237" t="s">
        <v>172</v>
      </c>
      <c r="G447" s="234"/>
      <c r="H447" s="236" t="s">
        <v>1</v>
      </c>
      <c r="I447" s="238"/>
      <c r="J447" s="234"/>
      <c r="K447" s="234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171</v>
      </c>
      <c r="AU447" s="243" t="s">
        <v>85</v>
      </c>
      <c r="AV447" s="13" t="s">
        <v>83</v>
      </c>
      <c r="AW447" s="13" t="s">
        <v>31</v>
      </c>
      <c r="AX447" s="13" t="s">
        <v>75</v>
      </c>
      <c r="AY447" s="243" t="s">
        <v>162</v>
      </c>
    </row>
    <row r="448" s="13" customFormat="1">
      <c r="A448" s="13"/>
      <c r="B448" s="233"/>
      <c r="C448" s="234"/>
      <c r="D448" s="235" t="s">
        <v>171</v>
      </c>
      <c r="E448" s="236" t="s">
        <v>1</v>
      </c>
      <c r="F448" s="237" t="s">
        <v>584</v>
      </c>
      <c r="G448" s="234"/>
      <c r="H448" s="236" t="s">
        <v>1</v>
      </c>
      <c r="I448" s="238"/>
      <c r="J448" s="234"/>
      <c r="K448" s="234"/>
      <c r="L448" s="239"/>
      <c r="M448" s="240"/>
      <c r="N448" s="241"/>
      <c r="O448" s="241"/>
      <c r="P448" s="241"/>
      <c r="Q448" s="241"/>
      <c r="R448" s="241"/>
      <c r="S448" s="241"/>
      <c r="T448" s="24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3" t="s">
        <v>171</v>
      </c>
      <c r="AU448" s="243" t="s">
        <v>85</v>
      </c>
      <c r="AV448" s="13" t="s">
        <v>83</v>
      </c>
      <c r="AW448" s="13" t="s">
        <v>31</v>
      </c>
      <c r="AX448" s="13" t="s">
        <v>75</v>
      </c>
      <c r="AY448" s="243" t="s">
        <v>162</v>
      </c>
    </row>
    <row r="449" s="13" customFormat="1">
      <c r="A449" s="13"/>
      <c r="B449" s="233"/>
      <c r="C449" s="234"/>
      <c r="D449" s="235" t="s">
        <v>171</v>
      </c>
      <c r="E449" s="236" t="s">
        <v>1</v>
      </c>
      <c r="F449" s="237" t="s">
        <v>585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171</v>
      </c>
      <c r="AU449" s="243" t="s">
        <v>85</v>
      </c>
      <c r="AV449" s="13" t="s">
        <v>83</v>
      </c>
      <c r="AW449" s="13" t="s">
        <v>31</v>
      </c>
      <c r="AX449" s="13" t="s">
        <v>75</v>
      </c>
      <c r="AY449" s="243" t="s">
        <v>162</v>
      </c>
    </row>
    <row r="450" s="14" customFormat="1">
      <c r="A450" s="14"/>
      <c r="B450" s="244"/>
      <c r="C450" s="245"/>
      <c r="D450" s="235" t="s">
        <v>171</v>
      </c>
      <c r="E450" s="246" t="s">
        <v>1</v>
      </c>
      <c r="F450" s="247" t="s">
        <v>571</v>
      </c>
      <c r="G450" s="245"/>
      <c r="H450" s="248">
        <v>1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171</v>
      </c>
      <c r="AU450" s="254" t="s">
        <v>85</v>
      </c>
      <c r="AV450" s="14" t="s">
        <v>85</v>
      </c>
      <c r="AW450" s="14" t="s">
        <v>31</v>
      </c>
      <c r="AX450" s="14" t="s">
        <v>83</v>
      </c>
      <c r="AY450" s="254" t="s">
        <v>162</v>
      </c>
    </row>
    <row r="451" s="2" customFormat="1" ht="37.8" customHeight="1">
      <c r="A451" s="39"/>
      <c r="B451" s="40"/>
      <c r="C451" s="220" t="s">
        <v>586</v>
      </c>
      <c r="D451" s="220" t="s">
        <v>165</v>
      </c>
      <c r="E451" s="221" t="s">
        <v>587</v>
      </c>
      <c r="F451" s="222" t="s">
        <v>588</v>
      </c>
      <c r="G451" s="223" t="s">
        <v>200</v>
      </c>
      <c r="H451" s="224">
        <v>98</v>
      </c>
      <c r="I451" s="225"/>
      <c r="J451" s="224">
        <f>ROUND(I451*H451,2)</f>
        <v>0</v>
      </c>
      <c r="K451" s="226"/>
      <c r="L451" s="45"/>
      <c r="M451" s="227" t="s">
        <v>1</v>
      </c>
      <c r="N451" s="228" t="s">
        <v>40</v>
      </c>
      <c r="O451" s="92"/>
      <c r="P451" s="229">
        <f>O451*H451</f>
        <v>0</v>
      </c>
      <c r="Q451" s="229">
        <v>0</v>
      </c>
      <c r="R451" s="229">
        <f>Q451*H451</f>
        <v>0</v>
      </c>
      <c r="S451" s="229">
        <v>0.01</v>
      </c>
      <c r="T451" s="230">
        <f>S451*H451</f>
        <v>0.97999999999999998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31" t="s">
        <v>169</v>
      </c>
      <c r="AT451" s="231" t="s">
        <v>165</v>
      </c>
      <c r="AU451" s="231" t="s">
        <v>85</v>
      </c>
      <c r="AY451" s="18" t="s">
        <v>162</v>
      </c>
      <c r="BE451" s="232">
        <f>IF(N451="základní",J451,0)</f>
        <v>0</v>
      </c>
      <c r="BF451" s="232">
        <f>IF(N451="snížená",J451,0)</f>
        <v>0</v>
      </c>
      <c r="BG451" s="232">
        <f>IF(N451="zákl. přenesená",J451,0)</f>
        <v>0</v>
      </c>
      <c r="BH451" s="232">
        <f>IF(N451="sníž. přenesená",J451,0)</f>
        <v>0</v>
      </c>
      <c r="BI451" s="232">
        <f>IF(N451="nulová",J451,0)</f>
        <v>0</v>
      </c>
      <c r="BJ451" s="18" t="s">
        <v>83</v>
      </c>
      <c r="BK451" s="232">
        <f>ROUND(I451*H451,2)</f>
        <v>0</v>
      </c>
      <c r="BL451" s="18" t="s">
        <v>169</v>
      </c>
      <c r="BM451" s="231" t="s">
        <v>589</v>
      </c>
    </row>
    <row r="452" s="13" customFormat="1">
      <c r="A452" s="13"/>
      <c r="B452" s="233"/>
      <c r="C452" s="234"/>
      <c r="D452" s="235" t="s">
        <v>171</v>
      </c>
      <c r="E452" s="236" t="s">
        <v>1</v>
      </c>
      <c r="F452" s="237" t="s">
        <v>172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171</v>
      </c>
      <c r="AU452" s="243" t="s">
        <v>85</v>
      </c>
      <c r="AV452" s="13" t="s">
        <v>83</v>
      </c>
      <c r="AW452" s="13" t="s">
        <v>31</v>
      </c>
      <c r="AX452" s="13" t="s">
        <v>75</v>
      </c>
      <c r="AY452" s="243" t="s">
        <v>162</v>
      </c>
    </row>
    <row r="453" s="13" customFormat="1">
      <c r="A453" s="13"/>
      <c r="B453" s="233"/>
      <c r="C453" s="234"/>
      <c r="D453" s="235" t="s">
        <v>171</v>
      </c>
      <c r="E453" s="236" t="s">
        <v>1</v>
      </c>
      <c r="F453" s="237" t="s">
        <v>590</v>
      </c>
      <c r="G453" s="234"/>
      <c r="H453" s="236" t="s">
        <v>1</v>
      </c>
      <c r="I453" s="238"/>
      <c r="J453" s="234"/>
      <c r="K453" s="234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171</v>
      </c>
      <c r="AU453" s="243" t="s">
        <v>85</v>
      </c>
      <c r="AV453" s="13" t="s">
        <v>83</v>
      </c>
      <c r="AW453" s="13" t="s">
        <v>31</v>
      </c>
      <c r="AX453" s="13" t="s">
        <v>75</v>
      </c>
      <c r="AY453" s="243" t="s">
        <v>162</v>
      </c>
    </row>
    <row r="454" s="14" customFormat="1">
      <c r="A454" s="14"/>
      <c r="B454" s="244"/>
      <c r="C454" s="245"/>
      <c r="D454" s="235" t="s">
        <v>171</v>
      </c>
      <c r="E454" s="246" t="s">
        <v>1</v>
      </c>
      <c r="F454" s="247" t="s">
        <v>264</v>
      </c>
      <c r="G454" s="245"/>
      <c r="H454" s="248">
        <v>98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171</v>
      </c>
      <c r="AU454" s="254" t="s">
        <v>85</v>
      </c>
      <c r="AV454" s="14" t="s">
        <v>85</v>
      </c>
      <c r="AW454" s="14" t="s">
        <v>31</v>
      </c>
      <c r="AX454" s="14" t="s">
        <v>83</v>
      </c>
      <c r="AY454" s="254" t="s">
        <v>162</v>
      </c>
    </row>
    <row r="455" s="2" customFormat="1" ht="37.8" customHeight="1">
      <c r="A455" s="39"/>
      <c r="B455" s="40"/>
      <c r="C455" s="220" t="s">
        <v>591</v>
      </c>
      <c r="D455" s="220" t="s">
        <v>165</v>
      </c>
      <c r="E455" s="221" t="s">
        <v>592</v>
      </c>
      <c r="F455" s="222" t="s">
        <v>593</v>
      </c>
      <c r="G455" s="223" t="s">
        <v>200</v>
      </c>
      <c r="H455" s="224">
        <v>31</v>
      </c>
      <c r="I455" s="225"/>
      <c r="J455" s="224">
        <f>ROUND(I455*H455,2)</f>
        <v>0</v>
      </c>
      <c r="K455" s="226"/>
      <c r="L455" s="45"/>
      <c r="M455" s="227" t="s">
        <v>1</v>
      </c>
      <c r="N455" s="228" t="s">
        <v>40</v>
      </c>
      <c r="O455" s="92"/>
      <c r="P455" s="229">
        <f>O455*H455</f>
        <v>0</v>
      </c>
      <c r="Q455" s="229">
        <v>0</v>
      </c>
      <c r="R455" s="229">
        <f>Q455*H455</f>
        <v>0</v>
      </c>
      <c r="S455" s="229">
        <v>0.01</v>
      </c>
      <c r="T455" s="230">
        <f>S455*H455</f>
        <v>0.31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1" t="s">
        <v>169</v>
      </c>
      <c r="AT455" s="231" t="s">
        <v>165</v>
      </c>
      <c r="AU455" s="231" t="s">
        <v>85</v>
      </c>
      <c r="AY455" s="18" t="s">
        <v>162</v>
      </c>
      <c r="BE455" s="232">
        <f>IF(N455="základní",J455,0)</f>
        <v>0</v>
      </c>
      <c r="BF455" s="232">
        <f>IF(N455="snížená",J455,0)</f>
        <v>0</v>
      </c>
      <c r="BG455" s="232">
        <f>IF(N455="zákl. přenesená",J455,0)</f>
        <v>0</v>
      </c>
      <c r="BH455" s="232">
        <f>IF(N455="sníž. přenesená",J455,0)</f>
        <v>0</v>
      </c>
      <c r="BI455" s="232">
        <f>IF(N455="nulová",J455,0)</f>
        <v>0</v>
      </c>
      <c r="BJ455" s="18" t="s">
        <v>83</v>
      </c>
      <c r="BK455" s="232">
        <f>ROUND(I455*H455,2)</f>
        <v>0</v>
      </c>
      <c r="BL455" s="18" t="s">
        <v>169</v>
      </c>
      <c r="BM455" s="231" t="s">
        <v>594</v>
      </c>
    </row>
    <row r="456" s="13" customFormat="1">
      <c r="A456" s="13"/>
      <c r="B456" s="233"/>
      <c r="C456" s="234"/>
      <c r="D456" s="235" t="s">
        <v>171</v>
      </c>
      <c r="E456" s="236" t="s">
        <v>1</v>
      </c>
      <c r="F456" s="237" t="s">
        <v>314</v>
      </c>
      <c r="G456" s="234"/>
      <c r="H456" s="236" t="s">
        <v>1</v>
      </c>
      <c r="I456" s="238"/>
      <c r="J456" s="234"/>
      <c r="K456" s="234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171</v>
      </c>
      <c r="AU456" s="243" t="s">
        <v>85</v>
      </c>
      <c r="AV456" s="13" t="s">
        <v>83</v>
      </c>
      <c r="AW456" s="13" t="s">
        <v>31</v>
      </c>
      <c r="AX456" s="13" t="s">
        <v>75</v>
      </c>
      <c r="AY456" s="243" t="s">
        <v>162</v>
      </c>
    </row>
    <row r="457" s="14" customFormat="1">
      <c r="A457" s="14"/>
      <c r="B457" s="244"/>
      <c r="C457" s="245"/>
      <c r="D457" s="235" t="s">
        <v>171</v>
      </c>
      <c r="E457" s="246" t="s">
        <v>1</v>
      </c>
      <c r="F457" s="247" t="s">
        <v>369</v>
      </c>
      <c r="G457" s="245"/>
      <c r="H457" s="248">
        <v>31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4" t="s">
        <v>171</v>
      </c>
      <c r="AU457" s="254" t="s">
        <v>85</v>
      </c>
      <c r="AV457" s="14" t="s">
        <v>85</v>
      </c>
      <c r="AW457" s="14" t="s">
        <v>31</v>
      </c>
      <c r="AX457" s="14" t="s">
        <v>83</v>
      </c>
      <c r="AY457" s="254" t="s">
        <v>162</v>
      </c>
    </row>
    <row r="458" s="12" customFormat="1" ht="22.8" customHeight="1">
      <c r="A458" s="12"/>
      <c r="B458" s="204"/>
      <c r="C458" s="205"/>
      <c r="D458" s="206" t="s">
        <v>74</v>
      </c>
      <c r="E458" s="218" t="s">
        <v>595</v>
      </c>
      <c r="F458" s="218" t="s">
        <v>596</v>
      </c>
      <c r="G458" s="205"/>
      <c r="H458" s="205"/>
      <c r="I458" s="208"/>
      <c r="J458" s="219">
        <f>BK458</f>
        <v>0</v>
      </c>
      <c r="K458" s="205"/>
      <c r="L458" s="210"/>
      <c r="M458" s="211"/>
      <c r="N458" s="212"/>
      <c r="O458" s="212"/>
      <c r="P458" s="213">
        <f>SUM(P459:P473)</f>
        <v>0</v>
      </c>
      <c r="Q458" s="212"/>
      <c r="R458" s="213">
        <f>SUM(R459:R473)</f>
        <v>0.077700000000000005</v>
      </c>
      <c r="S458" s="212"/>
      <c r="T458" s="214">
        <f>SUM(T459:T473)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15" t="s">
        <v>83</v>
      </c>
      <c r="AT458" s="216" t="s">
        <v>74</v>
      </c>
      <c r="AU458" s="216" t="s">
        <v>83</v>
      </c>
      <c r="AY458" s="215" t="s">
        <v>162</v>
      </c>
      <c r="BK458" s="217">
        <f>SUM(BK459:BK473)</f>
        <v>0</v>
      </c>
    </row>
    <row r="459" s="2" customFormat="1" ht="21.75" customHeight="1">
      <c r="A459" s="39"/>
      <c r="B459" s="40"/>
      <c r="C459" s="220" t="s">
        <v>597</v>
      </c>
      <c r="D459" s="220" t="s">
        <v>165</v>
      </c>
      <c r="E459" s="221" t="s">
        <v>598</v>
      </c>
      <c r="F459" s="222" t="s">
        <v>599</v>
      </c>
      <c r="G459" s="223" t="s">
        <v>200</v>
      </c>
      <c r="H459" s="224">
        <v>79</v>
      </c>
      <c r="I459" s="225"/>
      <c r="J459" s="224">
        <f>ROUND(I459*H459,2)</f>
        <v>0</v>
      </c>
      <c r="K459" s="226"/>
      <c r="L459" s="45"/>
      <c r="M459" s="227" t="s">
        <v>1</v>
      </c>
      <c r="N459" s="228" t="s">
        <v>40</v>
      </c>
      <c r="O459" s="92"/>
      <c r="P459" s="229">
        <f>O459*H459</f>
        <v>0</v>
      </c>
      <c r="Q459" s="229">
        <v>0</v>
      </c>
      <c r="R459" s="229">
        <f>Q459*H459</f>
        <v>0</v>
      </c>
      <c r="S459" s="229">
        <v>0</v>
      </c>
      <c r="T459" s="230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31" t="s">
        <v>169</v>
      </c>
      <c r="AT459" s="231" t="s">
        <v>165</v>
      </c>
      <c r="AU459" s="231" t="s">
        <v>85</v>
      </c>
      <c r="AY459" s="18" t="s">
        <v>162</v>
      </c>
      <c r="BE459" s="232">
        <f>IF(N459="základní",J459,0)</f>
        <v>0</v>
      </c>
      <c r="BF459" s="232">
        <f>IF(N459="snížená",J459,0)</f>
        <v>0</v>
      </c>
      <c r="BG459" s="232">
        <f>IF(N459="zákl. přenesená",J459,0)</f>
        <v>0</v>
      </c>
      <c r="BH459" s="232">
        <f>IF(N459="sníž. přenesená",J459,0)</f>
        <v>0</v>
      </c>
      <c r="BI459" s="232">
        <f>IF(N459="nulová",J459,0)</f>
        <v>0</v>
      </c>
      <c r="BJ459" s="18" t="s">
        <v>83</v>
      </c>
      <c r="BK459" s="232">
        <f>ROUND(I459*H459,2)</f>
        <v>0</v>
      </c>
      <c r="BL459" s="18" t="s">
        <v>169</v>
      </c>
      <c r="BM459" s="231" t="s">
        <v>600</v>
      </c>
    </row>
    <row r="460" s="2" customFormat="1">
      <c r="A460" s="39"/>
      <c r="B460" s="40"/>
      <c r="C460" s="41"/>
      <c r="D460" s="235" t="s">
        <v>220</v>
      </c>
      <c r="E460" s="41"/>
      <c r="F460" s="266" t="s">
        <v>601</v>
      </c>
      <c r="G460" s="41"/>
      <c r="H460" s="41"/>
      <c r="I460" s="267"/>
      <c r="J460" s="41"/>
      <c r="K460" s="41"/>
      <c r="L460" s="45"/>
      <c r="M460" s="268"/>
      <c r="N460" s="269"/>
      <c r="O460" s="92"/>
      <c r="P460" s="92"/>
      <c r="Q460" s="92"/>
      <c r="R460" s="92"/>
      <c r="S460" s="92"/>
      <c r="T460" s="93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220</v>
      </c>
      <c r="AU460" s="18" t="s">
        <v>85</v>
      </c>
    </row>
    <row r="461" s="14" customFormat="1">
      <c r="A461" s="14"/>
      <c r="B461" s="244"/>
      <c r="C461" s="245"/>
      <c r="D461" s="235" t="s">
        <v>171</v>
      </c>
      <c r="E461" s="246" t="s">
        <v>1</v>
      </c>
      <c r="F461" s="247" t="s">
        <v>602</v>
      </c>
      <c r="G461" s="245"/>
      <c r="H461" s="248">
        <v>71</v>
      </c>
      <c r="I461" s="249"/>
      <c r="J461" s="245"/>
      <c r="K461" s="245"/>
      <c r="L461" s="250"/>
      <c r="M461" s="251"/>
      <c r="N461" s="252"/>
      <c r="O461" s="252"/>
      <c r="P461" s="252"/>
      <c r="Q461" s="252"/>
      <c r="R461" s="252"/>
      <c r="S461" s="252"/>
      <c r="T461" s="253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4" t="s">
        <v>171</v>
      </c>
      <c r="AU461" s="254" t="s">
        <v>85</v>
      </c>
      <c r="AV461" s="14" t="s">
        <v>85</v>
      </c>
      <c r="AW461" s="14" t="s">
        <v>31</v>
      </c>
      <c r="AX461" s="14" t="s">
        <v>75</v>
      </c>
      <c r="AY461" s="254" t="s">
        <v>162</v>
      </c>
    </row>
    <row r="462" s="14" customFormat="1">
      <c r="A462" s="14"/>
      <c r="B462" s="244"/>
      <c r="C462" s="245"/>
      <c r="D462" s="235" t="s">
        <v>171</v>
      </c>
      <c r="E462" s="246" t="s">
        <v>1</v>
      </c>
      <c r="F462" s="247" t="s">
        <v>603</v>
      </c>
      <c r="G462" s="245"/>
      <c r="H462" s="248">
        <v>3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4" t="s">
        <v>171</v>
      </c>
      <c r="AU462" s="254" t="s">
        <v>85</v>
      </c>
      <c r="AV462" s="14" t="s">
        <v>85</v>
      </c>
      <c r="AW462" s="14" t="s">
        <v>31</v>
      </c>
      <c r="AX462" s="14" t="s">
        <v>75</v>
      </c>
      <c r="AY462" s="254" t="s">
        <v>162</v>
      </c>
    </row>
    <row r="463" s="13" customFormat="1">
      <c r="A463" s="13"/>
      <c r="B463" s="233"/>
      <c r="C463" s="234"/>
      <c r="D463" s="235" t="s">
        <v>171</v>
      </c>
      <c r="E463" s="236" t="s">
        <v>1</v>
      </c>
      <c r="F463" s="237" t="s">
        <v>228</v>
      </c>
      <c r="G463" s="234"/>
      <c r="H463" s="236" t="s">
        <v>1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171</v>
      </c>
      <c r="AU463" s="243" t="s">
        <v>85</v>
      </c>
      <c r="AV463" s="13" t="s">
        <v>83</v>
      </c>
      <c r="AW463" s="13" t="s">
        <v>31</v>
      </c>
      <c r="AX463" s="13" t="s">
        <v>75</v>
      </c>
      <c r="AY463" s="243" t="s">
        <v>162</v>
      </c>
    </row>
    <row r="464" s="14" customFormat="1">
      <c r="A464" s="14"/>
      <c r="B464" s="244"/>
      <c r="C464" s="245"/>
      <c r="D464" s="235" t="s">
        <v>171</v>
      </c>
      <c r="E464" s="246" t="s">
        <v>1</v>
      </c>
      <c r="F464" s="247" t="s">
        <v>197</v>
      </c>
      <c r="G464" s="245"/>
      <c r="H464" s="248">
        <v>5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171</v>
      </c>
      <c r="AU464" s="254" t="s">
        <v>85</v>
      </c>
      <c r="AV464" s="14" t="s">
        <v>85</v>
      </c>
      <c r="AW464" s="14" t="s">
        <v>31</v>
      </c>
      <c r="AX464" s="14" t="s">
        <v>75</v>
      </c>
      <c r="AY464" s="254" t="s">
        <v>162</v>
      </c>
    </row>
    <row r="465" s="15" customFormat="1">
      <c r="A465" s="15"/>
      <c r="B465" s="255"/>
      <c r="C465" s="256"/>
      <c r="D465" s="235" t="s">
        <v>171</v>
      </c>
      <c r="E465" s="257" t="s">
        <v>1</v>
      </c>
      <c r="F465" s="258" t="s">
        <v>185</v>
      </c>
      <c r="G465" s="256"/>
      <c r="H465" s="259">
        <v>79</v>
      </c>
      <c r="I465" s="260"/>
      <c r="J465" s="256"/>
      <c r="K465" s="256"/>
      <c r="L465" s="261"/>
      <c r="M465" s="262"/>
      <c r="N465" s="263"/>
      <c r="O465" s="263"/>
      <c r="P465" s="263"/>
      <c r="Q465" s="263"/>
      <c r="R465" s="263"/>
      <c r="S465" s="263"/>
      <c r="T465" s="264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5" t="s">
        <v>171</v>
      </c>
      <c r="AU465" s="265" t="s">
        <v>85</v>
      </c>
      <c r="AV465" s="15" t="s">
        <v>169</v>
      </c>
      <c r="AW465" s="15" t="s">
        <v>31</v>
      </c>
      <c r="AX465" s="15" t="s">
        <v>83</v>
      </c>
      <c r="AY465" s="265" t="s">
        <v>162</v>
      </c>
    </row>
    <row r="466" s="2" customFormat="1" ht="21.75" customHeight="1">
      <c r="A466" s="39"/>
      <c r="B466" s="40"/>
      <c r="C466" s="220" t="s">
        <v>604</v>
      </c>
      <c r="D466" s="220" t="s">
        <v>165</v>
      </c>
      <c r="E466" s="221" t="s">
        <v>605</v>
      </c>
      <c r="F466" s="222" t="s">
        <v>606</v>
      </c>
      <c r="G466" s="223" t="s">
        <v>200</v>
      </c>
      <c r="H466" s="224">
        <v>6</v>
      </c>
      <c r="I466" s="225"/>
      <c r="J466" s="224">
        <f>ROUND(I466*H466,2)</f>
        <v>0</v>
      </c>
      <c r="K466" s="226"/>
      <c r="L466" s="45"/>
      <c r="M466" s="227" t="s">
        <v>1</v>
      </c>
      <c r="N466" s="228" t="s">
        <v>40</v>
      </c>
      <c r="O466" s="92"/>
      <c r="P466" s="229">
        <f>O466*H466</f>
        <v>0</v>
      </c>
      <c r="Q466" s="229">
        <v>0</v>
      </c>
      <c r="R466" s="229">
        <f>Q466*H466</f>
        <v>0</v>
      </c>
      <c r="S466" s="229">
        <v>0</v>
      </c>
      <c r="T466" s="230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1" t="s">
        <v>169</v>
      </c>
      <c r="AT466" s="231" t="s">
        <v>165</v>
      </c>
      <c r="AU466" s="231" t="s">
        <v>85</v>
      </c>
      <c r="AY466" s="18" t="s">
        <v>162</v>
      </c>
      <c r="BE466" s="232">
        <f>IF(N466="základní",J466,0)</f>
        <v>0</v>
      </c>
      <c r="BF466" s="232">
        <f>IF(N466="snížená",J466,0)</f>
        <v>0</v>
      </c>
      <c r="BG466" s="232">
        <f>IF(N466="zákl. přenesená",J466,0)</f>
        <v>0</v>
      </c>
      <c r="BH466" s="232">
        <f>IF(N466="sníž. přenesená",J466,0)</f>
        <v>0</v>
      </c>
      <c r="BI466" s="232">
        <f>IF(N466="nulová",J466,0)</f>
        <v>0</v>
      </c>
      <c r="BJ466" s="18" t="s">
        <v>83</v>
      </c>
      <c r="BK466" s="232">
        <f>ROUND(I466*H466,2)</f>
        <v>0</v>
      </c>
      <c r="BL466" s="18" t="s">
        <v>169</v>
      </c>
      <c r="BM466" s="231" t="s">
        <v>607</v>
      </c>
    </row>
    <row r="467" s="2" customFormat="1">
      <c r="A467" s="39"/>
      <c r="B467" s="40"/>
      <c r="C467" s="41"/>
      <c r="D467" s="235" t="s">
        <v>220</v>
      </c>
      <c r="E467" s="41"/>
      <c r="F467" s="266" t="s">
        <v>608</v>
      </c>
      <c r="G467" s="41"/>
      <c r="H467" s="41"/>
      <c r="I467" s="267"/>
      <c r="J467" s="41"/>
      <c r="K467" s="41"/>
      <c r="L467" s="45"/>
      <c r="M467" s="268"/>
      <c r="N467" s="269"/>
      <c r="O467" s="92"/>
      <c r="P467" s="92"/>
      <c r="Q467" s="92"/>
      <c r="R467" s="92"/>
      <c r="S467" s="92"/>
      <c r="T467" s="93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220</v>
      </c>
      <c r="AU467" s="18" t="s">
        <v>85</v>
      </c>
    </row>
    <row r="468" s="14" customFormat="1">
      <c r="A468" s="14"/>
      <c r="B468" s="244"/>
      <c r="C468" s="245"/>
      <c r="D468" s="235" t="s">
        <v>171</v>
      </c>
      <c r="E468" s="246" t="s">
        <v>1</v>
      </c>
      <c r="F468" s="247" t="s">
        <v>579</v>
      </c>
      <c r="G468" s="245"/>
      <c r="H468" s="248">
        <v>5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171</v>
      </c>
      <c r="AU468" s="254" t="s">
        <v>85</v>
      </c>
      <c r="AV468" s="14" t="s">
        <v>85</v>
      </c>
      <c r="AW468" s="14" t="s">
        <v>31</v>
      </c>
      <c r="AX468" s="14" t="s">
        <v>75</v>
      </c>
      <c r="AY468" s="254" t="s">
        <v>162</v>
      </c>
    </row>
    <row r="469" s="14" customFormat="1">
      <c r="A469" s="14"/>
      <c r="B469" s="244"/>
      <c r="C469" s="245"/>
      <c r="D469" s="235" t="s">
        <v>171</v>
      </c>
      <c r="E469" s="246" t="s">
        <v>1</v>
      </c>
      <c r="F469" s="247" t="s">
        <v>571</v>
      </c>
      <c r="G469" s="245"/>
      <c r="H469" s="248">
        <v>1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4" t="s">
        <v>171</v>
      </c>
      <c r="AU469" s="254" t="s">
        <v>85</v>
      </c>
      <c r="AV469" s="14" t="s">
        <v>85</v>
      </c>
      <c r="AW469" s="14" t="s">
        <v>31</v>
      </c>
      <c r="AX469" s="14" t="s">
        <v>75</v>
      </c>
      <c r="AY469" s="254" t="s">
        <v>162</v>
      </c>
    </row>
    <row r="470" s="15" customFormat="1">
      <c r="A470" s="15"/>
      <c r="B470" s="255"/>
      <c r="C470" s="256"/>
      <c r="D470" s="235" t="s">
        <v>171</v>
      </c>
      <c r="E470" s="257" t="s">
        <v>1</v>
      </c>
      <c r="F470" s="258" t="s">
        <v>185</v>
      </c>
      <c r="G470" s="256"/>
      <c r="H470" s="259">
        <v>6</v>
      </c>
      <c r="I470" s="260"/>
      <c r="J470" s="256"/>
      <c r="K470" s="256"/>
      <c r="L470" s="261"/>
      <c r="M470" s="262"/>
      <c r="N470" s="263"/>
      <c r="O470" s="263"/>
      <c r="P470" s="263"/>
      <c r="Q470" s="263"/>
      <c r="R470" s="263"/>
      <c r="S470" s="263"/>
      <c r="T470" s="264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5" t="s">
        <v>171</v>
      </c>
      <c r="AU470" s="265" t="s">
        <v>85</v>
      </c>
      <c r="AV470" s="15" t="s">
        <v>169</v>
      </c>
      <c r="AW470" s="15" t="s">
        <v>31</v>
      </c>
      <c r="AX470" s="15" t="s">
        <v>83</v>
      </c>
      <c r="AY470" s="265" t="s">
        <v>162</v>
      </c>
    </row>
    <row r="471" s="2" customFormat="1" ht="24.15" customHeight="1">
      <c r="A471" s="39"/>
      <c r="B471" s="40"/>
      <c r="C471" s="220" t="s">
        <v>609</v>
      </c>
      <c r="D471" s="220" t="s">
        <v>165</v>
      </c>
      <c r="E471" s="221" t="s">
        <v>610</v>
      </c>
      <c r="F471" s="222" t="s">
        <v>611</v>
      </c>
      <c r="G471" s="223" t="s">
        <v>200</v>
      </c>
      <c r="H471" s="224">
        <v>2</v>
      </c>
      <c r="I471" s="225"/>
      <c r="J471" s="224">
        <f>ROUND(I471*H471,2)</f>
        <v>0</v>
      </c>
      <c r="K471" s="226"/>
      <c r="L471" s="45"/>
      <c r="M471" s="227" t="s">
        <v>1</v>
      </c>
      <c r="N471" s="228" t="s">
        <v>40</v>
      </c>
      <c r="O471" s="92"/>
      <c r="P471" s="229">
        <f>O471*H471</f>
        <v>0</v>
      </c>
      <c r="Q471" s="229">
        <v>0.038850000000000003</v>
      </c>
      <c r="R471" s="229">
        <f>Q471*H471</f>
        <v>0.077700000000000005</v>
      </c>
      <c r="S471" s="229">
        <v>0</v>
      </c>
      <c r="T471" s="230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1" t="s">
        <v>169</v>
      </c>
      <c r="AT471" s="231" t="s">
        <v>165</v>
      </c>
      <c r="AU471" s="231" t="s">
        <v>85</v>
      </c>
      <c r="AY471" s="18" t="s">
        <v>162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8" t="s">
        <v>83</v>
      </c>
      <c r="BK471" s="232">
        <f>ROUND(I471*H471,2)</f>
        <v>0</v>
      </c>
      <c r="BL471" s="18" t="s">
        <v>169</v>
      </c>
      <c r="BM471" s="231" t="s">
        <v>612</v>
      </c>
    </row>
    <row r="472" s="13" customFormat="1">
      <c r="A472" s="13"/>
      <c r="B472" s="233"/>
      <c r="C472" s="234"/>
      <c r="D472" s="235" t="s">
        <v>171</v>
      </c>
      <c r="E472" s="236" t="s">
        <v>1</v>
      </c>
      <c r="F472" s="237" t="s">
        <v>228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171</v>
      </c>
      <c r="AU472" s="243" t="s">
        <v>85</v>
      </c>
      <c r="AV472" s="13" t="s">
        <v>83</v>
      </c>
      <c r="AW472" s="13" t="s">
        <v>31</v>
      </c>
      <c r="AX472" s="13" t="s">
        <v>75</v>
      </c>
      <c r="AY472" s="243" t="s">
        <v>162</v>
      </c>
    </row>
    <row r="473" s="14" customFormat="1">
      <c r="A473" s="14"/>
      <c r="B473" s="244"/>
      <c r="C473" s="245"/>
      <c r="D473" s="235" t="s">
        <v>171</v>
      </c>
      <c r="E473" s="246" t="s">
        <v>1</v>
      </c>
      <c r="F473" s="247" t="s">
        <v>85</v>
      </c>
      <c r="G473" s="245"/>
      <c r="H473" s="248">
        <v>2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171</v>
      </c>
      <c r="AU473" s="254" t="s">
        <v>85</v>
      </c>
      <c r="AV473" s="14" t="s">
        <v>85</v>
      </c>
      <c r="AW473" s="14" t="s">
        <v>31</v>
      </c>
      <c r="AX473" s="14" t="s">
        <v>83</v>
      </c>
      <c r="AY473" s="254" t="s">
        <v>162</v>
      </c>
    </row>
    <row r="474" s="12" customFormat="1" ht="22.8" customHeight="1">
      <c r="A474" s="12"/>
      <c r="B474" s="204"/>
      <c r="C474" s="205"/>
      <c r="D474" s="206" t="s">
        <v>74</v>
      </c>
      <c r="E474" s="218" t="s">
        <v>613</v>
      </c>
      <c r="F474" s="218" t="s">
        <v>614</v>
      </c>
      <c r="G474" s="205"/>
      <c r="H474" s="205"/>
      <c r="I474" s="208"/>
      <c r="J474" s="219">
        <f>BK474</f>
        <v>0</v>
      </c>
      <c r="K474" s="205"/>
      <c r="L474" s="210"/>
      <c r="M474" s="211"/>
      <c r="N474" s="212"/>
      <c r="O474" s="212"/>
      <c r="P474" s="213">
        <f>SUM(P475:P482)</f>
        <v>0</v>
      </c>
      <c r="Q474" s="212"/>
      <c r="R474" s="213">
        <f>SUM(R475:R482)</f>
        <v>0</v>
      </c>
      <c r="S474" s="212"/>
      <c r="T474" s="214">
        <f>SUM(T475:T482)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15" t="s">
        <v>83</v>
      </c>
      <c r="AT474" s="216" t="s">
        <v>74</v>
      </c>
      <c r="AU474" s="216" t="s">
        <v>83</v>
      </c>
      <c r="AY474" s="215" t="s">
        <v>162</v>
      </c>
      <c r="BK474" s="217">
        <f>SUM(BK475:BK482)</f>
        <v>0</v>
      </c>
    </row>
    <row r="475" s="2" customFormat="1" ht="24.15" customHeight="1">
      <c r="A475" s="39"/>
      <c r="B475" s="40"/>
      <c r="C475" s="220" t="s">
        <v>615</v>
      </c>
      <c r="D475" s="220" t="s">
        <v>165</v>
      </c>
      <c r="E475" s="221" t="s">
        <v>616</v>
      </c>
      <c r="F475" s="222" t="s">
        <v>617</v>
      </c>
      <c r="G475" s="223" t="s">
        <v>177</v>
      </c>
      <c r="H475" s="224">
        <v>30</v>
      </c>
      <c r="I475" s="225"/>
      <c r="J475" s="224">
        <f>ROUND(I475*H475,2)</f>
        <v>0</v>
      </c>
      <c r="K475" s="226"/>
      <c r="L475" s="45"/>
      <c r="M475" s="227" t="s">
        <v>1</v>
      </c>
      <c r="N475" s="228" t="s">
        <v>40</v>
      </c>
      <c r="O475" s="92"/>
      <c r="P475" s="229">
        <f>O475*H475</f>
        <v>0</v>
      </c>
      <c r="Q475" s="229">
        <v>0</v>
      </c>
      <c r="R475" s="229">
        <f>Q475*H475</f>
        <v>0</v>
      </c>
      <c r="S475" s="229">
        <v>0</v>
      </c>
      <c r="T475" s="230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1" t="s">
        <v>169</v>
      </c>
      <c r="AT475" s="231" t="s">
        <v>165</v>
      </c>
      <c r="AU475" s="231" t="s">
        <v>85</v>
      </c>
      <c r="AY475" s="18" t="s">
        <v>162</v>
      </c>
      <c r="BE475" s="232">
        <f>IF(N475="základní",J475,0)</f>
        <v>0</v>
      </c>
      <c r="BF475" s="232">
        <f>IF(N475="snížená",J475,0)</f>
        <v>0</v>
      </c>
      <c r="BG475" s="232">
        <f>IF(N475="zákl. přenesená",J475,0)</f>
        <v>0</v>
      </c>
      <c r="BH475" s="232">
        <f>IF(N475="sníž. přenesená",J475,0)</f>
        <v>0</v>
      </c>
      <c r="BI475" s="232">
        <f>IF(N475="nulová",J475,0)</f>
        <v>0</v>
      </c>
      <c r="BJ475" s="18" t="s">
        <v>83</v>
      </c>
      <c r="BK475" s="232">
        <f>ROUND(I475*H475,2)</f>
        <v>0</v>
      </c>
      <c r="BL475" s="18" t="s">
        <v>169</v>
      </c>
      <c r="BM475" s="231" t="s">
        <v>618</v>
      </c>
    </row>
    <row r="476" s="14" customFormat="1">
      <c r="A476" s="14"/>
      <c r="B476" s="244"/>
      <c r="C476" s="245"/>
      <c r="D476" s="235" t="s">
        <v>171</v>
      </c>
      <c r="E476" s="246" t="s">
        <v>1</v>
      </c>
      <c r="F476" s="247" t="s">
        <v>365</v>
      </c>
      <c r="G476" s="245"/>
      <c r="H476" s="248">
        <v>30</v>
      </c>
      <c r="I476" s="249"/>
      <c r="J476" s="245"/>
      <c r="K476" s="245"/>
      <c r="L476" s="250"/>
      <c r="M476" s="251"/>
      <c r="N476" s="252"/>
      <c r="O476" s="252"/>
      <c r="P476" s="252"/>
      <c r="Q476" s="252"/>
      <c r="R476" s="252"/>
      <c r="S476" s="252"/>
      <c r="T476" s="253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4" t="s">
        <v>171</v>
      </c>
      <c r="AU476" s="254" t="s">
        <v>85</v>
      </c>
      <c r="AV476" s="14" t="s">
        <v>85</v>
      </c>
      <c r="AW476" s="14" t="s">
        <v>31</v>
      </c>
      <c r="AX476" s="14" t="s">
        <v>83</v>
      </c>
      <c r="AY476" s="254" t="s">
        <v>162</v>
      </c>
    </row>
    <row r="477" s="2" customFormat="1" ht="24.15" customHeight="1">
      <c r="A477" s="39"/>
      <c r="B477" s="40"/>
      <c r="C477" s="220" t="s">
        <v>619</v>
      </c>
      <c r="D477" s="220" t="s">
        <v>165</v>
      </c>
      <c r="E477" s="221" t="s">
        <v>620</v>
      </c>
      <c r="F477" s="222" t="s">
        <v>621</v>
      </c>
      <c r="G477" s="223" t="s">
        <v>177</v>
      </c>
      <c r="H477" s="224">
        <v>30</v>
      </c>
      <c r="I477" s="225"/>
      <c r="J477" s="224">
        <f>ROUND(I477*H477,2)</f>
        <v>0</v>
      </c>
      <c r="K477" s="226"/>
      <c r="L477" s="45"/>
      <c r="M477" s="227" t="s">
        <v>1</v>
      </c>
      <c r="N477" s="228" t="s">
        <v>40</v>
      </c>
      <c r="O477" s="92"/>
      <c r="P477" s="229">
        <f>O477*H477</f>
        <v>0</v>
      </c>
      <c r="Q477" s="229">
        <v>0</v>
      </c>
      <c r="R477" s="229">
        <f>Q477*H477</f>
        <v>0</v>
      </c>
      <c r="S477" s="229">
        <v>0</v>
      </c>
      <c r="T477" s="230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1" t="s">
        <v>169</v>
      </c>
      <c r="AT477" s="231" t="s">
        <v>165</v>
      </c>
      <c r="AU477" s="231" t="s">
        <v>85</v>
      </c>
      <c r="AY477" s="18" t="s">
        <v>162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8" t="s">
        <v>83</v>
      </c>
      <c r="BK477" s="232">
        <f>ROUND(I477*H477,2)</f>
        <v>0</v>
      </c>
      <c r="BL477" s="18" t="s">
        <v>169</v>
      </c>
      <c r="BM477" s="231" t="s">
        <v>622</v>
      </c>
    </row>
    <row r="478" s="14" customFormat="1">
      <c r="A478" s="14"/>
      <c r="B478" s="244"/>
      <c r="C478" s="245"/>
      <c r="D478" s="235" t="s">
        <v>171</v>
      </c>
      <c r="E478" s="246" t="s">
        <v>1</v>
      </c>
      <c r="F478" s="247" t="s">
        <v>365</v>
      </c>
      <c r="G478" s="245"/>
      <c r="H478" s="248">
        <v>30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171</v>
      </c>
      <c r="AU478" s="254" t="s">
        <v>85</v>
      </c>
      <c r="AV478" s="14" t="s">
        <v>85</v>
      </c>
      <c r="AW478" s="14" t="s">
        <v>31</v>
      </c>
      <c r="AX478" s="14" t="s">
        <v>83</v>
      </c>
      <c r="AY478" s="254" t="s">
        <v>162</v>
      </c>
    </row>
    <row r="479" s="2" customFormat="1" ht="24.15" customHeight="1">
      <c r="A479" s="39"/>
      <c r="B479" s="40"/>
      <c r="C479" s="220" t="s">
        <v>623</v>
      </c>
      <c r="D479" s="220" t="s">
        <v>165</v>
      </c>
      <c r="E479" s="221" t="s">
        <v>624</v>
      </c>
      <c r="F479" s="222" t="s">
        <v>625</v>
      </c>
      <c r="G479" s="223" t="s">
        <v>177</v>
      </c>
      <c r="H479" s="224">
        <v>330</v>
      </c>
      <c r="I479" s="225"/>
      <c r="J479" s="224">
        <f>ROUND(I479*H479,2)</f>
        <v>0</v>
      </c>
      <c r="K479" s="226"/>
      <c r="L479" s="45"/>
      <c r="M479" s="227" t="s">
        <v>1</v>
      </c>
      <c r="N479" s="228" t="s">
        <v>40</v>
      </c>
      <c r="O479" s="92"/>
      <c r="P479" s="229">
        <f>O479*H479</f>
        <v>0</v>
      </c>
      <c r="Q479" s="229">
        <v>0</v>
      </c>
      <c r="R479" s="229">
        <f>Q479*H479</f>
        <v>0</v>
      </c>
      <c r="S479" s="229">
        <v>0</v>
      </c>
      <c r="T479" s="230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31" t="s">
        <v>169</v>
      </c>
      <c r="AT479" s="231" t="s">
        <v>165</v>
      </c>
      <c r="AU479" s="231" t="s">
        <v>85</v>
      </c>
      <c r="AY479" s="18" t="s">
        <v>162</v>
      </c>
      <c r="BE479" s="232">
        <f>IF(N479="základní",J479,0)</f>
        <v>0</v>
      </c>
      <c r="BF479" s="232">
        <f>IF(N479="snížená",J479,0)</f>
        <v>0</v>
      </c>
      <c r="BG479" s="232">
        <f>IF(N479="zákl. přenesená",J479,0)</f>
        <v>0</v>
      </c>
      <c r="BH479" s="232">
        <f>IF(N479="sníž. přenesená",J479,0)</f>
        <v>0</v>
      </c>
      <c r="BI479" s="232">
        <f>IF(N479="nulová",J479,0)</f>
        <v>0</v>
      </c>
      <c r="BJ479" s="18" t="s">
        <v>83</v>
      </c>
      <c r="BK479" s="232">
        <f>ROUND(I479*H479,2)</f>
        <v>0</v>
      </c>
      <c r="BL479" s="18" t="s">
        <v>169</v>
      </c>
      <c r="BM479" s="231" t="s">
        <v>626</v>
      </c>
    </row>
    <row r="480" s="13" customFormat="1">
      <c r="A480" s="13"/>
      <c r="B480" s="233"/>
      <c r="C480" s="234"/>
      <c r="D480" s="235" t="s">
        <v>171</v>
      </c>
      <c r="E480" s="236" t="s">
        <v>1</v>
      </c>
      <c r="F480" s="237" t="s">
        <v>627</v>
      </c>
      <c r="G480" s="234"/>
      <c r="H480" s="236" t="s">
        <v>1</v>
      </c>
      <c r="I480" s="238"/>
      <c r="J480" s="234"/>
      <c r="K480" s="234"/>
      <c r="L480" s="239"/>
      <c r="M480" s="240"/>
      <c r="N480" s="241"/>
      <c r="O480" s="241"/>
      <c r="P480" s="241"/>
      <c r="Q480" s="241"/>
      <c r="R480" s="241"/>
      <c r="S480" s="241"/>
      <c r="T480" s="24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3" t="s">
        <v>171</v>
      </c>
      <c r="AU480" s="243" t="s">
        <v>85</v>
      </c>
      <c r="AV480" s="13" t="s">
        <v>83</v>
      </c>
      <c r="AW480" s="13" t="s">
        <v>31</v>
      </c>
      <c r="AX480" s="13" t="s">
        <v>75</v>
      </c>
      <c r="AY480" s="243" t="s">
        <v>162</v>
      </c>
    </row>
    <row r="481" s="14" customFormat="1">
      <c r="A481" s="14"/>
      <c r="B481" s="244"/>
      <c r="C481" s="245"/>
      <c r="D481" s="235" t="s">
        <v>171</v>
      </c>
      <c r="E481" s="246" t="s">
        <v>1</v>
      </c>
      <c r="F481" s="247" t="s">
        <v>628</v>
      </c>
      <c r="G481" s="245"/>
      <c r="H481" s="248">
        <v>330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4" t="s">
        <v>171</v>
      </c>
      <c r="AU481" s="254" t="s">
        <v>85</v>
      </c>
      <c r="AV481" s="14" t="s">
        <v>85</v>
      </c>
      <c r="AW481" s="14" t="s">
        <v>31</v>
      </c>
      <c r="AX481" s="14" t="s">
        <v>83</v>
      </c>
      <c r="AY481" s="254" t="s">
        <v>162</v>
      </c>
    </row>
    <row r="482" s="2" customFormat="1" ht="33" customHeight="1">
      <c r="A482" s="39"/>
      <c r="B482" s="40"/>
      <c r="C482" s="220" t="s">
        <v>629</v>
      </c>
      <c r="D482" s="220" t="s">
        <v>165</v>
      </c>
      <c r="E482" s="221" t="s">
        <v>630</v>
      </c>
      <c r="F482" s="222" t="s">
        <v>631</v>
      </c>
      <c r="G482" s="223" t="s">
        <v>177</v>
      </c>
      <c r="H482" s="224">
        <v>30</v>
      </c>
      <c r="I482" s="225"/>
      <c r="J482" s="224">
        <f>ROUND(I482*H482,2)</f>
        <v>0</v>
      </c>
      <c r="K482" s="226"/>
      <c r="L482" s="45"/>
      <c r="M482" s="227" t="s">
        <v>1</v>
      </c>
      <c r="N482" s="228" t="s">
        <v>40</v>
      </c>
      <c r="O482" s="92"/>
      <c r="P482" s="229">
        <f>O482*H482</f>
        <v>0</v>
      </c>
      <c r="Q482" s="229">
        <v>0</v>
      </c>
      <c r="R482" s="229">
        <f>Q482*H482</f>
        <v>0</v>
      </c>
      <c r="S482" s="229">
        <v>0</v>
      </c>
      <c r="T482" s="230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31" t="s">
        <v>169</v>
      </c>
      <c r="AT482" s="231" t="s">
        <v>165</v>
      </c>
      <c r="AU482" s="231" t="s">
        <v>85</v>
      </c>
      <c r="AY482" s="18" t="s">
        <v>162</v>
      </c>
      <c r="BE482" s="232">
        <f>IF(N482="základní",J482,0)</f>
        <v>0</v>
      </c>
      <c r="BF482" s="232">
        <f>IF(N482="snížená",J482,0)</f>
        <v>0</v>
      </c>
      <c r="BG482" s="232">
        <f>IF(N482="zákl. přenesená",J482,0)</f>
        <v>0</v>
      </c>
      <c r="BH482" s="232">
        <f>IF(N482="sníž. přenesená",J482,0)</f>
        <v>0</v>
      </c>
      <c r="BI482" s="232">
        <f>IF(N482="nulová",J482,0)</f>
        <v>0</v>
      </c>
      <c r="BJ482" s="18" t="s">
        <v>83</v>
      </c>
      <c r="BK482" s="232">
        <f>ROUND(I482*H482,2)</f>
        <v>0</v>
      </c>
      <c r="BL482" s="18" t="s">
        <v>169</v>
      </c>
      <c r="BM482" s="231" t="s">
        <v>632</v>
      </c>
    </row>
    <row r="483" s="12" customFormat="1" ht="22.8" customHeight="1">
      <c r="A483" s="12"/>
      <c r="B483" s="204"/>
      <c r="C483" s="205"/>
      <c r="D483" s="206" t="s">
        <v>74</v>
      </c>
      <c r="E483" s="218" t="s">
        <v>633</v>
      </c>
      <c r="F483" s="218" t="s">
        <v>634</v>
      </c>
      <c r="G483" s="205"/>
      <c r="H483" s="205"/>
      <c r="I483" s="208"/>
      <c r="J483" s="219">
        <f>BK483</f>
        <v>0</v>
      </c>
      <c r="K483" s="205"/>
      <c r="L483" s="210"/>
      <c r="M483" s="211"/>
      <c r="N483" s="212"/>
      <c r="O483" s="212"/>
      <c r="P483" s="213">
        <f>P484</f>
        <v>0</v>
      </c>
      <c r="Q483" s="212"/>
      <c r="R483" s="213">
        <f>R484</f>
        <v>0</v>
      </c>
      <c r="S483" s="212"/>
      <c r="T483" s="214">
        <f>T484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15" t="s">
        <v>83</v>
      </c>
      <c r="AT483" s="216" t="s">
        <v>74</v>
      </c>
      <c r="AU483" s="216" t="s">
        <v>83</v>
      </c>
      <c r="AY483" s="215" t="s">
        <v>162</v>
      </c>
      <c r="BK483" s="217">
        <f>BK484</f>
        <v>0</v>
      </c>
    </row>
    <row r="484" s="2" customFormat="1" ht="21.75" customHeight="1">
      <c r="A484" s="39"/>
      <c r="B484" s="40"/>
      <c r="C484" s="220" t="s">
        <v>635</v>
      </c>
      <c r="D484" s="220" t="s">
        <v>165</v>
      </c>
      <c r="E484" s="221" t="s">
        <v>636</v>
      </c>
      <c r="F484" s="222" t="s">
        <v>637</v>
      </c>
      <c r="G484" s="223" t="s">
        <v>177</v>
      </c>
      <c r="H484" s="224">
        <v>11.199999999999999</v>
      </c>
      <c r="I484" s="225"/>
      <c r="J484" s="224">
        <f>ROUND(I484*H484,2)</f>
        <v>0</v>
      </c>
      <c r="K484" s="226"/>
      <c r="L484" s="45"/>
      <c r="M484" s="227" t="s">
        <v>1</v>
      </c>
      <c r="N484" s="228" t="s">
        <v>40</v>
      </c>
      <c r="O484" s="92"/>
      <c r="P484" s="229">
        <f>O484*H484</f>
        <v>0</v>
      </c>
      <c r="Q484" s="229">
        <v>0</v>
      </c>
      <c r="R484" s="229">
        <f>Q484*H484</f>
        <v>0</v>
      </c>
      <c r="S484" s="229">
        <v>0</v>
      </c>
      <c r="T484" s="230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1" t="s">
        <v>169</v>
      </c>
      <c r="AT484" s="231" t="s">
        <v>165</v>
      </c>
      <c r="AU484" s="231" t="s">
        <v>85</v>
      </c>
      <c r="AY484" s="18" t="s">
        <v>162</v>
      </c>
      <c r="BE484" s="232">
        <f>IF(N484="základní",J484,0)</f>
        <v>0</v>
      </c>
      <c r="BF484" s="232">
        <f>IF(N484="snížená",J484,0)</f>
        <v>0</v>
      </c>
      <c r="BG484" s="232">
        <f>IF(N484="zákl. přenesená",J484,0)</f>
        <v>0</v>
      </c>
      <c r="BH484" s="232">
        <f>IF(N484="sníž. přenesená",J484,0)</f>
        <v>0</v>
      </c>
      <c r="BI484" s="232">
        <f>IF(N484="nulová",J484,0)</f>
        <v>0</v>
      </c>
      <c r="BJ484" s="18" t="s">
        <v>83</v>
      </c>
      <c r="BK484" s="232">
        <f>ROUND(I484*H484,2)</f>
        <v>0</v>
      </c>
      <c r="BL484" s="18" t="s">
        <v>169</v>
      </c>
      <c r="BM484" s="231" t="s">
        <v>638</v>
      </c>
    </row>
    <row r="485" s="12" customFormat="1" ht="22.8" customHeight="1">
      <c r="A485" s="12"/>
      <c r="B485" s="204"/>
      <c r="C485" s="205"/>
      <c r="D485" s="206" t="s">
        <v>74</v>
      </c>
      <c r="E485" s="218" t="s">
        <v>639</v>
      </c>
      <c r="F485" s="218" t="s">
        <v>640</v>
      </c>
      <c r="G485" s="205"/>
      <c r="H485" s="205"/>
      <c r="I485" s="208"/>
      <c r="J485" s="219">
        <f>BK485</f>
        <v>0</v>
      </c>
      <c r="K485" s="205"/>
      <c r="L485" s="210"/>
      <c r="M485" s="211"/>
      <c r="N485" s="212"/>
      <c r="O485" s="212"/>
      <c r="P485" s="213">
        <f>SUM(P486:P489)</f>
        <v>0</v>
      </c>
      <c r="Q485" s="212"/>
      <c r="R485" s="213">
        <f>SUM(R486:R489)</f>
        <v>0</v>
      </c>
      <c r="S485" s="212"/>
      <c r="T485" s="214">
        <f>SUM(T486:T489)</f>
        <v>0</v>
      </c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R485" s="215" t="s">
        <v>83</v>
      </c>
      <c r="AT485" s="216" t="s">
        <v>74</v>
      </c>
      <c r="AU485" s="216" t="s">
        <v>83</v>
      </c>
      <c r="AY485" s="215" t="s">
        <v>162</v>
      </c>
      <c r="BK485" s="217">
        <f>SUM(BK486:BK489)</f>
        <v>0</v>
      </c>
    </row>
    <row r="486" s="2" customFormat="1" ht="24.15" customHeight="1">
      <c r="A486" s="39"/>
      <c r="B486" s="40"/>
      <c r="C486" s="220" t="s">
        <v>641</v>
      </c>
      <c r="D486" s="220" t="s">
        <v>165</v>
      </c>
      <c r="E486" s="221" t="s">
        <v>642</v>
      </c>
      <c r="F486" s="222" t="s">
        <v>643</v>
      </c>
      <c r="G486" s="223" t="s">
        <v>465</v>
      </c>
      <c r="H486" s="224">
        <v>1</v>
      </c>
      <c r="I486" s="225"/>
      <c r="J486" s="224">
        <f>ROUND(I486*H486,2)</f>
        <v>0</v>
      </c>
      <c r="K486" s="226"/>
      <c r="L486" s="45"/>
      <c r="M486" s="227" t="s">
        <v>1</v>
      </c>
      <c r="N486" s="228" t="s">
        <v>40</v>
      </c>
      <c r="O486" s="92"/>
      <c r="P486" s="229">
        <f>O486*H486</f>
        <v>0</v>
      </c>
      <c r="Q486" s="229">
        <v>0</v>
      </c>
      <c r="R486" s="229">
        <f>Q486*H486</f>
        <v>0</v>
      </c>
      <c r="S486" s="229">
        <v>0</v>
      </c>
      <c r="T486" s="230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31" t="s">
        <v>169</v>
      </c>
      <c r="AT486" s="231" t="s">
        <v>165</v>
      </c>
      <c r="AU486" s="231" t="s">
        <v>85</v>
      </c>
      <c r="AY486" s="18" t="s">
        <v>162</v>
      </c>
      <c r="BE486" s="232">
        <f>IF(N486="základní",J486,0)</f>
        <v>0</v>
      </c>
      <c r="BF486" s="232">
        <f>IF(N486="snížená",J486,0)</f>
        <v>0</v>
      </c>
      <c r="BG486" s="232">
        <f>IF(N486="zákl. přenesená",J486,0)</f>
        <v>0</v>
      </c>
      <c r="BH486" s="232">
        <f>IF(N486="sníž. přenesená",J486,0)</f>
        <v>0</v>
      </c>
      <c r="BI486" s="232">
        <f>IF(N486="nulová",J486,0)</f>
        <v>0</v>
      </c>
      <c r="BJ486" s="18" t="s">
        <v>83</v>
      </c>
      <c r="BK486" s="232">
        <f>ROUND(I486*H486,2)</f>
        <v>0</v>
      </c>
      <c r="BL486" s="18" t="s">
        <v>169</v>
      </c>
      <c r="BM486" s="231" t="s">
        <v>644</v>
      </c>
    </row>
    <row r="487" s="2" customFormat="1">
      <c r="A487" s="39"/>
      <c r="B487" s="40"/>
      <c r="C487" s="41"/>
      <c r="D487" s="235" t="s">
        <v>220</v>
      </c>
      <c r="E487" s="41"/>
      <c r="F487" s="266" t="s">
        <v>645</v>
      </c>
      <c r="G487" s="41"/>
      <c r="H487" s="41"/>
      <c r="I487" s="267"/>
      <c r="J487" s="41"/>
      <c r="K487" s="41"/>
      <c r="L487" s="45"/>
      <c r="M487" s="268"/>
      <c r="N487" s="269"/>
      <c r="O487" s="92"/>
      <c r="P487" s="92"/>
      <c r="Q487" s="92"/>
      <c r="R487" s="92"/>
      <c r="S487" s="92"/>
      <c r="T487" s="93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T487" s="18" t="s">
        <v>220</v>
      </c>
      <c r="AU487" s="18" t="s">
        <v>85</v>
      </c>
    </row>
    <row r="488" s="2" customFormat="1" ht="24.15" customHeight="1">
      <c r="A488" s="39"/>
      <c r="B488" s="40"/>
      <c r="C488" s="220" t="s">
        <v>646</v>
      </c>
      <c r="D488" s="220" t="s">
        <v>165</v>
      </c>
      <c r="E488" s="221" t="s">
        <v>647</v>
      </c>
      <c r="F488" s="222" t="s">
        <v>648</v>
      </c>
      <c r="G488" s="223" t="s">
        <v>465</v>
      </c>
      <c r="H488" s="224">
        <v>1</v>
      </c>
      <c r="I488" s="225"/>
      <c r="J488" s="224">
        <f>ROUND(I488*H488,2)</f>
        <v>0</v>
      </c>
      <c r="K488" s="226"/>
      <c r="L488" s="45"/>
      <c r="M488" s="227" t="s">
        <v>1</v>
      </c>
      <c r="N488" s="228" t="s">
        <v>40</v>
      </c>
      <c r="O488" s="92"/>
      <c r="P488" s="229">
        <f>O488*H488</f>
        <v>0</v>
      </c>
      <c r="Q488" s="229">
        <v>0</v>
      </c>
      <c r="R488" s="229">
        <f>Q488*H488</f>
        <v>0</v>
      </c>
      <c r="S488" s="229">
        <v>0</v>
      </c>
      <c r="T488" s="230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1" t="s">
        <v>169</v>
      </c>
      <c r="AT488" s="231" t="s">
        <v>165</v>
      </c>
      <c r="AU488" s="231" t="s">
        <v>85</v>
      </c>
      <c r="AY488" s="18" t="s">
        <v>162</v>
      </c>
      <c r="BE488" s="232">
        <f>IF(N488="základní",J488,0)</f>
        <v>0</v>
      </c>
      <c r="BF488" s="232">
        <f>IF(N488="snížená",J488,0)</f>
        <v>0</v>
      </c>
      <c r="BG488" s="232">
        <f>IF(N488="zákl. přenesená",J488,0)</f>
        <v>0</v>
      </c>
      <c r="BH488" s="232">
        <f>IF(N488="sníž. přenesená",J488,0)</f>
        <v>0</v>
      </c>
      <c r="BI488" s="232">
        <f>IF(N488="nulová",J488,0)</f>
        <v>0</v>
      </c>
      <c r="BJ488" s="18" t="s">
        <v>83</v>
      </c>
      <c r="BK488" s="232">
        <f>ROUND(I488*H488,2)</f>
        <v>0</v>
      </c>
      <c r="BL488" s="18" t="s">
        <v>169</v>
      </c>
      <c r="BM488" s="231" t="s">
        <v>649</v>
      </c>
    </row>
    <row r="489" s="2" customFormat="1" ht="33" customHeight="1">
      <c r="A489" s="39"/>
      <c r="B489" s="40"/>
      <c r="C489" s="220" t="s">
        <v>650</v>
      </c>
      <c r="D489" s="220" t="s">
        <v>165</v>
      </c>
      <c r="E489" s="221" t="s">
        <v>651</v>
      </c>
      <c r="F489" s="222" t="s">
        <v>652</v>
      </c>
      <c r="G489" s="223" t="s">
        <v>193</v>
      </c>
      <c r="H489" s="224">
        <v>5</v>
      </c>
      <c r="I489" s="225"/>
      <c r="J489" s="224">
        <f>ROUND(I489*H489,2)</f>
        <v>0</v>
      </c>
      <c r="K489" s="226"/>
      <c r="L489" s="45"/>
      <c r="M489" s="227" t="s">
        <v>1</v>
      </c>
      <c r="N489" s="228" t="s">
        <v>40</v>
      </c>
      <c r="O489" s="92"/>
      <c r="P489" s="229">
        <f>O489*H489</f>
        <v>0</v>
      </c>
      <c r="Q489" s="229">
        <v>0</v>
      </c>
      <c r="R489" s="229">
        <f>Q489*H489</f>
        <v>0</v>
      </c>
      <c r="S489" s="229">
        <v>0</v>
      </c>
      <c r="T489" s="230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1" t="s">
        <v>169</v>
      </c>
      <c r="AT489" s="231" t="s">
        <v>165</v>
      </c>
      <c r="AU489" s="231" t="s">
        <v>85</v>
      </c>
      <c r="AY489" s="18" t="s">
        <v>162</v>
      </c>
      <c r="BE489" s="232">
        <f>IF(N489="základní",J489,0)</f>
        <v>0</v>
      </c>
      <c r="BF489" s="232">
        <f>IF(N489="snížená",J489,0)</f>
        <v>0</v>
      </c>
      <c r="BG489" s="232">
        <f>IF(N489="zákl. přenesená",J489,0)</f>
        <v>0</v>
      </c>
      <c r="BH489" s="232">
        <f>IF(N489="sníž. přenesená",J489,0)</f>
        <v>0</v>
      </c>
      <c r="BI489" s="232">
        <f>IF(N489="nulová",J489,0)</f>
        <v>0</v>
      </c>
      <c r="BJ489" s="18" t="s">
        <v>83</v>
      </c>
      <c r="BK489" s="232">
        <f>ROUND(I489*H489,2)</f>
        <v>0</v>
      </c>
      <c r="BL489" s="18" t="s">
        <v>169</v>
      </c>
      <c r="BM489" s="231" t="s">
        <v>653</v>
      </c>
    </row>
    <row r="490" s="12" customFormat="1" ht="25.92" customHeight="1">
      <c r="A490" s="12"/>
      <c r="B490" s="204"/>
      <c r="C490" s="205"/>
      <c r="D490" s="206" t="s">
        <v>74</v>
      </c>
      <c r="E490" s="207" t="s">
        <v>654</v>
      </c>
      <c r="F490" s="207" t="s">
        <v>655</v>
      </c>
      <c r="G490" s="205"/>
      <c r="H490" s="205"/>
      <c r="I490" s="208"/>
      <c r="J490" s="209">
        <f>BK490</f>
        <v>0</v>
      </c>
      <c r="K490" s="205"/>
      <c r="L490" s="210"/>
      <c r="M490" s="211"/>
      <c r="N490" s="212"/>
      <c r="O490" s="212"/>
      <c r="P490" s="213">
        <f>P491+P495+P504+P517+P523+P529+P540+P566+P589+P598+P607+P622+P641+P659+P670+P689+P693+P777</f>
        <v>0</v>
      </c>
      <c r="Q490" s="212"/>
      <c r="R490" s="213">
        <f>R491+R495+R504+R517+R523+R529+R540+R566+R589+R598+R607+R622+R641+R659+R670+R689+R693+R777</f>
        <v>12.506112</v>
      </c>
      <c r="S490" s="212"/>
      <c r="T490" s="214">
        <f>T491+T495+T504+T517+T523+T529+T540+T566+T589+T598+T607+T622+T641+T659+T670+T689+T693+T777</f>
        <v>14.847071200000002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15" t="s">
        <v>85</v>
      </c>
      <c r="AT490" s="216" t="s">
        <v>74</v>
      </c>
      <c r="AU490" s="216" t="s">
        <v>75</v>
      </c>
      <c r="AY490" s="215" t="s">
        <v>162</v>
      </c>
      <c r="BK490" s="217">
        <f>BK491+BK495+BK504+BK517+BK523+BK529+BK540+BK566+BK589+BK598+BK607+BK622+BK641+BK659+BK670+BK689+BK693+BK777</f>
        <v>0</v>
      </c>
    </row>
    <row r="491" s="12" customFormat="1" ht="22.8" customHeight="1">
      <c r="A491" s="12"/>
      <c r="B491" s="204"/>
      <c r="C491" s="205"/>
      <c r="D491" s="206" t="s">
        <v>74</v>
      </c>
      <c r="E491" s="218" t="s">
        <v>656</v>
      </c>
      <c r="F491" s="218" t="s">
        <v>657</v>
      </c>
      <c r="G491" s="205"/>
      <c r="H491" s="205"/>
      <c r="I491" s="208"/>
      <c r="J491" s="219">
        <f>BK491</f>
        <v>0</v>
      </c>
      <c r="K491" s="205"/>
      <c r="L491" s="210"/>
      <c r="M491" s="211"/>
      <c r="N491" s="212"/>
      <c r="O491" s="212"/>
      <c r="P491" s="213">
        <f>SUM(P492:P494)</f>
        <v>0</v>
      </c>
      <c r="Q491" s="212"/>
      <c r="R491" s="213">
        <f>SUM(R492:R494)</f>
        <v>0.0084700000000000001</v>
      </c>
      <c r="S491" s="212"/>
      <c r="T491" s="214">
        <f>SUM(T492:T494)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15" t="s">
        <v>85</v>
      </c>
      <c r="AT491" s="216" t="s">
        <v>74</v>
      </c>
      <c r="AU491" s="216" t="s">
        <v>83</v>
      </c>
      <c r="AY491" s="215" t="s">
        <v>162</v>
      </c>
      <c r="BK491" s="217">
        <f>SUM(BK492:BK494)</f>
        <v>0</v>
      </c>
    </row>
    <row r="492" s="2" customFormat="1" ht="33" customHeight="1">
      <c r="A492" s="39"/>
      <c r="B492" s="40"/>
      <c r="C492" s="220" t="s">
        <v>658</v>
      </c>
      <c r="D492" s="220" t="s">
        <v>165</v>
      </c>
      <c r="E492" s="221" t="s">
        <v>659</v>
      </c>
      <c r="F492" s="222" t="s">
        <v>660</v>
      </c>
      <c r="G492" s="223" t="s">
        <v>200</v>
      </c>
      <c r="H492" s="224">
        <v>2.4199999999999999</v>
      </c>
      <c r="I492" s="225"/>
      <c r="J492" s="224">
        <f>ROUND(I492*H492,2)</f>
        <v>0</v>
      </c>
      <c r="K492" s="226"/>
      <c r="L492" s="45"/>
      <c r="M492" s="227" t="s">
        <v>1</v>
      </c>
      <c r="N492" s="228" t="s">
        <v>40</v>
      </c>
      <c r="O492" s="92"/>
      <c r="P492" s="229">
        <f>O492*H492</f>
        <v>0</v>
      </c>
      <c r="Q492" s="229">
        <v>0.0035000000000000001</v>
      </c>
      <c r="R492" s="229">
        <f>Q492*H492</f>
        <v>0.0084700000000000001</v>
      </c>
      <c r="S492" s="229">
        <v>0</v>
      </c>
      <c r="T492" s="230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31" t="s">
        <v>265</v>
      </c>
      <c r="AT492" s="231" t="s">
        <v>165</v>
      </c>
      <c r="AU492" s="231" t="s">
        <v>85</v>
      </c>
      <c r="AY492" s="18" t="s">
        <v>162</v>
      </c>
      <c r="BE492" s="232">
        <f>IF(N492="základní",J492,0)</f>
        <v>0</v>
      </c>
      <c r="BF492" s="232">
        <f>IF(N492="snížená",J492,0)</f>
        <v>0</v>
      </c>
      <c r="BG492" s="232">
        <f>IF(N492="zákl. přenesená",J492,0)</f>
        <v>0</v>
      </c>
      <c r="BH492" s="232">
        <f>IF(N492="sníž. přenesená",J492,0)</f>
        <v>0</v>
      </c>
      <c r="BI492" s="232">
        <f>IF(N492="nulová",J492,0)</f>
        <v>0</v>
      </c>
      <c r="BJ492" s="18" t="s">
        <v>83</v>
      </c>
      <c r="BK492" s="232">
        <f>ROUND(I492*H492,2)</f>
        <v>0</v>
      </c>
      <c r="BL492" s="18" t="s">
        <v>265</v>
      </c>
      <c r="BM492" s="231" t="s">
        <v>661</v>
      </c>
    </row>
    <row r="493" s="13" customFormat="1">
      <c r="A493" s="13"/>
      <c r="B493" s="233"/>
      <c r="C493" s="234"/>
      <c r="D493" s="235" t="s">
        <v>171</v>
      </c>
      <c r="E493" s="236" t="s">
        <v>1</v>
      </c>
      <c r="F493" s="237" t="s">
        <v>662</v>
      </c>
      <c r="G493" s="234"/>
      <c r="H493" s="236" t="s">
        <v>1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171</v>
      </c>
      <c r="AU493" s="243" t="s">
        <v>85</v>
      </c>
      <c r="AV493" s="13" t="s">
        <v>83</v>
      </c>
      <c r="AW493" s="13" t="s">
        <v>31</v>
      </c>
      <c r="AX493" s="13" t="s">
        <v>75</v>
      </c>
      <c r="AY493" s="243" t="s">
        <v>162</v>
      </c>
    </row>
    <row r="494" s="14" customFormat="1">
      <c r="A494" s="14"/>
      <c r="B494" s="244"/>
      <c r="C494" s="245"/>
      <c r="D494" s="235" t="s">
        <v>171</v>
      </c>
      <c r="E494" s="246" t="s">
        <v>1</v>
      </c>
      <c r="F494" s="247" t="s">
        <v>663</v>
      </c>
      <c r="G494" s="245"/>
      <c r="H494" s="248">
        <v>2.4199999999999999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4" t="s">
        <v>171</v>
      </c>
      <c r="AU494" s="254" t="s">
        <v>85</v>
      </c>
      <c r="AV494" s="14" t="s">
        <v>85</v>
      </c>
      <c r="AW494" s="14" t="s">
        <v>31</v>
      </c>
      <c r="AX494" s="14" t="s">
        <v>83</v>
      </c>
      <c r="AY494" s="254" t="s">
        <v>162</v>
      </c>
    </row>
    <row r="495" s="12" customFormat="1" ht="22.8" customHeight="1">
      <c r="A495" s="12"/>
      <c r="B495" s="204"/>
      <c r="C495" s="205"/>
      <c r="D495" s="206" t="s">
        <v>74</v>
      </c>
      <c r="E495" s="218" t="s">
        <v>664</v>
      </c>
      <c r="F495" s="218" t="s">
        <v>665</v>
      </c>
      <c r="G495" s="205"/>
      <c r="H495" s="205"/>
      <c r="I495" s="208"/>
      <c r="J495" s="219">
        <f>BK495</f>
        <v>0</v>
      </c>
      <c r="K495" s="205"/>
      <c r="L495" s="210"/>
      <c r="M495" s="211"/>
      <c r="N495" s="212"/>
      <c r="O495" s="212"/>
      <c r="P495" s="213">
        <f>SUM(P496:P503)</f>
        <v>0</v>
      </c>
      <c r="Q495" s="212"/>
      <c r="R495" s="213">
        <f>SUM(R496:R503)</f>
        <v>0.0281</v>
      </c>
      <c r="S495" s="212"/>
      <c r="T495" s="214">
        <f>SUM(T496:T503)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15" t="s">
        <v>85</v>
      </c>
      <c r="AT495" s="216" t="s">
        <v>74</v>
      </c>
      <c r="AU495" s="216" t="s">
        <v>83</v>
      </c>
      <c r="AY495" s="215" t="s">
        <v>162</v>
      </c>
      <c r="BK495" s="217">
        <f>SUM(BK496:BK503)</f>
        <v>0</v>
      </c>
    </row>
    <row r="496" s="2" customFormat="1" ht="16.5" customHeight="1">
      <c r="A496" s="39"/>
      <c r="B496" s="40"/>
      <c r="C496" s="220" t="s">
        <v>666</v>
      </c>
      <c r="D496" s="220" t="s">
        <v>165</v>
      </c>
      <c r="E496" s="221" t="s">
        <v>667</v>
      </c>
      <c r="F496" s="222" t="s">
        <v>668</v>
      </c>
      <c r="G496" s="223" t="s">
        <v>200</v>
      </c>
      <c r="H496" s="224">
        <v>126</v>
      </c>
      <c r="I496" s="225"/>
      <c r="J496" s="224">
        <f>ROUND(I496*H496,2)</f>
        <v>0</v>
      </c>
      <c r="K496" s="226"/>
      <c r="L496" s="45"/>
      <c r="M496" s="227" t="s">
        <v>1</v>
      </c>
      <c r="N496" s="228" t="s">
        <v>40</v>
      </c>
      <c r="O496" s="92"/>
      <c r="P496" s="229">
        <f>O496*H496</f>
        <v>0</v>
      </c>
      <c r="Q496" s="229">
        <v>3.0000000000000001E-05</v>
      </c>
      <c r="R496" s="229">
        <f>Q496*H496</f>
        <v>0.0037799999999999999</v>
      </c>
      <c r="S496" s="229">
        <v>0</v>
      </c>
      <c r="T496" s="23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1" t="s">
        <v>265</v>
      </c>
      <c r="AT496" s="231" t="s">
        <v>165</v>
      </c>
      <c r="AU496" s="231" t="s">
        <v>85</v>
      </c>
      <c r="AY496" s="18" t="s">
        <v>162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8" t="s">
        <v>83</v>
      </c>
      <c r="BK496" s="232">
        <f>ROUND(I496*H496,2)</f>
        <v>0</v>
      </c>
      <c r="BL496" s="18" t="s">
        <v>265</v>
      </c>
      <c r="BM496" s="231" t="s">
        <v>669</v>
      </c>
    </row>
    <row r="497" s="2" customFormat="1">
      <c r="A497" s="39"/>
      <c r="B497" s="40"/>
      <c r="C497" s="41"/>
      <c r="D497" s="235" t="s">
        <v>220</v>
      </c>
      <c r="E497" s="41"/>
      <c r="F497" s="266" t="s">
        <v>670</v>
      </c>
      <c r="G497" s="41"/>
      <c r="H497" s="41"/>
      <c r="I497" s="267"/>
      <c r="J497" s="41"/>
      <c r="K497" s="41"/>
      <c r="L497" s="45"/>
      <c r="M497" s="268"/>
      <c r="N497" s="269"/>
      <c r="O497" s="92"/>
      <c r="P497" s="92"/>
      <c r="Q497" s="92"/>
      <c r="R497" s="92"/>
      <c r="S497" s="92"/>
      <c r="T497" s="93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220</v>
      </c>
      <c r="AU497" s="18" t="s">
        <v>85</v>
      </c>
    </row>
    <row r="498" s="13" customFormat="1">
      <c r="A498" s="13"/>
      <c r="B498" s="233"/>
      <c r="C498" s="234"/>
      <c r="D498" s="235" t="s">
        <v>171</v>
      </c>
      <c r="E498" s="236" t="s">
        <v>1</v>
      </c>
      <c r="F498" s="237" t="s">
        <v>671</v>
      </c>
      <c r="G498" s="234"/>
      <c r="H498" s="236" t="s">
        <v>1</v>
      </c>
      <c r="I498" s="238"/>
      <c r="J498" s="234"/>
      <c r="K498" s="234"/>
      <c r="L498" s="239"/>
      <c r="M498" s="240"/>
      <c r="N498" s="241"/>
      <c r="O498" s="241"/>
      <c r="P498" s="241"/>
      <c r="Q498" s="241"/>
      <c r="R498" s="241"/>
      <c r="S498" s="241"/>
      <c r="T498" s="24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3" t="s">
        <v>171</v>
      </c>
      <c r="AU498" s="243" t="s">
        <v>85</v>
      </c>
      <c r="AV498" s="13" t="s">
        <v>83</v>
      </c>
      <c r="AW498" s="13" t="s">
        <v>31</v>
      </c>
      <c r="AX498" s="13" t="s">
        <v>75</v>
      </c>
      <c r="AY498" s="243" t="s">
        <v>162</v>
      </c>
    </row>
    <row r="499" s="14" customFormat="1">
      <c r="A499" s="14"/>
      <c r="B499" s="244"/>
      <c r="C499" s="245"/>
      <c r="D499" s="235" t="s">
        <v>171</v>
      </c>
      <c r="E499" s="246" t="s">
        <v>1</v>
      </c>
      <c r="F499" s="247" t="s">
        <v>672</v>
      </c>
      <c r="G499" s="245"/>
      <c r="H499" s="248">
        <v>126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171</v>
      </c>
      <c r="AU499" s="254" t="s">
        <v>85</v>
      </c>
      <c r="AV499" s="14" t="s">
        <v>85</v>
      </c>
      <c r="AW499" s="14" t="s">
        <v>31</v>
      </c>
      <c r="AX499" s="14" t="s">
        <v>83</v>
      </c>
      <c r="AY499" s="254" t="s">
        <v>162</v>
      </c>
    </row>
    <row r="500" s="2" customFormat="1" ht="24.15" customHeight="1">
      <c r="A500" s="39"/>
      <c r="B500" s="40"/>
      <c r="C500" s="270" t="s">
        <v>673</v>
      </c>
      <c r="D500" s="270" t="s">
        <v>319</v>
      </c>
      <c r="E500" s="271" t="s">
        <v>674</v>
      </c>
      <c r="F500" s="272" t="s">
        <v>675</v>
      </c>
      <c r="G500" s="273" t="s">
        <v>200</v>
      </c>
      <c r="H500" s="274">
        <v>152</v>
      </c>
      <c r="I500" s="275"/>
      <c r="J500" s="274">
        <f>ROUND(I500*H500,2)</f>
        <v>0</v>
      </c>
      <c r="K500" s="276"/>
      <c r="L500" s="277"/>
      <c r="M500" s="278" t="s">
        <v>1</v>
      </c>
      <c r="N500" s="279" t="s">
        <v>40</v>
      </c>
      <c r="O500" s="92"/>
      <c r="P500" s="229">
        <f>O500*H500</f>
        <v>0</v>
      </c>
      <c r="Q500" s="229">
        <v>0.00016000000000000001</v>
      </c>
      <c r="R500" s="229">
        <f>Q500*H500</f>
        <v>0.024320000000000001</v>
      </c>
      <c r="S500" s="229">
        <v>0</v>
      </c>
      <c r="T500" s="230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1" t="s">
        <v>375</v>
      </c>
      <c r="AT500" s="231" t="s">
        <v>319</v>
      </c>
      <c r="AU500" s="231" t="s">
        <v>85</v>
      </c>
      <c r="AY500" s="18" t="s">
        <v>162</v>
      </c>
      <c r="BE500" s="232">
        <f>IF(N500="základní",J500,0)</f>
        <v>0</v>
      </c>
      <c r="BF500" s="232">
        <f>IF(N500="snížená",J500,0)</f>
        <v>0</v>
      </c>
      <c r="BG500" s="232">
        <f>IF(N500="zákl. přenesená",J500,0)</f>
        <v>0</v>
      </c>
      <c r="BH500" s="232">
        <f>IF(N500="sníž. přenesená",J500,0)</f>
        <v>0</v>
      </c>
      <c r="BI500" s="232">
        <f>IF(N500="nulová",J500,0)</f>
        <v>0</v>
      </c>
      <c r="BJ500" s="18" t="s">
        <v>83</v>
      </c>
      <c r="BK500" s="232">
        <f>ROUND(I500*H500,2)</f>
        <v>0</v>
      </c>
      <c r="BL500" s="18" t="s">
        <v>265</v>
      </c>
      <c r="BM500" s="231" t="s">
        <v>676</v>
      </c>
    </row>
    <row r="501" s="13" customFormat="1">
      <c r="A501" s="13"/>
      <c r="B501" s="233"/>
      <c r="C501" s="234"/>
      <c r="D501" s="235" t="s">
        <v>171</v>
      </c>
      <c r="E501" s="236" t="s">
        <v>1</v>
      </c>
      <c r="F501" s="237" t="s">
        <v>671</v>
      </c>
      <c r="G501" s="234"/>
      <c r="H501" s="236" t="s">
        <v>1</v>
      </c>
      <c r="I501" s="238"/>
      <c r="J501" s="234"/>
      <c r="K501" s="234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171</v>
      </c>
      <c r="AU501" s="243" t="s">
        <v>85</v>
      </c>
      <c r="AV501" s="13" t="s">
        <v>83</v>
      </c>
      <c r="AW501" s="13" t="s">
        <v>31</v>
      </c>
      <c r="AX501" s="13" t="s">
        <v>75</v>
      </c>
      <c r="AY501" s="243" t="s">
        <v>162</v>
      </c>
    </row>
    <row r="502" s="13" customFormat="1">
      <c r="A502" s="13"/>
      <c r="B502" s="233"/>
      <c r="C502" s="234"/>
      <c r="D502" s="235" t="s">
        <v>171</v>
      </c>
      <c r="E502" s="236" t="s">
        <v>1</v>
      </c>
      <c r="F502" s="237" t="s">
        <v>677</v>
      </c>
      <c r="G502" s="234"/>
      <c r="H502" s="236" t="s">
        <v>1</v>
      </c>
      <c r="I502" s="238"/>
      <c r="J502" s="234"/>
      <c r="K502" s="234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171</v>
      </c>
      <c r="AU502" s="243" t="s">
        <v>85</v>
      </c>
      <c r="AV502" s="13" t="s">
        <v>83</v>
      </c>
      <c r="AW502" s="13" t="s">
        <v>31</v>
      </c>
      <c r="AX502" s="13" t="s">
        <v>75</v>
      </c>
      <c r="AY502" s="243" t="s">
        <v>162</v>
      </c>
    </row>
    <row r="503" s="14" customFormat="1">
      <c r="A503" s="14"/>
      <c r="B503" s="244"/>
      <c r="C503" s="245"/>
      <c r="D503" s="235" t="s">
        <v>171</v>
      </c>
      <c r="E503" s="246" t="s">
        <v>1</v>
      </c>
      <c r="F503" s="247" t="s">
        <v>678</v>
      </c>
      <c r="G503" s="245"/>
      <c r="H503" s="248">
        <v>152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4" t="s">
        <v>171</v>
      </c>
      <c r="AU503" s="254" t="s">
        <v>85</v>
      </c>
      <c r="AV503" s="14" t="s">
        <v>85</v>
      </c>
      <c r="AW503" s="14" t="s">
        <v>31</v>
      </c>
      <c r="AX503" s="14" t="s">
        <v>83</v>
      </c>
      <c r="AY503" s="254" t="s">
        <v>162</v>
      </c>
    </row>
    <row r="504" s="12" customFormat="1" ht="22.8" customHeight="1">
      <c r="A504" s="12"/>
      <c r="B504" s="204"/>
      <c r="C504" s="205"/>
      <c r="D504" s="206" t="s">
        <v>74</v>
      </c>
      <c r="E504" s="218" t="s">
        <v>679</v>
      </c>
      <c r="F504" s="218" t="s">
        <v>680</v>
      </c>
      <c r="G504" s="205"/>
      <c r="H504" s="205"/>
      <c r="I504" s="208"/>
      <c r="J504" s="219">
        <f>BK504</f>
        <v>0</v>
      </c>
      <c r="K504" s="205"/>
      <c r="L504" s="210"/>
      <c r="M504" s="211"/>
      <c r="N504" s="212"/>
      <c r="O504" s="212"/>
      <c r="P504" s="213">
        <f>SUM(P505:P516)</f>
        <v>0</v>
      </c>
      <c r="Q504" s="212"/>
      <c r="R504" s="213">
        <f>SUM(R505:R516)</f>
        <v>1.6125</v>
      </c>
      <c r="S504" s="212"/>
      <c r="T504" s="214">
        <f>SUM(T505:T516)</f>
        <v>0</v>
      </c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R504" s="215" t="s">
        <v>85</v>
      </c>
      <c r="AT504" s="216" t="s">
        <v>74</v>
      </c>
      <c r="AU504" s="216" t="s">
        <v>83</v>
      </c>
      <c r="AY504" s="215" t="s">
        <v>162</v>
      </c>
      <c r="BK504" s="217">
        <f>SUM(BK505:BK516)</f>
        <v>0</v>
      </c>
    </row>
    <row r="505" s="2" customFormat="1" ht="24.15" customHeight="1">
      <c r="A505" s="39"/>
      <c r="B505" s="40"/>
      <c r="C505" s="220" t="s">
        <v>681</v>
      </c>
      <c r="D505" s="220" t="s">
        <v>165</v>
      </c>
      <c r="E505" s="221" t="s">
        <v>682</v>
      </c>
      <c r="F505" s="222" t="s">
        <v>683</v>
      </c>
      <c r="G505" s="223" t="s">
        <v>200</v>
      </c>
      <c r="H505" s="224">
        <v>252</v>
      </c>
      <c r="I505" s="225"/>
      <c r="J505" s="224">
        <f>ROUND(I505*H505,2)</f>
        <v>0</v>
      </c>
      <c r="K505" s="226"/>
      <c r="L505" s="45"/>
      <c r="M505" s="227" t="s">
        <v>1</v>
      </c>
      <c r="N505" s="228" t="s">
        <v>40</v>
      </c>
      <c r="O505" s="92"/>
      <c r="P505" s="229">
        <f>O505*H505</f>
        <v>0</v>
      </c>
      <c r="Q505" s="229">
        <v>0</v>
      </c>
      <c r="R505" s="229">
        <f>Q505*H505</f>
        <v>0</v>
      </c>
      <c r="S505" s="229">
        <v>0</v>
      </c>
      <c r="T505" s="230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1" t="s">
        <v>265</v>
      </c>
      <c r="AT505" s="231" t="s">
        <v>165</v>
      </c>
      <c r="AU505" s="231" t="s">
        <v>85</v>
      </c>
      <c r="AY505" s="18" t="s">
        <v>162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8" t="s">
        <v>83</v>
      </c>
      <c r="BK505" s="232">
        <f>ROUND(I505*H505,2)</f>
        <v>0</v>
      </c>
      <c r="BL505" s="18" t="s">
        <v>265</v>
      </c>
      <c r="BM505" s="231" t="s">
        <v>684</v>
      </c>
    </row>
    <row r="506" s="13" customFormat="1">
      <c r="A506" s="13"/>
      <c r="B506" s="233"/>
      <c r="C506" s="234"/>
      <c r="D506" s="235" t="s">
        <v>171</v>
      </c>
      <c r="E506" s="236" t="s">
        <v>1</v>
      </c>
      <c r="F506" s="237" t="s">
        <v>671</v>
      </c>
      <c r="G506" s="234"/>
      <c r="H506" s="236" t="s">
        <v>1</v>
      </c>
      <c r="I506" s="238"/>
      <c r="J506" s="234"/>
      <c r="K506" s="234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171</v>
      </c>
      <c r="AU506" s="243" t="s">
        <v>85</v>
      </c>
      <c r="AV506" s="13" t="s">
        <v>83</v>
      </c>
      <c r="AW506" s="13" t="s">
        <v>31</v>
      </c>
      <c r="AX506" s="13" t="s">
        <v>75</v>
      </c>
      <c r="AY506" s="243" t="s">
        <v>162</v>
      </c>
    </row>
    <row r="507" s="13" customFormat="1">
      <c r="A507" s="13"/>
      <c r="B507" s="233"/>
      <c r="C507" s="234"/>
      <c r="D507" s="235" t="s">
        <v>171</v>
      </c>
      <c r="E507" s="236" t="s">
        <v>1</v>
      </c>
      <c r="F507" s="237" t="s">
        <v>685</v>
      </c>
      <c r="G507" s="234"/>
      <c r="H507" s="236" t="s">
        <v>1</v>
      </c>
      <c r="I507" s="238"/>
      <c r="J507" s="234"/>
      <c r="K507" s="234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171</v>
      </c>
      <c r="AU507" s="243" t="s">
        <v>85</v>
      </c>
      <c r="AV507" s="13" t="s">
        <v>83</v>
      </c>
      <c r="AW507" s="13" t="s">
        <v>31</v>
      </c>
      <c r="AX507" s="13" t="s">
        <v>75</v>
      </c>
      <c r="AY507" s="243" t="s">
        <v>162</v>
      </c>
    </row>
    <row r="508" s="13" customFormat="1">
      <c r="A508" s="13"/>
      <c r="B508" s="233"/>
      <c r="C508" s="234"/>
      <c r="D508" s="235" t="s">
        <v>171</v>
      </c>
      <c r="E508" s="236" t="s">
        <v>1</v>
      </c>
      <c r="F508" s="237" t="s">
        <v>686</v>
      </c>
      <c r="G508" s="234"/>
      <c r="H508" s="236" t="s">
        <v>1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171</v>
      </c>
      <c r="AU508" s="243" t="s">
        <v>85</v>
      </c>
      <c r="AV508" s="13" t="s">
        <v>83</v>
      </c>
      <c r="AW508" s="13" t="s">
        <v>31</v>
      </c>
      <c r="AX508" s="13" t="s">
        <v>75</v>
      </c>
      <c r="AY508" s="243" t="s">
        <v>162</v>
      </c>
    </row>
    <row r="509" s="14" customFormat="1">
      <c r="A509" s="14"/>
      <c r="B509" s="244"/>
      <c r="C509" s="245"/>
      <c r="D509" s="235" t="s">
        <v>171</v>
      </c>
      <c r="E509" s="246" t="s">
        <v>1</v>
      </c>
      <c r="F509" s="247" t="s">
        <v>687</v>
      </c>
      <c r="G509" s="245"/>
      <c r="H509" s="248">
        <v>252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4" t="s">
        <v>171</v>
      </c>
      <c r="AU509" s="254" t="s">
        <v>85</v>
      </c>
      <c r="AV509" s="14" t="s">
        <v>85</v>
      </c>
      <c r="AW509" s="14" t="s">
        <v>31</v>
      </c>
      <c r="AX509" s="14" t="s">
        <v>83</v>
      </c>
      <c r="AY509" s="254" t="s">
        <v>162</v>
      </c>
    </row>
    <row r="510" s="2" customFormat="1" ht="24.15" customHeight="1">
      <c r="A510" s="39"/>
      <c r="B510" s="40"/>
      <c r="C510" s="270" t="s">
        <v>688</v>
      </c>
      <c r="D510" s="270" t="s">
        <v>319</v>
      </c>
      <c r="E510" s="271" t="s">
        <v>689</v>
      </c>
      <c r="F510" s="272" t="s">
        <v>690</v>
      </c>
      <c r="G510" s="273" t="s">
        <v>200</v>
      </c>
      <c r="H510" s="274">
        <v>129</v>
      </c>
      <c r="I510" s="275"/>
      <c r="J510" s="274">
        <f>ROUND(I510*H510,2)</f>
        <v>0</v>
      </c>
      <c r="K510" s="276"/>
      <c r="L510" s="277"/>
      <c r="M510" s="278" t="s">
        <v>1</v>
      </c>
      <c r="N510" s="279" t="s">
        <v>40</v>
      </c>
      <c r="O510" s="92"/>
      <c r="P510" s="229">
        <f>O510*H510</f>
        <v>0</v>
      </c>
      <c r="Q510" s="229">
        <v>0.01</v>
      </c>
      <c r="R510" s="229">
        <f>Q510*H510</f>
        <v>1.29</v>
      </c>
      <c r="S510" s="229">
        <v>0</v>
      </c>
      <c r="T510" s="230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1" t="s">
        <v>375</v>
      </c>
      <c r="AT510" s="231" t="s">
        <v>319</v>
      </c>
      <c r="AU510" s="231" t="s">
        <v>85</v>
      </c>
      <c r="AY510" s="18" t="s">
        <v>162</v>
      </c>
      <c r="BE510" s="232">
        <f>IF(N510="základní",J510,0)</f>
        <v>0</v>
      </c>
      <c r="BF510" s="232">
        <f>IF(N510="snížená",J510,0)</f>
        <v>0</v>
      </c>
      <c r="BG510" s="232">
        <f>IF(N510="zákl. přenesená",J510,0)</f>
        <v>0</v>
      </c>
      <c r="BH510" s="232">
        <f>IF(N510="sníž. přenesená",J510,0)</f>
        <v>0</v>
      </c>
      <c r="BI510" s="232">
        <f>IF(N510="nulová",J510,0)</f>
        <v>0</v>
      </c>
      <c r="BJ510" s="18" t="s">
        <v>83</v>
      </c>
      <c r="BK510" s="232">
        <f>ROUND(I510*H510,2)</f>
        <v>0</v>
      </c>
      <c r="BL510" s="18" t="s">
        <v>265</v>
      </c>
      <c r="BM510" s="231" t="s">
        <v>691</v>
      </c>
    </row>
    <row r="511" s="14" customFormat="1">
      <c r="A511" s="14"/>
      <c r="B511" s="244"/>
      <c r="C511" s="245"/>
      <c r="D511" s="235" t="s">
        <v>171</v>
      </c>
      <c r="E511" s="246" t="s">
        <v>1</v>
      </c>
      <c r="F511" s="247" t="s">
        <v>692</v>
      </c>
      <c r="G511" s="245"/>
      <c r="H511" s="248">
        <v>129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171</v>
      </c>
      <c r="AU511" s="254" t="s">
        <v>85</v>
      </c>
      <c r="AV511" s="14" t="s">
        <v>85</v>
      </c>
      <c r="AW511" s="14" t="s">
        <v>31</v>
      </c>
      <c r="AX511" s="14" t="s">
        <v>83</v>
      </c>
      <c r="AY511" s="254" t="s">
        <v>162</v>
      </c>
    </row>
    <row r="512" s="2" customFormat="1" ht="24.15" customHeight="1">
      <c r="A512" s="39"/>
      <c r="B512" s="40"/>
      <c r="C512" s="270" t="s">
        <v>693</v>
      </c>
      <c r="D512" s="270" t="s">
        <v>319</v>
      </c>
      <c r="E512" s="271" t="s">
        <v>694</v>
      </c>
      <c r="F512" s="272" t="s">
        <v>695</v>
      </c>
      <c r="G512" s="273" t="s">
        <v>200</v>
      </c>
      <c r="H512" s="274">
        <v>129</v>
      </c>
      <c r="I512" s="275"/>
      <c r="J512" s="274">
        <f>ROUND(I512*H512,2)</f>
        <v>0</v>
      </c>
      <c r="K512" s="276"/>
      <c r="L512" s="277"/>
      <c r="M512" s="278" t="s">
        <v>1</v>
      </c>
      <c r="N512" s="279" t="s">
        <v>40</v>
      </c>
      <c r="O512" s="92"/>
      <c r="P512" s="229">
        <f>O512*H512</f>
        <v>0</v>
      </c>
      <c r="Q512" s="229">
        <v>0.0025000000000000001</v>
      </c>
      <c r="R512" s="229">
        <f>Q512*H512</f>
        <v>0.32250000000000001</v>
      </c>
      <c r="S512" s="229">
        <v>0</v>
      </c>
      <c r="T512" s="230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31" t="s">
        <v>375</v>
      </c>
      <c r="AT512" s="231" t="s">
        <v>319</v>
      </c>
      <c r="AU512" s="231" t="s">
        <v>85</v>
      </c>
      <c r="AY512" s="18" t="s">
        <v>162</v>
      </c>
      <c r="BE512" s="232">
        <f>IF(N512="základní",J512,0)</f>
        <v>0</v>
      </c>
      <c r="BF512" s="232">
        <f>IF(N512="snížená",J512,0)</f>
        <v>0</v>
      </c>
      <c r="BG512" s="232">
        <f>IF(N512="zákl. přenesená",J512,0)</f>
        <v>0</v>
      </c>
      <c r="BH512" s="232">
        <f>IF(N512="sníž. přenesená",J512,0)</f>
        <v>0</v>
      </c>
      <c r="BI512" s="232">
        <f>IF(N512="nulová",J512,0)</f>
        <v>0</v>
      </c>
      <c r="BJ512" s="18" t="s">
        <v>83</v>
      </c>
      <c r="BK512" s="232">
        <f>ROUND(I512*H512,2)</f>
        <v>0</v>
      </c>
      <c r="BL512" s="18" t="s">
        <v>265</v>
      </c>
      <c r="BM512" s="231" t="s">
        <v>696</v>
      </c>
    </row>
    <row r="513" s="14" customFormat="1">
      <c r="A513" s="14"/>
      <c r="B513" s="244"/>
      <c r="C513" s="245"/>
      <c r="D513" s="235" t="s">
        <v>171</v>
      </c>
      <c r="E513" s="246" t="s">
        <v>1</v>
      </c>
      <c r="F513" s="247" t="s">
        <v>692</v>
      </c>
      <c r="G513" s="245"/>
      <c r="H513" s="248">
        <v>129</v>
      </c>
      <c r="I513" s="249"/>
      <c r="J513" s="245"/>
      <c r="K513" s="245"/>
      <c r="L513" s="250"/>
      <c r="M513" s="251"/>
      <c r="N513" s="252"/>
      <c r="O513" s="252"/>
      <c r="P513" s="252"/>
      <c r="Q513" s="252"/>
      <c r="R513" s="252"/>
      <c r="S513" s="252"/>
      <c r="T513" s="253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4" t="s">
        <v>171</v>
      </c>
      <c r="AU513" s="254" t="s">
        <v>85</v>
      </c>
      <c r="AV513" s="14" t="s">
        <v>85</v>
      </c>
      <c r="AW513" s="14" t="s">
        <v>31</v>
      </c>
      <c r="AX513" s="14" t="s">
        <v>83</v>
      </c>
      <c r="AY513" s="254" t="s">
        <v>162</v>
      </c>
    </row>
    <row r="514" s="2" customFormat="1" ht="21.75" customHeight="1">
      <c r="A514" s="39"/>
      <c r="B514" s="40"/>
      <c r="C514" s="220" t="s">
        <v>697</v>
      </c>
      <c r="D514" s="220" t="s">
        <v>165</v>
      </c>
      <c r="E514" s="221" t="s">
        <v>698</v>
      </c>
      <c r="F514" s="222" t="s">
        <v>699</v>
      </c>
      <c r="G514" s="223" t="s">
        <v>200</v>
      </c>
      <c r="H514" s="224">
        <v>4.5</v>
      </c>
      <c r="I514" s="225"/>
      <c r="J514" s="224">
        <f>ROUND(I514*H514,2)</f>
        <v>0</v>
      </c>
      <c r="K514" s="226"/>
      <c r="L514" s="45"/>
      <c r="M514" s="227" t="s">
        <v>1</v>
      </c>
      <c r="N514" s="228" t="s">
        <v>40</v>
      </c>
      <c r="O514" s="92"/>
      <c r="P514" s="229">
        <f>O514*H514</f>
        <v>0</v>
      </c>
      <c r="Q514" s="229">
        <v>0</v>
      </c>
      <c r="R514" s="229">
        <f>Q514*H514</f>
        <v>0</v>
      </c>
      <c r="S514" s="229">
        <v>0</v>
      </c>
      <c r="T514" s="230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1" t="s">
        <v>265</v>
      </c>
      <c r="AT514" s="231" t="s">
        <v>165</v>
      </c>
      <c r="AU514" s="231" t="s">
        <v>85</v>
      </c>
      <c r="AY514" s="18" t="s">
        <v>162</v>
      </c>
      <c r="BE514" s="232">
        <f>IF(N514="základní",J514,0)</f>
        <v>0</v>
      </c>
      <c r="BF514" s="232">
        <f>IF(N514="snížená",J514,0)</f>
        <v>0</v>
      </c>
      <c r="BG514" s="232">
        <f>IF(N514="zákl. přenesená",J514,0)</f>
        <v>0</v>
      </c>
      <c r="BH514" s="232">
        <f>IF(N514="sníž. přenesená",J514,0)</f>
        <v>0</v>
      </c>
      <c r="BI514" s="232">
        <f>IF(N514="nulová",J514,0)</f>
        <v>0</v>
      </c>
      <c r="BJ514" s="18" t="s">
        <v>83</v>
      </c>
      <c r="BK514" s="232">
        <f>ROUND(I514*H514,2)</f>
        <v>0</v>
      </c>
      <c r="BL514" s="18" t="s">
        <v>265</v>
      </c>
      <c r="BM514" s="231" t="s">
        <v>700</v>
      </c>
    </row>
    <row r="515" s="14" customFormat="1">
      <c r="A515" s="14"/>
      <c r="B515" s="244"/>
      <c r="C515" s="245"/>
      <c r="D515" s="235" t="s">
        <v>171</v>
      </c>
      <c r="E515" s="246" t="s">
        <v>1</v>
      </c>
      <c r="F515" s="247" t="s">
        <v>701</v>
      </c>
      <c r="G515" s="245"/>
      <c r="H515" s="248">
        <v>4.5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4" t="s">
        <v>171</v>
      </c>
      <c r="AU515" s="254" t="s">
        <v>85</v>
      </c>
      <c r="AV515" s="14" t="s">
        <v>85</v>
      </c>
      <c r="AW515" s="14" t="s">
        <v>31</v>
      </c>
      <c r="AX515" s="14" t="s">
        <v>83</v>
      </c>
      <c r="AY515" s="254" t="s">
        <v>162</v>
      </c>
    </row>
    <row r="516" s="2" customFormat="1" ht="24.15" customHeight="1">
      <c r="A516" s="39"/>
      <c r="B516" s="40"/>
      <c r="C516" s="220" t="s">
        <v>702</v>
      </c>
      <c r="D516" s="220" t="s">
        <v>165</v>
      </c>
      <c r="E516" s="221" t="s">
        <v>703</v>
      </c>
      <c r="F516" s="222" t="s">
        <v>704</v>
      </c>
      <c r="G516" s="223" t="s">
        <v>177</v>
      </c>
      <c r="H516" s="224">
        <v>1.6100000000000001</v>
      </c>
      <c r="I516" s="225"/>
      <c r="J516" s="224">
        <f>ROUND(I516*H516,2)</f>
        <v>0</v>
      </c>
      <c r="K516" s="226"/>
      <c r="L516" s="45"/>
      <c r="M516" s="227" t="s">
        <v>1</v>
      </c>
      <c r="N516" s="228" t="s">
        <v>40</v>
      </c>
      <c r="O516" s="92"/>
      <c r="P516" s="229">
        <f>O516*H516</f>
        <v>0</v>
      </c>
      <c r="Q516" s="229">
        <v>0</v>
      </c>
      <c r="R516" s="229">
        <f>Q516*H516</f>
        <v>0</v>
      </c>
      <c r="S516" s="229">
        <v>0</v>
      </c>
      <c r="T516" s="230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1" t="s">
        <v>265</v>
      </c>
      <c r="AT516" s="231" t="s">
        <v>165</v>
      </c>
      <c r="AU516" s="231" t="s">
        <v>85</v>
      </c>
      <c r="AY516" s="18" t="s">
        <v>162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8" t="s">
        <v>83</v>
      </c>
      <c r="BK516" s="232">
        <f>ROUND(I516*H516,2)</f>
        <v>0</v>
      </c>
      <c r="BL516" s="18" t="s">
        <v>265</v>
      </c>
      <c r="BM516" s="231" t="s">
        <v>705</v>
      </c>
    </row>
    <row r="517" s="12" customFormat="1" ht="22.8" customHeight="1">
      <c r="A517" s="12"/>
      <c r="B517" s="204"/>
      <c r="C517" s="205"/>
      <c r="D517" s="206" t="s">
        <v>74</v>
      </c>
      <c r="E517" s="218" t="s">
        <v>706</v>
      </c>
      <c r="F517" s="218" t="s">
        <v>707</v>
      </c>
      <c r="G517" s="205"/>
      <c r="H517" s="205"/>
      <c r="I517" s="208"/>
      <c r="J517" s="219">
        <f>BK517</f>
        <v>0</v>
      </c>
      <c r="K517" s="205"/>
      <c r="L517" s="210"/>
      <c r="M517" s="211"/>
      <c r="N517" s="212"/>
      <c r="O517" s="212"/>
      <c r="P517" s="213">
        <f>SUM(P518:P522)</f>
        <v>0</v>
      </c>
      <c r="Q517" s="212"/>
      <c r="R517" s="213">
        <f>SUM(R518:R522)</f>
        <v>0.16103999999999999</v>
      </c>
      <c r="S517" s="212"/>
      <c r="T517" s="214">
        <f>SUM(T518:T522)</f>
        <v>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R517" s="215" t="s">
        <v>85</v>
      </c>
      <c r="AT517" s="216" t="s">
        <v>74</v>
      </c>
      <c r="AU517" s="216" t="s">
        <v>83</v>
      </c>
      <c r="AY517" s="215" t="s">
        <v>162</v>
      </c>
      <c r="BK517" s="217">
        <f>SUM(BK518:BK522)</f>
        <v>0</v>
      </c>
    </row>
    <row r="518" s="2" customFormat="1" ht="37.8" customHeight="1">
      <c r="A518" s="39"/>
      <c r="B518" s="40"/>
      <c r="C518" s="220" t="s">
        <v>708</v>
      </c>
      <c r="D518" s="220" t="s">
        <v>165</v>
      </c>
      <c r="E518" s="221" t="s">
        <v>709</v>
      </c>
      <c r="F518" s="222" t="s">
        <v>710</v>
      </c>
      <c r="G518" s="223" t="s">
        <v>200</v>
      </c>
      <c r="H518" s="224">
        <v>122</v>
      </c>
      <c r="I518" s="225"/>
      <c r="J518" s="224">
        <f>ROUND(I518*H518,2)</f>
        <v>0</v>
      </c>
      <c r="K518" s="226"/>
      <c r="L518" s="45"/>
      <c r="M518" s="227" t="s">
        <v>1</v>
      </c>
      <c r="N518" s="228" t="s">
        <v>40</v>
      </c>
      <c r="O518" s="92"/>
      <c r="P518" s="229">
        <f>O518*H518</f>
        <v>0</v>
      </c>
      <c r="Q518" s="229">
        <v>0.00132</v>
      </c>
      <c r="R518" s="229">
        <f>Q518*H518</f>
        <v>0.16103999999999999</v>
      </c>
      <c r="S518" s="229">
        <v>0</v>
      </c>
      <c r="T518" s="230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31" t="s">
        <v>265</v>
      </c>
      <c r="AT518" s="231" t="s">
        <v>165</v>
      </c>
      <c r="AU518" s="231" t="s">
        <v>85</v>
      </c>
      <c r="AY518" s="18" t="s">
        <v>162</v>
      </c>
      <c r="BE518" s="232">
        <f>IF(N518="základní",J518,0)</f>
        <v>0</v>
      </c>
      <c r="BF518" s="232">
        <f>IF(N518="snížená",J518,0)</f>
        <v>0</v>
      </c>
      <c r="BG518" s="232">
        <f>IF(N518="zákl. přenesená",J518,0)</f>
        <v>0</v>
      </c>
      <c r="BH518" s="232">
        <f>IF(N518="sníž. přenesená",J518,0)</f>
        <v>0</v>
      </c>
      <c r="BI518" s="232">
        <f>IF(N518="nulová",J518,0)</f>
        <v>0</v>
      </c>
      <c r="BJ518" s="18" t="s">
        <v>83</v>
      </c>
      <c r="BK518" s="232">
        <f>ROUND(I518*H518,2)</f>
        <v>0</v>
      </c>
      <c r="BL518" s="18" t="s">
        <v>265</v>
      </c>
      <c r="BM518" s="231" t="s">
        <v>711</v>
      </c>
    </row>
    <row r="519" s="2" customFormat="1">
      <c r="A519" s="39"/>
      <c r="B519" s="40"/>
      <c r="C519" s="41"/>
      <c r="D519" s="235" t="s">
        <v>220</v>
      </c>
      <c r="E519" s="41"/>
      <c r="F519" s="266" t="s">
        <v>712</v>
      </c>
      <c r="G519" s="41"/>
      <c r="H519" s="41"/>
      <c r="I519" s="267"/>
      <c r="J519" s="41"/>
      <c r="K519" s="41"/>
      <c r="L519" s="45"/>
      <c r="M519" s="268"/>
      <c r="N519" s="269"/>
      <c r="O519" s="92"/>
      <c r="P519" s="92"/>
      <c r="Q519" s="92"/>
      <c r="R519" s="92"/>
      <c r="S519" s="92"/>
      <c r="T519" s="93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220</v>
      </c>
      <c r="AU519" s="18" t="s">
        <v>85</v>
      </c>
    </row>
    <row r="520" s="13" customFormat="1">
      <c r="A520" s="13"/>
      <c r="B520" s="233"/>
      <c r="C520" s="234"/>
      <c r="D520" s="235" t="s">
        <v>171</v>
      </c>
      <c r="E520" s="236" t="s">
        <v>1</v>
      </c>
      <c r="F520" s="237" t="s">
        <v>713</v>
      </c>
      <c r="G520" s="234"/>
      <c r="H520" s="236" t="s">
        <v>1</v>
      </c>
      <c r="I520" s="238"/>
      <c r="J520" s="234"/>
      <c r="K520" s="234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171</v>
      </c>
      <c r="AU520" s="243" t="s">
        <v>85</v>
      </c>
      <c r="AV520" s="13" t="s">
        <v>83</v>
      </c>
      <c r="AW520" s="13" t="s">
        <v>31</v>
      </c>
      <c r="AX520" s="13" t="s">
        <v>75</v>
      </c>
      <c r="AY520" s="243" t="s">
        <v>162</v>
      </c>
    </row>
    <row r="521" s="13" customFormat="1">
      <c r="A521" s="13"/>
      <c r="B521" s="233"/>
      <c r="C521" s="234"/>
      <c r="D521" s="235" t="s">
        <v>171</v>
      </c>
      <c r="E521" s="236" t="s">
        <v>1</v>
      </c>
      <c r="F521" s="237" t="s">
        <v>196</v>
      </c>
      <c r="G521" s="234"/>
      <c r="H521" s="236" t="s">
        <v>1</v>
      </c>
      <c r="I521" s="238"/>
      <c r="J521" s="234"/>
      <c r="K521" s="234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171</v>
      </c>
      <c r="AU521" s="243" t="s">
        <v>85</v>
      </c>
      <c r="AV521" s="13" t="s">
        <v>83</v>
      </c>
      <c r="AW521" s="13" t="s">
        <v>31</v>
      </c>
      <c r="AX521" s="13" t="s">
        <v>75</v>
      </c>
      <c r="AY521" s="243" t="s">
        <v>162</v>
      </c>
    </row>
    <row r="522" s="14" customFormat="1">
      <c r="A522" s="14"/>
      <c r="B522" s="244"/>
      <c r="C522" s="245"/>
      <c r="D522" s="235" t="s">
        <v>171</v>
      </c>
      <c r="E522" s="246" t="s">
        <v>1</v>
      </c>
      <c r="F522" s="247" t="s">
        <v>714</v>
      </c>
      <c r="G522" s="245"/>
      <c r="H522" s="248">
        <v>122</v>
      </c>
      <c r="I522" s="249"/>
      <c r="J522" s="245"/>
      <c r="K522" s="245"/>
      <c r="L522" s="250"/>
      <c r="M522" s="251"/>
      <c r="N522" s="252"/>
      <c r="O522" s="252"/>
      <c r="P522" s="252"/>
      <c r="Q522" s="252"/>
      <c r="R522" s="252"/>
      <c r="S522" s="252"/>
      <c r="T522" s="253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4" t="s">
        <v>171</v>
      </c>
      <c r="AU522" s="254" t="s">
        <v>85</v>
      </c>
      <c r="AV522" s="14" t="s">
        <v>85</v>
      </c>
      <c r="AW522" s="14" t="s">
        <v>31</v>
      </c>
      <c r="AX522" s="14" t="s">
        <v>83</v>
      </c>
      <c r="AY522" s="254" t="s">
        <v>162</v>
      </c>
    </row>
    <row r="523" s="12" customFormat="1" ht="22.8" customHeight="1">
      <c r="A523" s="12"/>
      <c r="B523" s="204"/>
      <c r="C523" s="205"/>
      <c r="D523" s="206" t="s">
        <v>74</v>
      </c>
      <c r="E523" s="218" t="s">
        <v>715</v>
      </c>
      <c r="F523" s="218" t="s">
        <v>716</v>
      </c>
      <c r="G523" s="205"/>
      <c r="H523" s="205"/>
      <c r="I523" s="208"/>
      <c r="J523" s="219">
        <f>BK523</f>
        <v>0</v>
      </c>
      <c r="K523" s="205"/>
      <c r="L523" s="210"/>
      <c r="M523" s="211"/>
      <c r="N523" s="212"/>
      <c r="O523" s="212"/>
      <c r="P523" s="213">
        <f>SUM(P524:P528)</f>
        <v>0</v>
      </c>
      <c r="Q523" s="212"/>
      <c r="R523" s="213">
        <f>SUM(R524:R528)</f>
        <v>0</v>
      </c>
      <c r="S523" s="212"/>
      <c r="T523" s="214">
        <f>SUM(T524:T528)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15" t="s">
        <v>85</v>
      </c>
      <c r="AT523" s="216" t="s">
        <v>74</v>
      </c>
      <c r="AU523" s="216" t="s">
        <v>83</v>
      </c>
      <c r="AY523" s="215" t="s">
        <v>162</v>
      </c>
      <c r="BK523" s="217">
        <f>SUM(BK524:BK528)</f>
        <v>0</v>
      </c>
    </row>
    <row r="524" s="2" customFormat="1" ht="16.5" customHeight="1">
      <c r="A524" s="39"/>
      <c r="B524" s="40"/>
      <c r="C524" s="220" t="s">
        <v>717</v>
      </c>
      <c r="D524" s="220" t="s">
        <v>165</v>
      </c>
      <c r="E524" s="221" t="s">
        <v>718</v>
      </c>
      <c r="F524" s="222" t="s">
        <v>719</v>
      </c>
      <c r="G524" s="223" t="s">
        <v>465</v>
      </c>
      <c r="H524" s="224">
        <v>1</v>
      </c>
      <c r="I524" s="225"/>
      <c r="J524" s="224">
        <f>ROUND(I524*H524,2)</f>
        <v>0</v>
      </c>
      <c r="K524" s="226"/>
      <c r="L524" s="45"/>
      <c r="M524" s="227" t="s">
        <v>1</v>
      </c>
      <c r="N524" s="228" t="s">
        <v>40</v>
      </c>
      <c r="O524" s="92"/>
      <c r="P524" s="229">
        <f>O524*H524</f>
        <v>0</v>
      </c>
      <c r="Q524" s="229">
        <v>0</v>
      </c>
      <c r="R524" s="229">
        <f>Q524*H524</f>
        <v>0</v>
      </c>
      <c r="S524" s="229">
        <v>0</v>
      </c>
      <c r="T524" s="230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1" t="s">
        <v>265</v>
      </c>
      <c r="AT524" s="231" t="s">
        <v>165</v>
      </c>
      <c r="AU524" s="231" t="s">
        <v>85</v>
      </c>
      <c r="AY524" s="18" t="s">
        <v>162</v>
      </c>
      <c r="BE524" s="232">
        <f>IF(N524="základní",J524,0)</f>
        <v>0</v>
      </c>
      <c r="BF524" s="232">
        <f>IF(N524="snížená",J524,0)</f>
        <v>0</v>
      </c>
      <c r="BG524" s="232">
        <f>IF(N524="zákl. přenesená",J524,0)</f>
        <v>0</v>
      </c>
      <c r="BH524" s="232">
        <f>IF(N524="sníž. přenesená",J524,0)</f>
        <v>0</v>
      </c>
      <c r="BI524" s="232">
        <f>IF(N524="nulová",J524,0)</f>
        <v>0</v>
      </c>
      <c r="BJ524" s="18" t="s">
        <v>83</v>
      </c>
      <c r="BK524" s="232">
        <f>ROUND(I524*H524,2)</f>
        <v>0</v>
      </c>
      <c r="BL524" s="18" t="s">
        <v>265</v>
      </c>
      <c r="BM524" s="231" t="s">
        <v>720</v>
      </c>
    </row>
    <row r="525" s="2" customFormat="1">
      <c r="A525" s="39"/>
      <c r="B525" s="40"/>
      <c r="C525" s="41"/>
      <c r="D525" s="235" t="s">
        <v>220</v>
      </c>
      <c r="E525" s="41"/>
      <c r="F525" s="266" t="s">
        <v>721</v>
      </c>
      <c r="G525" s="41"/>
      <c r="H525" s="41"/>
      <c r="I525" s="267"/>
      <c r="J525" s="41"/>
      <c r="K525" s="41"/>
      <c r="L525" s="45"/>
      <c r="M525" s="268"/>
      <c r="N525" s="269"/>
      <c r="O525" s="92"/>
      <c r="P525" s="92"/>
      <c r="Q525" s="92"/>
      <c r="R525" s="92"/>
      <c r="S525" s="92"/>
      <c r="T525" s="93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220</v>
      </c>
      <c r="AU525" s="18" t="s">
        <v>85</v>
      </c>
    </row>
    <row r="526" s="13" customFormat="1">
      <c r="A526" s="13"/>
      <c r="B526" s="233"/>
      <c r="C526" s="234"/>
      <c r="D526" s="235" t="s">
        <v>171</v>
      </c>
      <c r="E526" s="236" t="s">
        <v>1</v>
      </c>
      <c r="F526" s="237" t="s">
        <v>722</v>
      </c>
      <c r="G526" s="234"/>
      <c r="H526" s="236" t="s">
        <v>1</v>
      </c>
      <c r="I526" s="238"/>
      <c r="J526" s="234"/>
      <c r="K526" s="234"/>
      <c r="L526" s="239"/>
      <c r="M526" s="240"/>
      <c r="N526" s="241"/>
      <c r="O526" s="241"/>
      <c r="P526" s="241"/>
      <c r="Q526" s="241"/>
      <c r="R526" s="241"/>
      <c r="S526" s="241"/>
      <c r="T526" s="24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3" t="s">
        <v>171</v>
      </c>
      <c r="AU526" s="243" t="s">
        <v>85</v>
      </c>
      <c r="AV526" s="13" t="s">
        <v>83</v>
      </c>
      <c r="AW526" s="13" t="s">
        <v>31</v>
      </c>
      <c r="AX526" s="13" t="s">
        <v>75</v>
      </c>
      <c r="AY526" s="243" t="s">
        <v>162</v>
      </c>
    </row>
    <row r="527" s="13" customFormat="1">
      <c r="A527" s="13"/>
      <c r="B527" s="233"/>
      <c r="C527" s="234"/>
      <c r="D527" s="235" t="s">
        <v>171</v>
      </c>
      <c r="E527" s="236" t="s">
        <v>1</v>
      </c>
      <c r="F527" s="237" t="s">
        <v>723</v>
      </c>
      <c r="G527" s="234"/>
      <c r="H527" s="236" t="s">
        <v>1</v>
      </c>
      <c r="I527" s="238"/>
      <c r="J527" s="234"/>
      <c r="K527" s="234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171</v>
      </c>
      <c r="AU527" s="243" t="s">
        <v>85</v>
      </c>
      <c r="AV527" s="13" t="s">
        <v>83</v>
      </c>
      <c r="AW527" s="13" t="s">
        <v>31</v>
      </c>
      <c r="AX527" s="13" t="s">
        <v>75</v>
      </c>
      <c r="AY527" s="243" t="s">
        <v>162</v>
      </c>
    </row>
    <row r="528" s="14" customFormat="1">
      <c r="A528" s="14"/>
      <c r="B528" s="244"/>
      <c r="C528" s="245"/>
      <c r="D528" s="235" t="s">
        <v>171</v>
      </c>
      <c r="E528" s="246" t="s">
        <v>1</v>
      </c>
      <c r="F528" s="247" t="s">
        <v>83</v>
      </c>
      <c r="G528" s="245"/>
      <c r="H528" s="248">
        <v>1</v>
      </c>
      <c r="I528" s="249"/>
      <c r="J528" s="245"/>
      <c r="K528" s="245"/>
      <c r="L528" s="250"/>
      <c r="M528" s="251"/>
      <c r="N528" s="252"/>
      <c r="O528" s="252"/>
      <c r="P528" s="252"/>
      <c r="Q528" s="252"/>
      <c r="R528" s="252"/>
      <c r="S528" s="252"/>
      <c r="T528" s="253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4" t="s">
        <v>171</v>
      </c>
      <c r="AU528" s="254" t="s">
        <v>85</v>
      </c>
      <c r="AV528" s="14" t="s">
        <v>85</v>
      </c>
      <c r="AW528" s="14" t="s">
        <v>31</v>
      </c>
      <c r="AX528" s="14" t="s">
        <v>83</v>
      </c>
      <c r="AY528" s="254" t="s">
        <v>162</v>
      </c>
    </row>
    <row r="529" s="12" customFormat="1" ht="22.8" customHeight="1">
      <c r="A529" s="12"/>
      <c r="B529" s="204"/>
      <c r="C529" s="205"/>
      <c r="D529" s="206" t="s">
        <v>74</v>
      </c>
      <c r="E529" s="218" t="s">
        <v>724</v>
      </c>
      <c r="F529" s="218" t="s">
        <v>725</v>
      </c>
      <c r="G529" s="205"/>
      <c r="H529" s="205"/>
      <c r="I529" s="208"/>
      <c r="J529" s="219">
        <f>BK529</f>
        <v>0</v>
      </c>
      <c r="K529" s="205"/>
      <c r="L529" s="210"/>
      <c r="M529" s="211"/>
      <c r="N529" s="212"/>
      <c r="O529" s="212"/>
      <c r="P529" s="213">
        <f>SUM(P530:P539)</f>
        <v>0</v>
      </c>
      <c r="Q529" s="212"/>
      <c r="R529" s="213">
        <f>SUM(R530:R539)</f>
        <v>0.101397</v>
      </c>
      <c r="S529" s="212"/>
      <c r="T529" s="214">
        <f>SUM(T530:T539)</f>
        <v>0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R529" s="215" t="s">
        <v>85</v>
      </c>
      <c r="AT529" s="216" t="s">
        <v>74</v>
      </c>
      <c r="AU529" s="216" t="s">
        <v>83</v>
      </c>
      <c r="AY529" s="215" t="s">
        <v>162</v>
      </c>
      <c r="BK529" s="217">
        <f>SUM(BK530:BK539)</f>
        <v>0</v>
      </c>
    </row>
    <row r="530" s="2" customFormat="1" ht="16.5" customHeight="1">
      <c r="A530" s="39"/>
      <c r="B530" s="40"/>
      <c r="C530" s="220" t="s">
        <v>726</v>
      </c>
      <c r="D530" s="220" t="s">
        <v>165</v>
      </c>
      <c r="E530" s="221" t="s">
        <v>727</v>
      </c>
      <c r="F530" s="222" t="s">
        <v>728</v>
      </c>
      <c r="G530" s="223" t="s">
        <v>200</v>
      </c>
      <c r="H530" s="224">
        <v>122</v>
      </c>
      <c r="I530" s="225"/>
      <c r="J530" s="224">
        <f>ROUND(I530*H530,2)</f>
        <v>0</v>
      </c>
      <c r="K530" s="226"/>
      <c r="L530" s="45"/>
      <c r="M530" s="227" t="s">
        <v>1</v>
      </c>
      <c r="N530" s="228" t="s">
        <v>40</v>
      </c>
      <c r="O530" s="92"/>
      <c r="P530" s="229">
        <f>O530*H530</f>
        <v>0</v>
      </c>
      <c r="Q530" s="229">
        <v>0</v>
      </c>
      <c r="R530" s="229">
        <f>Q530*H530</f>
        <v>0</v>
      </c>
      <c r="S530" s="229">
        <v>0</v>
      </c>
      <c r="T530" s="230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1" t="s">
        <v>265</v>
      </c>
      <c r="AT530" s="231" t="s">
        <v>165</v>
      </c>
      <c r="AU530" s="231" t="s">
        <v>85</v>
      </c>
      <c r="AY530" s="18" t="s">
        <v>162</v>
      </c>
      <c r="BE530" s="232">
        <f>IF(N530="základní",J530,0)</f>
        <v>0</v>
      </c>
      <c r="BF530" s="232">
        <f>IF(N530="snížená",J530,0)</f>
        <v>0</v>
      </c>
      <c r="BG530" s="232">
        <f>IF(N530="zákl. přenesená",J530,0)</f>
        <v>0</v>
      </c>
      <c r="BH530" s="232">
        <f>IF(N530="sníž. přenesená",J530,0)</f>
        <v>0</v>
      </c>
      <c r="BI530" s="232">
        <f>IF(N530="nulová",J530,0)</f>
        <v>0</v>
      </c>
      <c r="BJ530" s="18" t="s">
        <v>83</v>
      </c>
      <c r="BK530" s="232">
        <f>ROUND(I530*H530,2)</f>
        <v>0</v>
      </c>
      <c r="BL530" s="18" t="s">
        <v>265</v>
      </c>
      <c r="BM530" s="231" t="s">
        <v>729</v>
      </c>
    </row>
    <row r="531" s="13" customFormat="1">
      <c r="A531" s="13"/>
      <c r="B531" s="233"/>
      <c r="C531" s="234"/>
      <c r="D531" s="235" t="s">
        <v>171</v>
      </c>
      <c r="E531" s="236" t="s">
        <v>1</v>
      </c>
      <c r="F531" s="237" t="s">
        <v>730</v>
      </c>
      <c r="G531" s="234"/>
      <c r="H531" s="236" t="s">
        <v>1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171</v>
      </c>
      <c r="AU531" s="243" t="s">
        <v>85</v>
      </c>
      <c r="AV531" s="13" t="s">
        <v>83</v>
      </c>
      <c r="AW531" s="13" t="s">
        <v>31</v>
      </c>
      <c r="AX531" s="13" t="s">
        <v>75</v>
      </c>
      <c r="AY531" s="243" t="s">
        <v>162</v>
      </c>
    </row>
    <row r="532" s="13" customFormat="1">
      <c r="A532" s="13"/>
      <c r="B532" s="233"/>
      <c r="C532" s="234"/>
      <c r="D532" s="235" t="s">
        <v>171</v>
      </c>
      <c r="E532" s="236" t="s">
        <v>1</v>
      </c>
      <c r="F532" s="237" t="s">
        <v>731</v>
      </c>
      <c r="G532" s="234"/>
      <c r="H532" s="236" t="s">
        <v>1</v>
      </c>
      <c r="I532" s="238"/>
      <c r="J532" s="234"/>
      <c r="K532" s="234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171</v>
      </c>
      <c r="AU532" s="243" t="s">
        <v>85</v>
      </c>
      <c r="AV532" s="13" t="s">
        <v>83</v>
      </c>
      <c r="AW532" s="13" t="s">
        <v>31</v>
      </c>
      <c r="AX532" s="13" t="s">
        <v>75</v>
      </c>
      <c r="AY532" s="243" t="s">
        <v>162</v>
      </c>
    </row>
    <row r="533" s="13" customFormat="1">
      <c r="A533" s="13"/>
      <c r="B533" s="233"/>
      <c r="C533" s="234"/>
      <c r="D533" s="235" t="s">
        <v>171</v>
      </c>
      <c r="E533" s="236" t="s">
        <v>1</v>
      </c>
      <c r="F533" s="237" t="s">
        <v>732</v>
      </c>
      <c r="G533" s="234"/>
      <c r="H533" s="236" t="s">
        <v>1</v>
      </c>
      <c r="I533" s="238"/>
      <c r="J533" s="234"/>
      <c r="K533" s="234"/>
      <c r="L533" s="239"/>
      <c r="M533" s="240"/>
      <c r="N533" s="241"/>
      <c r="O533" s="241"/>
      <c r="P533" s="241"/>
      <c r="Q533" s="241"/>
      <c r="R533" s="241"/>
      <c r="S533" s="241"/>
      <c r="T533" s="24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3" t="s">
        <v>171</v>
      </c>
      <c r="AU533" s="243" t="s">
        <v>85</v>
      </c>
      <c r="AV533" s="13" t="s">
        <v>83</v>
      </c>
      <c r="AW533" s="13" t="s">
        <v>31</v>
      </c>
      <c r="AX533" s="13" t="s">
        <v>75</v>
      </c>
      <c r="AY533" s="243" t="s">
        <v>162</v>
      </c>
    </row>
    <row r="534" s="14" customFormat="1">
      <c r="A534" s="14"/>
      <c r="B534" s="244"/>
      <c r="C534" s="245"/>
      <c r="D534" s="235" t="s">
        <v>171</v>
      </c>
      <c r="E534" s="246" t="s">
        <v>1</v>
      </c>
      <c r="F534" s="247" t="s">
        <v>714</v>
      </c>
      <c r="G534" s="245"/>
      <c r="H534" s="248">
        <v>122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4" t="s">
        <v>171</v>
      </c>
      <c r="AU534" s="254" t="s">
        <v>85</v>
      </c>
      <c r="AV534" s="14" t="s">
        <v>85</v>
      </c>
      <c r="AW534" s="14" t="s">
        <v>31</v>
      </c>
      <c r="AX534" s="14" t="s">
        <v>83</v>
      </c>
      <c r="AY534" s="254" t="s">
        <v>162</v>
      </c>
    </row>
    <row r="535" s="2" customFormat="1" ht="33" customHeight="1">
      <c r="A535" s="39"/>
      <c r="B535" s="40"/>
      <c r="C535" s="220" t="s">
        <v>733</v>
      </c>
      <c r="D535" s="220" t="s">
        <v>165</v>
      </c>
      <c r="E535" s="221" t="s">
        <v>734</v>
      </c>
      <c r="F535" s="222" t="s">
        <v>735</v>
      </c>
      <c r="G535" s="223" t="s">
        <v>200</v>
      </c>
      <c r="H535" s="224">
        <v>3.6499999999999999</v>
      </c>
      <c r="I535" s="225"/>
      <c r="J535" s="224">
        <f>ROUND(I535*H535,2)</f>
        <v>0</v>
      </c>
      <c r="K535" s="226"/>
      <c r="L535" s="45"/>
      <c r="M535" s="227" t="s">
        <v>1</v>
      </c>
      <c r="N535" s="228" t="s">
        <v>40</v>
      </c>
      <c r="O535" s="92"/>
      <c r="P535" s="229">
        <f>O535*H535</f>
        <v>0</v>
      </c>
      <c r="Q535" s="229">
        <v>0.027779999999999999</v>
      </c>
      <c r="R535" s="229">
        <f>Q535*H535</f>
        <v>0.101397</v>
      </c>
      <c r="S535" s="229">
        <v>0</v>
      </c>
      <c r="T535" s="230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1" t="s">
        <v>265</v>
      </c>
      <c r="AT535" s="231" t="s">
        <v>165</v>
      </c>
      <c r="AU535" s="231" t="s">
        <v>85</v>
      </c>
      <c r="AY535" s="18" t="s">
        <v>162</v>
      </c>
      <c r="BE535" s="232">
        <f>IF(N535="základní",J535,0)</f>
        <v>0</v>
      </c>
      <c r="BF535" s="232">
        <f>IF(N535="snížená",J535,0)</f>
        <v>0</v>
      </c>
      <c r="BG535" s="232">
        <f>IF(N535="zákl. přenesená",J535,0)</f>
        <v>0</v>
      </c>
      <c r="BH535" s="232">
        <f>IF(N535="sníž. přenesená",J535,0)</f>
        <v>0</v>
      </c>
      <c r="BI535" s="232">
        <f>IF(N535="nulová",J535,0)</f>
        <v>0</v>
      </c>
      <c r="BJ535" s="18" t="s">
        <v>83</v>
      </c>
      <c r="BK535" s="232">
        <f>ROUND(I535*H535,2)</f>
        <v>0</v>
      </c>
      <c r="BL535" s="18" t="s">
        <v>265</v>
      </c>
      <c r="BM535" s="231" t="s">
        <v>736</v>
      </c>
    </row>
    <row r="536" s="13" customFormat="1">
      <c r="A536" s="13"/>
      <c r="B536" s="233"/>
      <c r="C536" s="234"/>
      <c r="D536" s="235" t="s">
        <v>171</v>
      </c>
      <c r="E536" s="236" t="s">
        <v>1</v>
      </c>
      <c r="F536" s="237" t="s">
        <v>737</v>
      </c>
      <c r="G536" s="234"/>
      <c r="H536" s="236" t="s">
        <v>1</v>
      </c>
      <c r="I536" s="238"/>
      <c r="J536" s="234"/>
      <c r="K536" s="234"/>
      <c r="L536" s="239"/>
      <c r="M536" s="240"/>
      <c r="N536" s="241"/>
      <c r="O536" s="241"/>
      <c r="P536" s="241"/>
      <c r="Q536" s="241"/>
      <c r="R536" s="241"/>
      <c r="S536" s="241"/>
      <c r="T536" s="24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3" t="s">
        <v>171</v>
      </c>
      <c r="AU536" s="243" t="s">
        <v>85</v>
      </c>
      <c r="AV536" s="13" t="s">
        <v>83</v>
      </c>
      <c r="AW536" s="13" t="s">
        <v>31</v>
      </c>
      <c r="AX536" s="13" t="s">
        <v>75</v>
      </c>
      <c r="AY536" s="243" t="s">
        <v>162</v>
      </c>
    </row>
    <row r="537" s="13" customFormat="1">
      <c r="A537" s="13"/>
      <c r="B537" s="233"/>
      <c r="C537" s="234"/>
      <c r="D537" s="235" t="s">
        <v>171</v>
      </c>
      <c r="E537" s="236" t="s">
        <v>1</v>
      </c>
      <c r="F537" s="237" t="s">
        <v>738</v>
      </c>
      <c r="G537" s="234"/>
      <c r="H537" s="236" t="s">
        <v>1</v>
      </c>
      <c r="I537" s="238"/>
      <c r="J537" s="234"/>
      <c r="K537" s="234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171</v>
      </c>
      <c r="AU537" s="243" t="s">
        <v>85</v>
      </c>
      <c r="AV537" s="13" t="s">
        <v>83</v>
      </c>
      <c r="AW537" s="13" t="s">
        <v>31</v>
      </c>
      <c r="AX537" s="13" t="s">
        <v>75</v>
      </c>
      <c r="AY537" s="243" t="s">
        <v>162</v>
      </c>
    </row>
    <row r="538" s="14" customFormat="1">
      <c r="A538" s="14"/>
      <c r="B538" s="244"/>
      <c r="C538" s="245"/>
      <c r="D538" s="235" t="s">
        <v>171</v>
      </c>
      <c r="E538" s="246" t="s">
        <v>1</v>
      </c>
      <c r="F538" s="247" t="s">
        <v>739</v>
      </c>
      <c r="G538" s="245"/>
      <c r="H538" s="248">
        <v>3.6499999999999999</v>
      </c>
      <c r="I538" s="249"/>
      <c r="J538" s="245"/>
      <c r="K538" s="245"/>
      <c r="L538" s="250"/>
      <c r="M538" s="251"/>
      <c r="N538" s="252"/>
      <c r="O538" s="252"/>
      <c r="P538" s="252"/>
      <c r="Q538" s="252"/>
      <c r="R538" s="252"/>
      <c r="S538" s="252"/>
      <c r="T538" s="253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4" t="s">
        <v>171</v>
      </c>
      <c r="AU538" s="254" t="s">
        <v>85</v>
      </c>
      <c r="AV538" s="14" t="s">
        <v>85</v>
      </c>
      <c r="AW538" s="14" t="s">
        <v>31</v>
      </c>
      <c r="AX538" s="14" t="s">
        <v>83</v>
      </c>
      <c r="AY538" s="254" t="s">
        <v>162</v>
      </c>
    </row>
    <row r="539" s="2" customFormat="1" ht="24.15" customHeight="1">
      <c r="A539" s="39"/>
      <c r="B539" s="40"/>
      <c r="C539" s="220" t="s">
        <v>434</v>
      </c>
      <c r="D539" s="220" t="s">
        <v>165</v>
      </c>
      <c r="E539" s="221" t="s">
        <v>740</v>
      </c>
      <c r="F539" s="222" t="s">
        <v>741</v>
      </c>
      <c r="G539" s="223" t="s">
        <v>177</v>
      </c>
      <c r="H539" s="224">
        <v>0.10000000000000001</v>
      </c>
      <c r="I539" s="225"/>
      <c r="J539" s="224">
        <f>ROUND(I539*H539,2)</f>
        <v>0</v>
      </c>
      <c r="K539" s="226"/>
      <c r="L539" s="45"/>
      <c r="M539" s="227" t="s">
        <v>1</v>
      </c>
      <c r="N539" s="228" t="s">
        <v>40</v>
      </c>
      <c r="O539" s="92"/>
      <c r="P539" s="229">
        <f>O539*H539</f>
        <v>0</v>
      </c>
      <c r="Q539" s="229">
        <v>0</v>
      </c>
      <c r="R539" s="229">
        <f>Q539*H539</f>
        <v>0</v>
      </c>
      <c r="S539" s="229">
        <v>0</v>
      </c>
      <c r="T539" s="230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31" t="s">
        <v>265</v>
      </c>
      <c r="AT539" s="231" t="s">
        <v>165</v>
      </c>
      <c r="AU539" s="231" t="s">
        <v>85</v>
      </c>
      <c r="AY539" s="18" t="s">
        <v>162</v>
      </c>
      <c r="BE539" s="232">
        <f>IF(N539="základní",J539,0)</f>
        <v>0</v>
      </c>
      <c r="BF539" s="232">
        <f>IF(N539="snížená",J539,0)</f>
        <v>0</v>
      </c>
      <c r="BG539" s="232">
        <f>IF(N539="zákl. přenesená",J539,0)</f>
        <v>0</v>
      </c>
      <c r="BH539" s="232">
        <f>IF(N539="sníž. přenesená",J539,0)</f>
        <v>0</v>
      </c>
      <c r="BI539" s="232">
        <f>IF(N539="nulová",J539,0)</f>
        <v>0</v>
      </c>
      <c r="BJ539" s="18" t="s">
        <v>83</v>
      </c>
      <c r="BK539" s="232">
        <f>ROUND(I539*H539,2)</f>
        <v>0</v>
      </c>
      <c r="BL539" s="18" t="s">
        <v>265</v>
      </c>
      <c r="BM539" s="231" t="s">
        <v>742</v>
      </c>
    </row>
    <row r="540" s="12" customFormat="1" ht="22.8" customHeight="1">
      <c r="A540" s="12"/>
      <c r="B540" s="204"/>
      <c r="C540" s="205"/>
      <c r="D540" s="206" t="s">
        <v>74</v>
      </c>
      <c r="E540" s="218" t="s">
        <v>743</v>
      </c>
      <c r="F540" s="218" t="s">
        <v>744</v>
      </c>
      <c r="G540" s="205"/>
      <c r="H540" s="205"/>
      <c r="I540" s="208"/>
      <c r="J540" s="219">
        <f>BK540</f>
        <v>0</v>
      </c>
      <c r="K540" s="205"/>
      <c r="L540" s="210"/>
      <c r="M540" s="211"/>
      <c r="N540" s="212"/>
      <c r="O540" s="212"/>
      <c r="P540" s="213">
        <f>SUM(P541:P565)</f>
        <v>0</v>
      </c>
      <c r="Q540" s="212"/>
      <c r="R540" s="213">
        <f>SUM(R541:R565)</f>
        <v>2.9442759999999999</v>
      </c>
      <c r="S540" s="212"/>
      <c r="T540" s="214">
        <f>SUM(T541:T565)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15" t="s">
        <v>85</v>
      </c>
      <c r="AT540" s="216" t="s">
        <v>74</v>
      </c>
      <c r="AU540" s="216" t="s">
        <v>83</v>
      </c>
      <c r="AY540" s="215" t="s">
        <v>162</v>
      </c>
      <c r="BK540" s="217">
        <f>SUM(BK541:BK565)</f>
        <v>0</v>
      </c>
    </row>
    <row r="541" s="2" customFormat="1" ht="24.15" customHeight="1">
      <c r="A541" s="39"/>
      <c r="B541" s="40"/>
      <c r="C541" s="220" t="s">
        <v>460</v>
      </c>
      <c r="D541" s="220" t="s">
        <v>165</v>
      </c>
      <c r="E541" s="221" t="s">
        <v>745</v>
      </c>
      <c r="F541" s="222" t="s">
        <v>746</v>
      </c>
      <c r="G541" s="223" t="s">
        <v>200</v>
      </c>
      <c r="H541" s="224">
        <v>122</v>
      </c>
      <c r="I541" s="225"/>
      <c r="J541" s="224">
        <f>ROUND(I541*H541,2)</f>
        <v>0</v>
      </c>
      <c r="K541" s="226"/>
      <c r="L541" s="45"/>
      <c r="M541" s="227" t="s">
        <v>1</v>
      </c>
      <c r="N541" s="228" t="s">
        <v>40</v>
      </c>
      <c r="O541" s="92"/>
      <c r="P541" s="229">
        <f>O541*H541</f>
        <v>0</v>
      </c>
      <c r="Q541" s="229">
        <v>0.01379</v>
      </c>
      <c r="R541" s="229">
        <f>Q541*H541</f>
        <v>1.68238</v>
      </c>
      <c r="S541" s="229">
        <v>0</v>
      </c>
      <c r="T541" s="230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1" t="s">
        <v>265</v>
      </c>
      <c r="AT541" s="231" t="s">
        <v>165</v>
      </c>
      <c r="AU541" s="231" t="s">
        <v>85</v>
      </c>
      <c r="AY541" s="18" t="s">
        <v>162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8" t="s">
        <v>83</v>
      </c>
      <c r="BK541" s="232">
        <f>ROUND(I541*H541,2)</f>
        <v>0</v>
      </c>
      <c r="BL541" s="18" t="s">
        <v>265</v>
      </c>
      <c r="BM541" s="231" t="s">
        <v>747</v>
      </c>
    </row>
    <row r="542" s="13" customFormat="1">
      <c r="A542" s="13"/>
      <c r="B542" s="233"/>
      <c r="C542" s="234"/>
      <c r="D542" s="235" t="s">
        <v>171</v>
      </c>
      <c r="E542" s="236" t="s">
        <v>1</v>
      </c>
      <c r="F542" s="237" t="s">
        <v>748</v>
      </c>
      <c r="G542" s="234"/>
      <c r="H542" s="236" t="s">
        <v>1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171</v>
      </c>
      <c r="AU542" s="243" t="s">
        <v>85</v>
      </c>
      <c r="AV542" s="13" t="s">
        <v>83</v>
      </c>
      <c r="AW542" s="13" t="s">
        <v>31</v>
      </c>
      <c r="AX542" s="13" t="s">
        <v>75</v>
      </c>
      <c r="AY542" s="243" t="s">
        <v>162</v>
      </c>
    </row>
    <row r="543" s="14" customFormat="1">
      <c r="A543" s="14"/>
      <c r="B543" s="244"/>
      <c r="C543" s="245"/>
      <c r="D543" s="235" t="s">
        <v>171</v>
      </c>
      <c r="E543" s="246" t="s">
        <v>1</v>
      </c>
      <c r="F543" s="247" t="s">
        <v>714</v>
      </c>
      <c r="G543" s="245"/>
      <c r="H543" s="248">
        <v>122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4" t="s">
        <v>171</v>
      </c>
      <c r="AU543" s="254" t="s">
        <v>85</v>
      </c>
      <c r="AV543" s="14" t="s">
        <v>85</v>
      </c>
      <c r="AW543" s="14" t="s">
        <v>31</v>
      </c>
      <c r="AX543" s="14" t="s">
        <v>83</v>
      </c>
      <c r="AY543" s="254" t="s">
        <v>162</v>
      </c>
    </row>
    <row r="544" s="2" customFormat="1" ht="21.75" customHeight="1">
      <c r="A544" s="39"/>
      <c r="B544" s="40"/>
      <c r="C544" s="220" t="s">
        <v>499</v>
      </c>
      <c r="D544" s="220" t="s">
        <v>165</v>
      </c>
      <c r="E544" s="221" t="s">
        <v>749</v>
      </c>
      <c r="F544" s="222" t="s">
        <v>750</v>
      </c>
      <c r="G544" s="223" t="s">
        <v>200</v>
      </c>
      <c r="H544" s="224">
        <v>53</v>
      </c>
      <c r="I544" s="225"/>
      <c r="J544" s="224">
        <f>ROUND(I544*H544,2)</f>
        <v>0</v>
      </c>
      <c r="K544" s="226"/>
      <c r="L544" s="45"/>
      <c r="M544" s="227" t="s">
        <v>1</v>
      </c>
      <c r="N544" s="228" t="s">
        <v>40</v>
      </c>
      <c r="O544" s="92"/>
      <c r="P544" s="229">
        <f>O544*H544</f>
        <v>0</v>
      </c>
      <c r="Q544" s="229">
        <v>0.01221</v>
      </c>
      <c r="R544" s="229">
        <f>Q544*H544</f>
        <v>0.64712999999999998</v>
      </c>
      <c r="S544" s="229">
        <v>0</v>
      </c>
      <c r="T544" s="230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1" t="s">
        <v>265</v>
      </c>
      <c r="AT544" s="231" t="s">
        <v>165</v>
      </c>
      <c r="AU544" s="231" t="s">
        <v>85</v>
      </c>
      <c r="AY544" s="18" t="s">
        <v>162</v>
      </c>
      <c r="BE544" s="232">
        <f>IF(N544="základní",J544,0)</f>
        <v>0</v>
      </c>
      <c r="BF544" s="232">
        <f>IF(N544="snížená",J544,0)</f>
        <v>0</v>
      </c>
      <c r="BG544" s="232">
        <f>IF(N544="zákl. přenesená",J544,0)</f>
        <v>0</v>
      </c>
      <c r="BH544" s="232">
        <f>IF(N544="sníž. přenesená",J544,0)</f>
        <v>0</v>
      </c>
      <c r="BI544" s="232">
        <f>IF(N544="nulová",J544,0)</f>
        <v>0</v>
      </c>
      <c r="BJ544" s="18" t="s">
        <v>83</v>
      </c>
      <c r="BK544" s="232">
        <f>ROUND(I544*H544,2)</f>
        <v>0</v>
      </c>
      <c r="BL544" s="18" t="s">
        <v>265</v>
      </c>
      <c r="BM544" s="231" t="s">
        <v>751</v>
      </c>
    </row>
    <row r="545" s="13" customFormat="1">
      <c r="A545" s="13"/>
      <c r="B545" s="233"/>
      <c r="C545" s="234"/>
      <c r="D545" s="235" t="s">
        <v>171</v>
      </c>
      <c r="E545" s="236" t="s">
        <v>1</v>
      </c>
      <c r="F545" s="237" t="s">
        <v>752</v>
      </c>
      <c r="G545" s="234"/>
      <c r="H545" s="236" t="s">
        <v>1</v>
      </c>
      <c r="I545" s="238"/>
      <c r="J545" s="234"/>
      <c r="K545" s="234"/>
      <c r="L545" s="239"/>
      <c r="M545" s="240"/>
      <c r="N545" s="241"/>
      <c r="O545" s="241"/>
      <c r="P545" s="241"/>
      <c r="Q545" s="241"/>
      <c r="R545" s="241"/>
      <c r="S545" s="241"/>
      <c r="T545" s="24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3" t="s">
        <v>171</v>
      </c>
      <c r="AU545" s="243" t="s">
        <v>85</v>
      </c>
      <c r="AV545" s="13" t="s">
        <v>83</v>
      </c>
      <c r="AW545" s="13" t="s">
        <v>31</v>
      </c>
      <c r="AX545" s="13" t="s">
        <v>75</v>
      </c>
      <c r="AY545" s="243" t="s">
        <v>162</v>
      </c>
    </row>
    <row r="546" s="14" customFormat="1">
      <c r="A546" s="14"/>
      <c r="B546" s="244"/>
      <c r="C546" s="245"/>
      <c r="D546" s="235" t="s">
        <v>171</v>
      </c>
      <c r="E546" s="246" t="s">
        <v>1</v>
      </c>
      <c r="F546" s="247" t="s">
        <v>753</v>
      </c>
      <c r="G546" s="245"/>
      <c r="H546" s="248">
        <v>53</v>
      </c>
      <c r="I546" s="249"/>
      <c r="J546" s="245"/>
      <c r="K546" s="245"/>
      <c r="L546" s="250"/>
      <c r="M546" s="251"/>
      <c r="N546" s="252"/>
      <c r="O546" s="252"/>
      <c r="P546" s="252"/>
      <c r="Q546" s="252"/>
      <c r="R546" s="252"/>
      <c r="S546" s="252"/>
      <c r="T546" s="25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4" t="s">
        <v>171</v>
      </c>
      <c r="AU546" s="254" t="s">
        <v>85</v>
      </c>
      <c r="AV546" s="14" t="s">
        <v>85</v>
      </c>
      <c r="AW546" s="14" t="s">
        <v>31</v>
      </c>
      <c r="AX546" s="14" t="s">
        <v>83</v>
      </c>
      <c r="AY546" s="254" t="s">
        <v>162</v>
      </c>
    </row>
    <row r="547" s="2" customFormat="1" ht="16.5" customHeight="1">
      <c r="A547" s="39"/>
      <c r="B547" s="40"/>
      <c r="C547" s="220" t="s">
        <v>550</v>
      </c>
      <c r="D547" s="220" t="s">
        <v>165</v>
      </c>
      <c r="E547" s="221" t="s">
        <v>754</v>
      </c>
      <c r="F547" s="222" t="s">
        <v>755</v>
      </c>
      <c r="G547" s="223" t="s">
        <v>200</v>
      </c>
      <c r="H547" s="224">
        <v>141.5</v>
      </c>
      <c r="I547" s="225"/>
      <c r="J547" s="224">
        <f>ROUND(I547*H547,2)</f>
        <v>0</v>
      </c>
      <c r="K547" s="226"/>
      <c r="L547" s="45"/>
      <c r="M547" s="227" t="s">
        <v>1</v>
      </c>
      <c r="N547" s="228" t="s">
        <v>40</v>
      </c>
      <c r="O547" s="92"/>
      <c r="P547" s="229">
        <f>O547*H547</f>
        <v>0</v>
      </c>
      <c r="Q547" s="229">
        <v>0.00010000000000000001</v>
      </c>
      <c r="R547" s="229">
        <f>Q547*H547</f>
        <v>0.014150000000000001</v>
      </c>
      <c r="S547" s="229">
        <v>0</v>
      </c>
      <c r="T547" s="230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1" t="s">
        <v>265</v>
      </c>
      <c r="AT547" s="231" t="s">
        <v>165</v>
      </c>
      <c r="AU547" s="231" t="s">
        <v>85</v>
      </c>
      <c r="AY547" s="18" t="s">
        <v>162</v>
      </c>
      <c r="BE547" s="232">
        <f>IF(N547="základní",J547,0)</f>
        <v>0</v>
      </c>
      <c r="BF547" s="232">
        <f>IF(N547="snížená",J547,0)</f>
        <v>0</v>
      </c>
      <c r="BG547" s="232">
        <f>IF(N547="zákl. přenesená",J547,0)</f>
        <v>0</v>
      </c>
      <c r="BH547" s="232">
        <f>IF(N547="sníž. přenesená",J547,0)</f>
        <v>0</v>
      </c>
      <c r="BI547" s="232">
        <f>IF(N547="nulová",J547,0)</f>
        <v>0</v>
      </c>
      <c r="BJ547" s="18" t="s">
        <v>83</v>
      </c>
      <c r="BK547" s="232">
        <f>ROUND(I547*H547,2)</f>
        <v>0</v>
      </c>
      <c r="BL547" s="18" t="s">
        <v>265</v>
      </c>
      <c r="BM547" s="231" t="s">
        <v>756</v>
      </c>
    </row>
    <row r="548" s="14" customFormat="1">
      <c r="A548" s="14"/>
      <c r="B548" s="244"/>
      <c r="C548" s="245"/>
      <c r="D548" s="235" t="s">
        <v>171</v>
      </c>
      <c r="E548" s="246" t="s">
        <v>1</v>
      </c>
      <c r="F548" s="247" t="s">
        <v>757</v>
      </c>
      <c r="G548" s="245"/>
      <c r="H548" s="248">
        <v>141.5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4" t="s">
        <v>171</v>
      </c>
      <c r="AU548" s="254" t="s">
        <v>85</v>
      </c>
      <c r="AV548" s="14" t="s">
        <v>85</v>
      </c>
      <c r="AW548" s="14" t="s">
        <v>31</v>
      </c>
      <c r="AX548" s="14" t="s">
        <v>83</v>
      </c>
      <c r="AY548" s="254" t="s">
        <v>162</v>
      </c>
    </row>
    <row r="549" s="2" customFormat="1" ht="33" customHeight="1">
      <c r="A549" s="39"/>
      <c r="B549" s="40"/>
      <c r="C549" s="220" t="s">
        <v>264</v>
      </c>
      <c r="D549" s="220" t="s">
        <v>165</v>
      </c>
      <c r="E549" s="221" t="s">
        <v>758</v>
      </c>
      <c r="F549" s="222" t="s">
        <v>759</v>
      </c>
      <c r="G549" s="223" t="s">
        <v>200</v>
      </c>
      <c r="H549" s="224">
        <v>54</v>
      </c>
      <c r="I549" s="225"/>
      <c r="J549" s="224">
        <f>ROUND(I549*H549,2)</f>
        <v>0</v>
      </c>
      <c r="K549" s="226"/>
      <c r="L549" s="45"/>
      <c r="M549" s="227" t="s">
        <v>1</v>
      </c>
      <c r="N549" s="228" t="s">
        <v>40</v>
      </c>
      <c r="O549" s="92"/>
      <c r="P549" s="229">
        <f>O549*H549</f>
        <v>0</v>
      </c>
      <c r="Q549" s="229">
        <v>0.00125</v>
      </c>
      <c r="R549" s="229">
        <f>Q549*H549</f>
        <v>0.067500000000000004</v>
      </c>
      <c r="S549" s="229">
        <v>0</v>
      </c>
      <c r="T549" s="230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1" t="s">
        <v>265</v>
      </c>
      <c r="AT549" s="231" t="s">
        <v>165</v>
      </c>
      <c r="AU549" s="231" t="s">
        <v>85</v>
      </c>
      <c r="AY549" s="18" t="s">
        <v>162</v>
      </c>
      <c r="BE549" s="232">
        <f>IF(N549="základní",J549,0)</f>
        <v>0</v>
      </c>
      <c r="BF549" s="232">
        <f>IF(N549="snížená",J549,0)</f>
        <v>0</v>
      </c>
      <c r="BG549" s="232">
        <f>IF(N549="zákl. přenesená",J549,0)</f>
        <v>0</v>
      </c>
      <c r="BH549" s="232">
        <f>IF(N549="sníž. přenesená",J549,0)</f>
        <v>0</v>
      </c>
      <c r="BI549" s="232">
        <f>IF(N549="nulová",J549,0)</f>
        <v>0</v>
      </c>
      <c r="BJ549" s="18" t="s">
        <v>83</v>
      </c>
      <c r="BK549" s="232">
        <f>ROUND(I549*H549,2)</f>
        <v>0</v>
      </c>
      <c r="BL549" s="18" t="s">
        <v>265</v>
      </c>
      <c r="BM549" s="231" t="s">
        <v>760</v>
      </c>
    </row>
    <row r="550" s="13" customFormat="1">
      <c r="A550" s="13"/>
      <c r="B550" s="233"/>
      <c r="C550" s="234"/>
      <c r="D550" s="235" t="s">
        <v>171</v>
      </c>
      <c r="E550" s="236" t="s">
        <v>1</v>
      </c>
      <c r="F550" s="237" t="s">
        <v>761</v>
      </c>
      <c r="G550" s="234"/>
      <c r="H550" s="236" t="s">
        <v>1</v>
      </c>
      <c r="I550" s="238"/>
      <c r="J550" s="234"/>
      <c r="K550" s="234"/>
      <c r="L550" s="239"/>
      <c r="M550" s="240"/>
      <c r="N550" s="241"/>
      <c r="O550" s="241"/>
      <c r="P550" s="241"/>
      <c r="Q550" s="241"/>
      <c r="R550" s="241"/>
      <c r="S550" s="241"/>
      <c r="T550" s="24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3" t="s">
        <v>171</v>
      </c>
      <c r="AU550" s="243" t="s">
        <v>85</v>
      </c>
      <c r="AV550" s="13" t="s">
        <v>83</v>
      </c>
      <c r="AW550" s="13" t="s">
        <v>31</v>
      </c>
      <c r="AX550" s="13" t="s">
        <v>75</v>
      </c>
      <c r="AY550" s="243" t="s">
        <v>162</v>
      </c>
    </row>
    <row r="551" s="14" customFormat="1">
      <c r="A551" s="14"/>
      <c r="B551" s="244"/>
      <c r="C551" s="245"/>
      <c r="D551" s="235" t="s">
        <v>171</v>
      </c>
      <c r="E551" s="246" t="s">
        <v>1</v>
      </c>
      <c r="F551" s="247" t="s">
        <v>762</v>
      </c>
      <c r="G551" s="245"/>
      <c r="H551" s="248">
        <v>54</v>
      </c>
      <c r="I551" s="249"/>
      <c r="J551" s="245"/>
      <c r="K551" s="245"/>
      <c r="L551" s="250"/>
      <c r="M551" s="251"/>
      <c r="N551" s="252"/>
      <c r="O551" s="252"/>
      <c r="P551" s="252"/>
      <c r="Q551" s="252"/>
      <c r="R551" s="252"/>
      <c r="S551" s="252"/>
      <c r="T551" s="25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4" t="s">
        <v>171</v>
      </c>
      <c r="AU551" s="254" t="s">
        <v>85</v>
      </c>
      <c r="AV551" s="14" t="s">
        <v>85</v>
      </c>
      <c r="AW551" s="14" t="s">
        <v>31</v>
      </c>
      <c r="AX551" s="14" t="s">
        <v>83</v>
      </c>
      <c r="AY551" s="254" t="s">
        <v>162</v>
      </c>
    </row>
    <row r="552" s="2" customFormat="1" ht="24.15" customHeight="1">
      <c r="A552" s="39"/>
      <c r="B552" s="40"/>
      <c r="C552" s="270" t="s">
        <v>763</v>
      </c>
      <c r="D552" s="270" t="s">
        <v>319</v>
      </c>
      <c r="E552" s="271" t="s">
        <v>764</v>
      </c>
      <c r="F552" s="272" t="s">
        <v>765</v>
      </c>
      <c r="G552" s="273" t="s">
        <v>200</v>
      </c>
      <c r="H552" s="274">
        <v>57</v>
      </c>
      <c r="I552" s="275"/>
      <c r="J552" s="274">
        <f>ROUND(I552*H552,2)</f>
        <v>0</v>
      </c>
      <c r="K552" s="276"/>
      <c r="L552" s="277"/>
      <c r="M552" s="278" t="s">
        <v>1</v>
      </c>
      <c r="N552" s="279" t="s">
        <v>40</v>
      </c>
      <c r="O552" s="92"/>
      <c r="P552" s="229">
        <f>O552*H552</f>
        <v>0</v>
      </c>
      <c r="Q552" s="229">
        <v>0.0080000000000000002</v>
      </c>
      <c r="R552" s="229">
        <f>Q552*H552</f>
        <v>0.45600000000000002</v>
      </c>
      <c r="S552" s="229">
        <v>0</v>
      </c>
      <c r="T552" s="230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31" t="s">
        <v>375</v>
      </c>
      <c r="AT552" s="231" t="s">
        <v>319</v>
      </c>
      <c r="AU552" s="231" t="s">
        <v>85</v>
      </c>
      <c r="AY552" s="18" t="s">
        <v>162</v>
      </c>
      <c r="BE552" s="232">
        <f>IF(N552="základní",J552,0)</f>
        <v>0</v>
      </c>
      <c r="BF552" s="232">
        <f>IF(N552="snížená",J552,0)</f>
        <v>0</v>
      </c>
      <c r="BG552" s="232">
        <f>IF(N552="zákl. přenesená",J552,0)</f>
        <v>0</v>
      </c>
      <c r="BH552" s="232">
        <f>IF(N552="sníž. přenesená",J552,0)</f>
        <v>0</v>
      </c>
      <c r="BI552" s="232">
        <f>IF(N552="nulová",J552,0)</f>
        <v>0</v>
      </c>
      <c r="BJ552" s="18" t="s">
        <v>83</v>
      </c>
      <c r="BK552" s="232">
        <f>ROUND(I552*H552,2)</f>
        <v>0</v>
      </c>
      <c r="BL552" s="18" t="s">
        <v>265</v>
      </c>
      <c r="BM552" s="231" t="s">
        <v>766</v>
      </c>
    </row>
    <row r="553" s="14" customFormat="1">
      <c r="A553" s="14"/>
      <c r="B553" s="244"/>
      <c r="C553" s="245"/>
      <c r="D553" s="235" t="s">
        <v>171</v>
      </c>
      <c r="E553" s="246" t="s">
        <v>1</v>
      </c>
      <c r="F553" s="247" t="s">
        <v>767</v>
      </c>
      <c r="G553" s="245"/>
      <c r="H553" s="248">
        <v>57</v>
      </c>
      <c r="I553" s="249"/>
      <c r="J553" s="245"/>
      <c r="K553" s="245"/>
      <c r="L553" s="250"/>
      <c r="M553" s="251"/>
      <c r="N553" s="252"/>
      <c r="O553" s="252"/>
      <c r="P553" s="252"/>
      <c r="Q553" s="252"/>
      <c r="R553" s="252"/>
      <c r="S553" s="252"/>
      <c r="T553" s="253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4" t="s">
        <v>171</v>
      </c>
      <c r="AU553" s="254" t="s">
        <v>85</v>
      </c>
      <c r="AV553" s="14" t="s">
        <v>85</v>
      </c>
      <c r="AW553" s="14" t="s">
        <v>31</v>
      </c>
      <c r="AX553" s="14" t="s">
        <v>83</v>
      </c>
      <c r="AY553" s="254" t="s">
        <v>162</v>
      </c>
    </row>
    <row r="554" s="2" customFormat="1" ht="24.15" customHeight="1">
      <c r="A554" s="39"/>
      <c r="B554" s="40"/>
      <c r="C554" s="220" t="s">
        <v>768</v>
      </c>
      <c r="D554" s="220" t="s">
        <v>165</v>
      </c>
      <c r="E554" s="221" t="s">
        <v>769</v>
      </c>
      <c r="F554" s="222" t="s">
        <v>770</v>
      </c>
      <c r="G554" s="223" t="s">
        <v>213</v>
      </c>
      <c r="H554" s="224">
        <v>8.1999999999999993</v>
      </c>
      <c r="I554" s="225"/>
      <c r="J554" s="224">
        <f>ROUND(I554*H554,2)</f>
        <v>0</v>
      </c>
      <c r="K554" s="226"/>
      <c r="L554" s="45"/>
      <c r="M554" s="227" t="s">
        <v>1</v>
      </c>
      <c r="N554" s="228" t="s">
        <v>40</v>
      </c>
      <c r="O554" s="92"/>
      <c r="P554" s="229">
        <f>O554*H554</f>
        <v>0</v>
      </c>
      <c r="Q554" s="229">
        <v>0.0066299999999999996</v>
      </c>
      <c r="R554" s="229">
        <f>Q554*H554</f>
        <v>0.054365999999999991</v>
      </c>
      <c r="S554" s="229">
        <v>0</v>
      </c>
      <c r="T554" s="230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31" t="s">
        <v>265</v>
      </c>
      <c r="AT554" s="231" t="s">
        <v>165</v>
      </c>
      <c r="AU554" s="231" t="s">
        <v>85</v>
      </c>
      <c r="AY554" s="18" t="s">
        <v>162</v>
      </c>
      <c r="BE554" s="232">
        <f>IF(N554="základní",J554,0)</f>
        <v>0</v>
      </c>
      <c r="BF554" s="232">
        <f>IF(N554="snížená",J554,0)</f>
        <v>0</v>
      </c>
      <c r="BG554" s="232">
        <f>IF(N554="zákl. přenesená",J554,0)</f>
        <v>0</v>
      </c>
      <c r="BH554" s="232">
        <f>IF(N554="sníž. přenesená",J554,0)</f>
        <v>0</v>
      </c>
      <c r="BI554" s="232">
        <f>IF(N554="nulová",J554,0)</f>
        <v>0</v>
      </c>
      <c r="BJ554" s="18" t="s">
        <v>83</v>
      </c>
      <c r="BK554" s="232">
        <f>ROUND(I554*H554,2)</f>
        <v>0</v>
      </c>
      <c r="BL554" s="18" t="s">
        <v>265</v>
      </c>
      <c r="BM554" s="231" t="s">
        <v>771</v>
      </c>
    </row>
    <row r="555" s="13" customFormat="1">
      <c r="A555" s="13"/>
      <c r="B555" s="233"/>
      <c r="C555" s="234"/>
      <c r="D555" s="235" t="s">
        <v>171</v>
      </c>
      <c r="E555" s="236" t="s">
        <v>1</v>
      </c>
      <c r="F555" s="237" t="s">
        <v>772</v>
      </c>
      <c r="G555" s="234"/>
      <c r="H555" s="236" t="s">
        <v>1</v>
      </c>
      <c r="I555" s="238"/>
      <c r="J555" s="234"/>
      <c r="K555" s="234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171</v>
      </c>
      <c r="AU555" s="243" t="s">
        <v>85</v>
      </c>
      <c r="AV555" s="13" t="s">
        <v>83</v>
      </c>
      <c r="AW555" s="13" t="s">
        <v>31</v>
      </c>
      <c r="AX555" s="13" t="s">
        <v>75</v>
      </c>
      <c r="AY555" s="243" t="s">
        <v>162</v>
      </c>
    </row>
    <row r="556" s="14" customFormat="1">
      <c r="A556" s="14"/>
      <c r="B556" s="244"/>
      <c r="C556" s="245"/>
      <c r="D556" s="235" t="s">
        <v>171</v>
      </c>
      <c r="E556" s="246" t="s">
        <v>1</v>
      </c>
      <c r="F556" s="247" t="s">
        <v>773</v>
      </c>
      <c r="G556" s="245"/>
      <c r="H556" s="248">
        <v>8.1999999999999993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171</v>
      </c>
      <c r="AU556" s="254" t="s">
        <v>85</v>
      </c>
      <c r="AV556" s="14" t="s">
        <v>85</v>
      </c>
      <c r="AW556" s="14" t="s">
        <v>31</v>
      </c>
      <c r="AX556" s="14" t="s">
        <v>83</v>
      </c>
      <c r="AY556" s="254" t="s">
        <v>162</v>
      </c>
    </row>
    <row r="557" s="2" customFormat="1" ht="16.5" customHeight="1">
      <c r="A557" s="39"/>
      <c r="B557" s="40"/>
      <c r="C557" s="220" t="s">
        <v>774</v>
      </c>
      <c r="D557" s="220" t="s">
        <v>165</v>
      </c>
      <c r="E557" s="221" t="s">
        <v>775</v>
      </c>
      <c r="F557" s="222" t="s">
        <v>776</v>
      </c>
      <c r="G557" s="223" t="s">
        <v>200</v>
      </c>
      <c r="H557" s="224">
        <v>0.59999999999999998</v>
      </c>
      <c r="I557" s="225"/>
      <c r="J557" s="224">
        <f>ROUND(I557*H557,2)</f>
        <v>0</v>
      </c>
      <c r="K557" s="226"/>
      <c r="L557" s="45"/>
      <c r="M557" s="227" t="s">
        <v>1</v>
      </c>
      <c r="N557" s="228" t="s">
        <v>40</v>
      </c>
      <c r="O557" s="92"/>
      <c r="P557" s="229">
        <f>O557*H557</f>
        <v>0</v>
      </c>
      <c r="Q557" s="229">
        <v>0</v>
      </c>
      <c r="R557" s="229">
        <f>Q557*H557</f>
        <v>0</v>
      </c>
      <c r="S557" s="229">
        <v>0</v>
      </c>
      <c r="T557" s="230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1" t="s">
        <v>265</v>
      </c>
      <c r="AT557" s="231" t="s">
        <v>165</v>
      </c>
      <c r="AU557" s="231" t="s">
        <v>85</v>
      </c>
      <c r="AY557" s="18" t="s">
        <v>162</v>
      </c>
      <c r="BE557" s="232">
        <f>IF(N557="základní",J557,0)</f>
        <v>0</v>
      </c>
      <c r="BF557" s="232">
        <f>IF(N557="snížená",J557,0)</f>
        <v>0</v>
      </c>
      <c r="BG557" s="232">
        <f>IF(N557="zákl. přenesená",J557,0)</f>
        <v>0</v>
      </c>
      <c r="BH557" s="232">
        <f>IF(N557="sníž. přenesená",J557,0)</f>
        <v>0</v>
      </c>
      <c r="BI557" s="232">
        <f>IF(N557="nulová",J557,0)</f>
        <v>0</v>
      </c>
      <c r="BJ557" s="18" t="s">
        <v>83</v>
      </c>
      <c r="BK557" s="232">
        <f>ROUND(I557*H557,2)</f>
        <v>0</v>
      </c>
      <c r="BL557" s="18" t="s">
        <v>265</v>
      </c>
      <c r="BM557" s="231" t="s">
        <v>777</v>
      </c>
    </row>
    <row r="558" s="14" customFormat="1">
      <c r="A558" s="14"/>
      <c r="B558" s="244"/>
      <c r="C558" s="245"/>
      <c r="D558" s="235" t="s">
        <v>171</v>
      </c>
      <c r="E558" s="246" t="s">
        <v>1</v>
      </c>
      <c r="F558" s="247" t="s">
        <v>778</v>
      </c>
      <c r="G558" s="245"/>
      <c r="H558" s="248">
        <v>0.59999999999999998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171</v>
      </c>
      <c r="AU558" s="254" t="s">
        <v>85</v>
      </c>
      <c r="AV558" s="14" t="s">
        <v>85</v>
      </c>
      <c r="AW558" s="14" t="s">
        <v>31</v>
      </c>
      <c r="AX558" s="14" t="s">
        <v>83</v>
      </c>
      <c r="AY558" s="254" t="s">
        <v>162</v>
      </c>
    </row>
    <row r="559" s="2" customFormat="1" ht="24.15" customHeight="1">
      <c r="A559" s="39"/>
      <c r="B559" s="40"/>
      <c r="C559" s="220" t="s">
        <v>779</v>
      </c>
      <c r="D559" s="220" t="s">
        <v>165</v>
      </c>
      <c r="E559" s="221" t="s">
        <v>780</v>
      </c>
      <c r="F559" s="222" t="s">
        <v>781</v>
      </c>
      <c r="G559" s="223" t="s">
        <v>200</v>
      </c>
      <c r="H559" s="224">
        <v>2</v>
      </c>
      <c r="I559" s="225"/>
      <c r="J559" s="224">
        <f>ROUND(I559*H559,2)</f>
        <v>0</v>
      </c>
      <c r="K559" s="226"/>
      <c r="L559" s="45"/>
      <c r="M559" s="227" t="s">
        <v>1</v>
      </c>
      <c r="N559" s="228" t="s">
        <v>40</v>
      </c>
      <c r="O559" s="92"/>
      <c r="P559" s="229">
        <f>O559*H559</f>
        <v>0</v>
      </c>
      <c r="Q559" s="229">
        <v>0.01136</v>
      </c>
      <c r="R559" s="229">
        <f>Q559*H559</f>
        <v>0.022720000000000001</v>
      </c>
      <c r="S559" s="229">
        <v>0</v>
      </c>
      <c r="T559" s="230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31" t="s">
        <v>265</v>
      </c>
      <c r="AT559" s="231" t="s">
        <v>165</v>
      </c>
      <c r="AU559" s="231" t="s">
        <v>85</v>
      </c>
      <c r="AY559" s="18" t="s">
        <v>162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8" t="s">
        <v>83</v>
      </c>
      <c r="BK559" s="232">
        <f>ROUND(I559*H559,2)</f>
        <v>0</v>
      </c>
      <c r="BL559" s="18" t="s">
        <v>265</v>
      </c>
      <c r="BM559" s="231" t="s">
        <v>782</v>
      </c>
    </row>
    <row r="560" s="13" customFormat="1">
      <c r="A560" s="13"/>
      <c r="B560" s="233"/>
      <c r="C560" s="234"/>
      <c r="D560" s="235" t="s">
        <v>171</v>
      </c>
      <c r="E560" s="236" t="s">
        <v>1</v>
      </c>
      <c r="F560" s="237" t="s">
        <v>228</v>
      </c>
      <c r="G560" s="234"/>
      <c r="H560" s="236" t="s">
        <v>1</v>
      </c>
      <c r="I560" s="238"/>
      <c r="J560" s="234"/>
      <c r="K560" s="234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171</v>
      </c>
      <c r="AU560" s="243" t="s">
        <v>85</v>
      </c>
      <c r="AV560" s="13" t="s">
        <v>83</v>
      </c>
      <c r="AW560" s="13" t="s">
        <v>31</v>
      </c>
      <c r="AX560" s="13" t="s">
        <v>75</v>
      </c>
      <c r="AY560" s="243" t="s">
        <v>162</v>
      </c>
    </row>
    <row r="561" s="14" customFormat="1">
      <c r="A561" s="14"/>
      <c r="B561" s="244"/>
      <c r="C561" s="245"/>
      <c r="D561" s="235" t="s">
        <v>171</v>
      </c>
      <c r="E561" s="246" t="s">
        <v>1</v>
      </c>
      <c r="F561" s="247" t="s">
        <v>85</v>
      </c>
      <c r="G561" s="245"/>
      <c r="H561" s="248">
        <v>2</v>
      </c>
      <c r="I561" s="249"/>
      <c r="J561" s="245"/>
      <c r="K561" s="245"/>
      <c r="L561" s="250"/>
      <c r="M561" s="251"/>
      <c r="N561" s="252"/>
      <c r="O561" s="252"/>
      <c r="P561" s="252"/>
      <c r="Q561" s="252"/>
      <c r="R561" s="252"/>
      <c r="S561" s="252"/>
      <c r="T561" s="25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4" t="s">
        <v>171</v>
      </c>
      <c r="AU561" s="254" t="s">
        <v>85</v>
      </c>
      <c r="AV561" s="14" t="s">
        <v>85</v>
      </c>
      <c r="AW561" s="14" t="s">
        <v>31</v>
      </c>
      <c r="AX561" s="14" t="s">
        <v>83</v>
      </c>
      <c r="AY561" s="254" t="s">
        <v>162</v>
      </c>
    </row>
    <row r="562" s="2" customFormat="1" ht="24.15" customHeight="1">
      <c r="A562" s="39"/>
      <c r="B562" s="40"/>
      <c r="C562" s="220" t="s">
        <v>783</v>
      </c>
      <c r="D562" s="220" t="s">
        <v>165</v>
      </c>
      <c r="E562" s="221" t="s">
        <v>784</v>
      </c>
      <c r="F562" s="222" t="s">
        <v>785</v>
      </c>
      <c r="G562" s="223" t="s">
        <v>193</v>
      </c>
      <c r="H562" s="224">
        <v>1</v>
      </c>
      <c r="I562" s="225"/>
      <c r="J562" s="224">
        <f>ROUND(I562*H562,2)</f>
        <v>0</v>
      </c>
      <c r="K562" s="226"/>
      <c r="L562" s="45"/>
      <c r="M562" s="227" t="s">
        <v>1</v>
      </c>
      <c r="N562" s="228" t="s">
        <v>40</v>
      </c>
      <c r="O562" s="92"/>
      <c r="P562" s="229">
        <f>O562*H562</f>
        <v>0</v>
      </c>
      <c r="Q562" s="229">
        <v>3.0000000000000001E-05</v>
      </c>
      <c r="R562" s="229">
        <f>Q562*H562</f>
        <v>3.0000000000000001E-05</v>
      </c>
      <c r="S562" s="229">
        <v>0</v>
      </c>
      <c r="T562" s="230">
        <f>S562*H562</f>
        <v>0</v>
      </c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R562" s="231" t="s">
        <v>265</v>
      </c>
      <c r="AT562" s="231" t="s">
        <v>165</v>
      </c>
      <c r="AU562" s="231" t="s">
        <v>85</v>
      </c>
      <c r="AY562" s="18" t="s">
        <v>162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8" t="s">
        <v>83</v>
      </c>
      <c r="BK562" s="232">
        <f>ROUND(I562*H562,2)</f>
        <v>0</v>
      </c>
      <c r="BL562" s="18" t="s">
        <v>265</v>
      </c>
      <c r="BM562" s="231" t="s">
        <v>786</v>
      </c>
    </row>
    <row r="563" s="13" customFormat="1">
      <c r="A563" s="13"/>
      <c r="B563" s="233"/>
      <c r="C563" s="234"/>
      <c r="D563" s="235" t="s">
        <v>171</v>
      </c>
      <c r="E563" s="236" t="s">
        <v>1</v>
      </c>
      <c r="F563" s="237" t="s">
        <v>228</v>
      </c>
      <c r="G563" s="234"/>
      <c r="H563" s="236" t="s">
        <v>1</v>
      </c>
      <c r="I563" s="238"/>
      <c r="J563" s="234"/>
      <c r="K563" s="234"/>
      <c r="L563" s="239"/>
      <c r="M563" s="240"/>
      <c r="N563" s="241"/>
      <c r="O563" s="241"/>
      <c r="P563" s="241"/>
      <c r="Q563" s="241"/>
      <c r="R563" s="241"/>
      <c r="S563" s="241"/>
      <c r="T563" s="24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3" t="s">
        <v>171</v>
      </c>
      <c r="AU563" s="243" t="s">
        <v>85</v>
      </c>
      <c r="AV563" s="13" t="s">
        <v>83</v>
      </c>
      <c r="AW563" s="13" t="s">
        <v>31</v>
      </c>
      <c r="AX563" s="13" t="s">
        <v>75</v>
      </c>
      <c r="AY563" s="243" t="s">
        <v>162</v>
      </c>
    </row>
    <row r="564" s="14" customFormat="1">
      <c r="A564" s="14"/>
      <c r="B564" s="244"/>
      <c r="C564" s="245"/>
      <c r="D564" s="235" t="s">
        <v>171</v>
      </c>
      <c r="E564" s="246" t="s">
        <v>1</v>
      </c>
      <c r="F564" s="247" t="s">
        <v>83</v>
      </c>
      <c r="G564" s="245"/>
      <c r="H564" s="248">
        <v>1</v>
      </c>
      <c r="I564" s="249"/>
      <c r="J564" s="245"/>
      <c r="K564" s="245"/>
      <c r="L564" s="250"/>
      <c r="M564" s="251"/>
      <c r="N564" s="252"/>
      <c r="O564" s="252"/>
      <c r="P564" s="252"/>
      <c r="Q564" s="252"/>
      <c r="R564" s="252"/>
      <c r="S564" s="252"/>
      <c r="T564" s="253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4" t="s">
        <v>171</v>
      </c>
      <c r="AU564" s="254" t="s">
        <v>85</v>
      </c>
      <c r="AV564" s="14" t="s">
        <v>85</v>
      </c>
      <c r="AW564" s="14" t="s">
        <v>31</v>
      </c>
      <c r="AX564" s="14" t="s">
        <v>83</v>
      </c>
      <c r="AY564" s="254" t="s">
        <v>162</v>
      </c>
    </row>
    <row r="565" s="2" customFormat="1" ht="24.15" customHeight="1">
      <c r="A565" s="39"/>
      <c r="B565" s="40"/>
      <c r="C565" s="220" t="s">
        <v>787</v>
      </c>
      <c r="D565" s="220" t="s">
        <v>165</v>
      </c>
      <c r="E565" s="221" t="s">
        <v>788</v>
      </c>
      <c r="F565" s="222" t="s">
        <v>789</v>
      </c>
      <c r="G565" s="223" t="s">
        <v>177</v>
      </c>
      <c r="H565" s="224">
        <v>2.9399999999999999</v>
      </c>
      <c r="I565" s="225"/>
      <c r="J565" s="224">
        <f>ROUND(I565*H565,2)</f>
        <v>0</v>
      </c>
      <c r="K565" s="226"/>
      <c r="L565" s="45"/>
      <c r="M565" s="227" t="s">
        <v>1</v>
      </c>
      <c r="N565" s="228" t="s">
        <v>40</v>
      </c>
      <c r="O565" s="92"/>
      <c r="P565" s="229">
        <f>O565*H565</f>
        <v>0</v>
      </c>
      <c r="Q565" s="229">
        <v>0</v>
      </c>
      <c r="R565" s="229">
        <f>Q565*H565</f>
        <v>0</v>
      </c>
      <c r="S565" s="229">
        <v>0</v>
      </c>
      <c r="T565" s="230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1" t="s">
        <v>265</v>
      </c>
      <c r="AT565" s="231" t="s">
        <v>165</v>
      </c>
      <c r="AU565" s="231" t="s">
        <v>85</v>
      </c>
      <c r="AY565" s="18" t="s">
        <v>162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8" t="s">
        <v>83</v>
      </c>
      <c r="BK565" s="232">
        <f>ROUND(I565*H565,2)</f>
        <v>0</v>
      </c>
      <c r="BL565" s="18" t="s">
        <v>265</v>
      </c>
      <c r="BM565" s="231" t="s">
        <v>790</v>
      </c>
    </row>
    <row r="566" s="12" customFormat="1" ht="22.8" customHeight="1">
      <c r="A566" s="12"/>
      <c r="B566" s="204"/>
      <c r="C566" s="205"/>
      <c r="D566" s="206" t="s">
        <v>74</v>
      </c>
      <c r="E566" s="218" t="s">
        <v>791</v>
      </c>
      <c r="F566" s="218" t="s">
        <v>792</v>
      </c>
      <c r="G566" s="205"/>
      <c r="H566" s="205"/>
      <c r="I566" s="208"/>
      <c r="J566" s="219">
        <f>BK566</f>
        <v>0</v>
      </c>
      <c r="K566" s="205"/>
      <c r="L566" s="210"/>
      <c r="M566" s="211"/>
      <c r="N566" s="212"/>
      <c r="O566" s="212"/>
      <c r="P566" s="213">
        <f>SUM(P567:P588)</f>
        <v>0</v>
      </c>
      <c r="Q566" s="212"/>
      <c r="R566" s="213">
        <f>SUM(R567:R588)</f>
        <v>0.123899</v>
      </c>
      <c r="S566" s="212"/>
      <c r="T566" s="214">
        <f>SUM(T567:T588)</f>
        <v>0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15" t="s">
        <v>85</v>
      </c>
      <c r="AT566" s="216" t="s">
        <v>74</v>
      </c>
      <c r="AU566" s="216" t="s">
        <v>83</v>
      </c>
      <c r="AY566" s="215" t="s">
        <v>162</v>
      </c>
      <c r="BK566" s="217">
        <f>SUM(BK567:BK588)</f>
        <v>0</v>
      </c>
    </row>
    <row r="567" s="2" customFormat="1" ht="33" customHeight="1">
      <c r="A567" s="39"/>
      <c r="B567" s="40"/>
      <c r="C567" s="220" t="s">
        <v>793</v>
      </c>
      <c r="D567" s="220" t="s">
        <v>165</v>
      </c>
      <c r="E567" s="221" t="s">
        <v>794</v>
      </c>
      <c r="F567" s="222" t="s">
        <v>795</v>
      </c>
      <c r="G567" s="223" t="s">
        <v>213</v>
      </c>
      <c r="H567" s="224">
        <v>7.2999999999999998</v>
      </c>
      <c r="I567" s="225"/>
      <c r="J567" s="224">
        <f>ROUND(I567*H567,2)</f>
        <v>0</v>
      </c>
      <c r="K567" s="226"/>
      <c r="L567" s="45"/>
      <c r="M567" s="227" t="s">
        <v>1</v>
      </c>
      <c r="N567" s="228" t="s">
        <v>40</v>
      </c>
      <c r="O567" s="92"/>
      <c r="P567" s="229">
        <f>O567*H567</f>
        <v>0</v>
      </c>
      <c r="Q567" s="229">
        <v>0.0040699999999999998</v>
      </c>
      <c r="R567" s="229">
        <f>Q567*H567</f>
        <v>0.029710999999999998</v>
      </c>
      <c r="S567" s="229">
        <v>0</v>
      </c>
      <c r="T567" s="230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1" t="s">
        <v>265</v>
      </c>
      <c r="AT567" s="231" t="s">
        <v>165</v>
      </c>
      <c r="AU567" s="231" t="s">
        <v>85</v>
      </c>
      <c r="AY567" s="18" t="s">
        <v>162</v>
      </c>
      <c r="BE567" s="232">
        <f>IF(N567="základní",J567,0)</f>
        <v>0</v>
      </c>
      <c r="BF567" s="232">
        <f>IF(N567="snížená",J567,0)</f>
        <v>0</v>
      </c>
      <c r="BG567" s="232">
        <f>IF(N567="zákl. přenesená",J567,0)</f>
        <v>0</v>
      </c>
      <c r="BH567" s="232">
        <f>IF(N567="sníž. přenesená",J567,0)</f>
        <v>0</v>
      </c>
      <c r="BI567" s="232">
        <f>IF(N567="nulová",J567,0)</f>
        <v>0</v>
      </c>
      <c r="BJ567" s="18" t="s">
        <v>83</v>
      </c>
      <c r="BK567" s="232">
        <f>ROUND(I567*H567,2)</f>
        <v>0</v>
      </c>
      <c r="BL567" s="18" t="s">
        <v>265</v>
      </c>
      <c r="BM567" s="231" t="s">
        <v>796</v>
      </c>
    </row>
    <row r="568" s="13" customFormat="1">
      <c r="A568" s="13"/>
      <c r="B568" s="233"/>
      <c r="C568" s="234"/>
      <c r="D568" s="235" t="s">
        <v>171</v>
      </c>
      <c r="E568" s="236" t="s">
        <v>1</v>
      </c>
      <c r="F568" s="237" t="s">
        <v>737</v>
      </c>
      <c r="G568" s="234"/>
      <c r="H568" s="236" t="s">
        <v>1</v>
      </c>
      <c r="I568" s="238"/>
      <c r="J568" s="234"/>
      <c r="K568" s="234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171</v>
      </c>
      <c r="AU568" s="243" t="s">
        <v>85</v>
      </c>
      <c r="AV568" s="13" t="s">
        <v>83</v>
      </c>
      <c r="AW568" s="13" t="s">
        <v>31</v>
      </c>
      <c r="AX568" s="13" t="s">
        <v>75</v>
      </c>
      <c r="AY568" s="243" t="s">
        <v>162</v>
      </c>
    </row>
    <row r="569" s="13" customFormat="1">
      <c r="A569" s="13"/>
      <c r="B569" s="233"/>
      <c r="C569" s="234"/>
      <c r="D569" s="235" t="s">
        <v>171</v>
      </c>
      <c r="E569" s="236" t="s">
        <v>1</v>
      </c>
      <c r="F569" s="237" t="s">
        <v>738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171</v>
      </c>
      <c r="AU569" s="243" t="s">
        <v>85</v>
      </c>
      <c r="AV569" s="13" t="s">
        <v>83</v>
      </c>
      <c r="AW569" s="13" t="s">
        <v>31</v>
      </c>
      <c r="AX569" s="13" t="s">
        <v>75</v>
      </c>
      <c r="AY569" s="243" t="s">
        <v>162</v>
      </c>
    </row>
    <row r="570" s="14" customFormat="1">
      <c r="A570" s="14"/>
      <c r="B570" s="244"/>
      <c r="C570" s="245"/>
      <c r="D570" s="235" t="s">
        <v>171</v>
      </c>
      <c r="E570" s="246" t="s">
        <v>1</v>
      </c>
      <c r="F570" s="247" t="s">
        <v>797</v>
      </c>
      <c r="G570" s="245"/>
      <c r="H570" s="248">
        <v>7.2999999999999998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171</v>
      </c>
      <c r="AU570" s="254" t="s">
        <v>85</v>
      </c>
      <c r="AV570" s="14" t="s">
        <v>85</v>
      </c>
      <c r="AW570" s="14" t="s">
        <v>31</v>
      </c>
      <c r="AX570" s="14" t="s">
        <v>83</v>
      </c>
      <c r="AY570" s="254" t="s">
        <v>162</v>
      </c>
    </row>
    <row r="571" s="2" customFormat="1" ht="24.15" customHeight="1">
      <c r="A571" s="39"/>
      <c r="B571" s="40"/>
      <c r="C571" s="220" t="s">
        <v>798</v>
      </c>
      <c r="D571" s="220" t="s">
        <v>165</v>
      </c>
      <c r="E571" s="221" t="s">
        <v>799</v>
      </c>
      <c r="F571" s="222" t="s">
        <v>800</v>
      </c>
      <c r="G571" s="223" t="s">
        <v>213</v>
      </c>
      <c r="H571" s="224">
        <v>7.2999999999999998</v>
      </c>
      <c r="I571" s="225"/>
      <c r="J571" s="224">
        <f>ROUND(I571*H571,2)</f>
        <v>0</v>
      </c>
      <c r="K571" s="226"/>
      <c r="L571" s="45"/>
      <c r="M571" s="227" t="s">
        <v>1</v>
      </c>
      <c r="N571" s="228" t="s">
        <v>40</v>
      </c>
      <c r="O571" s="92"/>
      <c r="P571" s="229">
        <f>O571*H571</f>
        <v>0</v>
      </c>
      <c r="Q571" s="229">
        <v>0.0012099999999999999</v>
      </c>
      <c r="R571" s="229">
        <f>Q571*H571</f>
        <v>0.0088329999999999988</v>
      </c>
      <c r="S571" s="229">
        <v>0</v>
      </c>
      <c r="T571" s="23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265</v>
      </c>
      <c r="AT571" s="231" t="s">
        <v>165</v>
      </c>
      <c r="AU571" s="231" t="s">
        <v>85</v>
      </c>
      <c r="AY571" s="18" t="s">
        <v>162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83</v>
      </c>
      <c r="BK571" s="232">
        <f>ROUND(I571*H571,2)</f>
        <v>0</v>
      </c>
      <c r="BL571" s="18" t="s">
        <v>265</v>
      </c>
      <c r="BM571" s="231" t="s">
        <v>801</v>
      </c>
    </row>
    <row r="572" s="13" customFormat="1">
      <c r="A572" s="13"/>
      <c r="B572" s="233"/>
      <c r="C572" s="234"/>
      <c r="D572" s="235" t="s">
        <v>171</v>
      </c>
      <c r="E572" s="236" t="s">
        <v>1</v>
      </c>
      <c r="F572" s="237" t="s">
        <v>737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171</v>
      </c>
      <c r="AU572" s="243" t="s">
        <v>85</v>
      </c>
      <c r="AV572" s="13" t="s">
        <v>83</v>
      </c>
      <c r="AW572" s="13" t="s">
        <v>31</v>
      </c>
      <c r="AX572" s="13" t="s">
        <v>75</v>
      </c>
      <c r="AY572" s="243" t="s">
        <v>162</v>
      </c>
    </row>
    <row r="573" s="13" customFormat="1">
      <c r="A573" s="13"/>
      <c r="B573" s="233"/>
      <c r="C573" s="234"/>
      <c r="D573" s="235" t="s">
        <v>171</v>
      </c>
      <c r="E573" s="236" t="s">
        <v>1</v>
      </c>
      <c r="F573" s="237" t="s">
        <v>738</v>
      </c>
      <c r="G573" s="234"/>
      <c r="H573" s="236" t="s">
        <v>1</v>
      </c>
      <c r="I573" s="238"/>
      <c r="J573" s="234"/>
      <c r="K573" s="234"/>
      <c r="L573" s="239"/>
      <c r="M573" s="240"/>
      <c r="N573" s="241"/>
      <c r="O573" s="241"/>
      <c r="P573" s="241"/>
      <c r="Q573" s="241"/>
      <c r="R573" s="241"/>
      <c r="S573" s="241"/>
      <c r="T573" s="24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3" t="s">
        <v>171</v>
      </c>
      <c r="AU573" s="243" t="s">
        <v>85</v>
      </c>
      <c r="AV573" s="13" t="s">
        <v>83</v>
      </c>
      <c r="AW573" s="13" t="s">
        <v>31</v>
      </c>
      <c r="AX573" s="13" t="s">
        <v>75</v>
      </c>
      <c r="AY573" s="243" t="s">
        <v>162</v>
      </c>
    </row>
    <row r="574" s="14" customFormat="1">
      <c r="A574" s="14"/>
      <c r="B574" s="244"/>
      <c r="C574" s="245"/>
      <c r="D574" s="235" t="s">
        <v>171</v>
      </c>
      <c r="E574" s="246" t="s">
        <v>1</v>
      </c>
      <c r="F574" s="247" t="s">
        <v>797</v>
      </c>
      <c r="G574" s="245"/>
      <c r="H574" s="248">
        <v>7.2999999999999998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4" t="s">
        <v>171</v>
      </c>
      <c r="AU574" s="254" t="s">
        <v>85</v>
      </c>
      <c r="AV574" s="14" t="s">
        <v>85</v>
      </c>
      <c r="AW574" s="14" t="s">
        <v>31</v>
      </c>
      <c r="AX574" s="14" t="s">
        <v>83</v>
      </c>
      <c r="AY574" s="254" t="s">
        <v>162</v>
      </c>
    </row>
    <row r="575" s="2" customFormat="1" ht="24.15" customHeight="1">
      <c r="A575" s="39"/>
      <c r="B575" s="40"/>
      <c r="C575" s="220" t="s">
        <v>802</v>
      </c>
      <c r="D575" s="220" t="s">
        <v>165</v>
      </c>
      <c r="E575" s="221" t="s">
        <v>803</v>
      </c>
      <c r="F575" s="222" t="s">
        <v>804</v>
      </c>
      <c r="G575" s="223" t="s">
        <v>213</v>
      </c>
      <c r="H575" s="224">
        <v>15.5</v>
      </c>
      <c r="I575" s="225"/>
      <c r="J575" s="224">
        <f>ROUND(I575*H575,2)</f>
        <v>0</v>
      </c>
      <c r="K575" s="226"/>
      <c r="L575" s="45"/>
      <c r="M575" s="227" t="s">
        <v>1</v>
      </c>
      <c r="N575" s="228" t="s">
        <v>40</v>
      </c>
      <c r="O575" s="92"/>
      <c r="P575" s="229">
        <f>O575*H575</f>
        <v>0</v>
      </c>
      <c r="Q575" s="229">
        <v>0.00313</v>
      </c>
      <c r="R575" s="229">
        <f>Q575*H575</f>
        <v>0.048515000000000003</v>
      </c>
      <c r="S575" s="229">
        <v>0</v>
      </c>
      <c r="T575" s="230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1" t="s">
        <v>265</v>
      </c>
      <c r="AT575" s="231" t="s">
        <v>165</v>
      </c>
      <c r="AU575" s="231" t="s">
        <v>85</v>
      </c>
      <c r="AY575" s="18" t="s">
        <v>162</v>
      </c>
      <c r="BE575" s="232">
        <f>IF(N575="základní",J575,0)</f>
        <v>0</v>
      </c>
      <c r="BF575" s="232">
        <f>IF(N575="snížená",J575,0)</f>
        <v>0</v>
      </c>
      <c r="BG575" s="232">
        <f>IF(N575="zákl. přenesená",J575,0)</f>
        <v>0</v>
      </c>
      <c r="BH575" s="232">
        <f>IF(N575="sníž. přenesená",J575,0)</f>
        <v>0</v>
      </c>
      <c r="BI575" s="232">
        <f>IF(N575="nulová",J575,0)</f>
        <v>0</v>
      </c>
      <c r="BJ575" s="18" t="s">
        <v>83</v>
      </c>
      <c r="BK575" s="232">
        <f>ROUND(I575*H575,2)</f>
        <v>0</v>
      </c>
      <c r="BL575" s="18" t="s">
        <v>265</v>
      </c>
      <c r="BM575" s="231" t="s">
        <v>805</v>
      </c>
    </row>
    <row r="576" s="13" customFormat="1">
      <c r="A576" s="13"/>
      <c r="B576" s="233"/>
      <c r="C576" s="234"/>
      <c r="D576" s="235" t="s">
        <v>171</v>
      </c>
      <c r="E576" s="236" t="s">
        <v>1</v>
      </c>
      <c r="F576" s="237" t="s">
        <v>737</v>
      </c>
      <c r="G576" s="234"/>
      <c r="H576" s="236" t="s">
        <v>1</v>
      </c>
      <c r="I576" s="238"/>
      <c r="J576" s="234"/>
      <c r="K576" s="234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171</v>
      </c>
      <c r="AU576" s="243" t="s">
        <v>85</v>
      </c>
      <c r="AV576" s="13" t="s">
        <v>83</v>
      </c>
      <c r="AW576" s="13" t="s">
        <v>31</v>
      </c>
      <c r="AX576" s="13" t="s">
        <v>75</v>
      </c>
      <c r="AY576" s="243" t="s">
        <v>162</v>
      </c>
    </row>
    <row r="577" s="13" customFormat="1">
      <c r="A577" s="13"/>
      <c r="B577" s="233"/>
      <c r="C577" s="234"/>
      <c r="D577" s="235" t="s">
        <v>171</v>
      </c>
      <c r="E577" s="236" t="s">
        <v>1</v>
      </c>
      <c r="F577" s="237" t="s">
        <v>806</v>
      </c>
      <c r="G577" s="234"/>
      <c r="H577" s="236" t="s">
        <v>1</v>
      </c>
      <c r="I577" s="238"/>
      <c r="J577" s="234"/>
      <c r="K577" s="234"/>
      <c r="L577" s="239"/>
      <c r="M577" s="240"/>
      <c r="N577" s="241"/>
      <c r="O577" s="241"/>
      <c r="P577" s="241"/>
      <c r="Q577" s="241"/>
      <c r="R577" s="241"/>
      <c r="S577" s="241"/>
      <c r="T577" s="24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3" t="s">
        <v>171</v>
      </c>
      <c r="AU577" s="243" t="s">
        <v>85</v>
      </c>
      <c r="AV577" s="13" t="s">
        <v>83</v>
      </c>
      <c r="AW577" s="13" t="s">
        <v>31</v>
      </c>
      <c r="AX577" s="13" t="s">
        <v>75</v>
      </c>
      <c r="AY577" s="243" t="s">
        <v>162</v>
      </c>
    </row>
    <row r="578" s="14" customFormat="1">
      <c r="A578" s="14"/>
      <c r="B578" s="244"/>
      <c r="C578" s="245"/>
      <c r="D578" s="235" t="s">
        <v>171</v>
      </c>
      <c r="E578" s="246" t="s">
        <v>1</v>
      </c>
      <c r="F578" s="247" t="s">
        <v>807</v>
      </c>
      <c r="G578" s="245"/>
      <c r="H578" s="248">
        <v>15.5</v>
      </c>
      <c r="I578" s="249"/>
      <c r="J578" s="245"/>
      <c r="K578" s="245"/>
      <c r="L578" s="250"/>
      <c r="M578" s="251"/>
      <c r="N578" s="252"/>
      <c r="O578" s="252"/>
      <c r="P578" s="252"/>
      <c r="Q578" s="252"/>
      <c r="R578" s="252"/>
      <c r="S578" s="252"/>
      <c r="T578" s="253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4" t="s">
        <v>171</v>
      </c>
      <c r="AU578" s="254" t="s">
        <v>85</v>
      </c>
      <c r="AV578" s="14" t="s">
        <v>85</v>
      </c>
      <c r="AW578" s="14" t="s">
        <v>31</v>
      </c>
      <c r="AX578" s="14" t="s">
        <v>83</v>
      </c>
      <c r="AY578" s="254" t="s">
        <v>162</v>
      </c>
    </row>
    <row r="579" s="2" customFormat="1" ht="24.15" customHeight="1">
      <c r="A579" s="39"/>
      <c r="B579" s="40"/>
      <c r="C579" s="220" t="s">
        <v>808</v>
      </c>
      <c r="D579" s="220" t="s">
        <v>165</v>
      </c>
      <c r="E579" s="221" t="s">
        <v>809</v>
      </c>
      <c r="F579" s="222" t="s">
        <v>810</v>
      </c>
      <c r="G579" s="223" t="s">
        <v>213</v>
      </c>
      <c r="H579" s="224">
        <v>12</v>
      </c>
      <c r="I579" s="225"/>
      <c r="J579" s="224">
        <f>ROUND(I579*H579,2)</f>
        <v>0</v>
      </c>
      <c r="K579" s="226"/>
      <c r="L579" s="45"/>
      <c r="M579" s="227" t="s">
        <v>1</v>
      </c>
      <c r="N579" s="228" t="s">
        <v>40</v>
      </c>
      <c r="O579" s="92"/>
      <c r="P579" s="229">
        <f>O579*H579</f>
        <v>0</v>
      </c>
      <c r="Q579" s="229">
        <v>0.0030699999999999998</v>
      </c>
      <c r="R579" s="229">
        <f>Q579*H579</f>
        <v>0.036839999999999998</v>
      </c>
      <c r="S579" s="229">
        <v>0</v>
      </c>
      <c r="T579" s="230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1" t="s">
        <v>265</v>
      </c>
      <c r="AT579" s="231" t="s">
        <v>165</v>
      </c>
      <c r="AU579" s="231" t="s">
        <v>85</v>
      </c>
      <c r="AY579" s="18" t="s">
        <v>162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8" t="s">
        <v>83</v>
      </c>
      <c r="BK579" s="232">
        <f>ROUND(I579*H579,2)</f>
        <v>0</v>
      </c>
      <c r="BL579" s="18" t="s">
        <v>265</v>
      </c>
      <c r="BM579" s="231" t="s">
        <v>811</v>
      </c>
    </row>
    <row r="580" s="13" customFormat="1">
      <c r="A580" s="13"/>
      <c r="B580" s="233"/>
      <c r="C580" s="234"/>
      <c r="D580" s="235" t="s">
        <v>171</v>
      </c>
      <c r="E580" s="236" t="s">
        <v>1</v>
      </c>
      <c r="F580" s="237" t="s">
        <v>350</v>
      </c>
      <c r="G580" s="234"/>
      <c r="H580" s="236" t="s">
        <v>1</v>
      </c>
      <c r="I580" s="238"/>
      <c r="J580" s="234"/>
      <c r="K580" s="234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171</v>
      </c>
      <c r="AU580" s="243" t="s">
        <v>85</v>
      </c>
      <c r="AV580" s="13" t="s">
        <v>83</v>
      </c>
      <c r="AW580" s="13" t="s">
        <v>31</v>
      </c>
      <c r="AX580" s="13" t="s">
        <v>75</v>
      </c>
      <c r="AY580" s="243" t="s">
        <v>162</v>
      </c>
    </row>
    <row r="581" s="13" customFormat="1">
      <c r="A581" s="13"/>
      <c r="B581" s="233"/>
      <c r="C581" s="234"/>
      <c r="D581" s="235" t="s">
        <v>171</v>
      </c>
      <c r="E581" s="236" t="s">
        <v>1</v>
      </c>
      <c r="F581" s="237" t="s">
        <v>812</v>
      </c>
      <c r="G581" s="234"/>
      <c r="H581" s="236" t="s">
        <v>1</v>
      </c>
      <c r="I581" s="238"/>
      <c r="J581" s="234"/>
      <c r="K581" s="234"/>
      <c r="L581" s="239"/>
      <c r="M581" s="240"/>
      <c r="N581" s="241"/>
      <c r="O581" s="241"/>
      <c r="P581" s="241"/>
      <c r="Q581" s="241"/>
      <c r="R581" s="241"/>
      <c r="S581" s="241"/>
      <c r="T581" s="242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3" t="s">
        <v>171</v>
      </c>
      <c r="AU581" s="243" t="s">
        <v>85</v>
      </c>
      <c r="AV581" s="13" t="s">
        <v>83</v>
      </c>
      <c r="AW581" s="13" t="s">
        <v>31</v>
      </c>
      <c r="AX581" s="13" t="s">
        <v>75</v>
      </c>
      <c r="AY581" s="243" t="s">
        <v>162</v>
      </c>
    </row>
    <row r="582" s="14" customFormat="1">
      <c r="A582" s="14"/>
      <c r="B582" s="244"/>
      <c r="C582" s="245"/>
      <c r="D582" s="235" t="s">
        <v>171</v>
      </c>
      <c r="E582" s="246" t="s">
        <v>1</v>
      </c>
      <c r="F582" s="247" t="s">
        <v>813</v>
      </c>
      <c r="G582" s="245"/>
      <c r="H582" s="248">
        <v>12</v>
      </c>
      <c r="I582" s="249"/>
      <c r="J582" s="245"/>
      <c r="K582" s="245"/>
      <c r="L582" s="250"/>
      <c r="M582" s="251"/>
      <c r="N582" s="252"/>
      <c r="O582" s="252"/>
      <c r="P582" s="252"/>
      <c r="Q582" s="252"/>
      <c r="R582" s="252"/>
      <c r="S582" s="252"/>
      <c r="T582" s="25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4" t="s">
        <v>171</v>
      </c>
      <c r="AU582" s="254" t="s">
        <v>85</v>
      </c>
      <c r="AV582" s="14" t="s">
        <v>85</v>
      </c>
      <c r="AW582" s="14" t="s">
        <v>31</v>
      </c>
      <c r="AX582" s="14" t="s">
        <v>83</v>
      </c>
      <c r="AY582" s="254" t="s">
        <v>162</v>
      </c>
    </row>
    <row r="583" s="2" customFormat="1" ht="24.15" customHeight="1">
      <c r="A583" s="39"/>
      <c r="B583" s="40"/>
      <c r="C583" s="220" t="s">
        <v>814</v>
      </c>
      <c r="D583" s="220" t="s">
        <v>165</v>
      </c>
      <c r="E583" s="221" t="s">
        <v>815</v>
      </c>
      <c r="F583" s="222" t="s">
        <v>816</v>
      </c>
      <c r="G583" s="223" t="s">
        <v>213</v>
      </c>
      <c r="H583" s="224">
        <v>12</v>
      </c>
      <c r="I583" s="225"/>
      <c r="J583" s="224">
        <f>ROUND(I583*H583,2)</f>
        <v>0</v>
      </c>
      <c r="K583" s="226"/>
      <c r="L583" s="45"/>
      <c r="M583" s="227" t="s">
        <v>1</v>
      </c>
      <c r="N583" s="228" t="s">
        <v>40</v>
      </c>
      <c r="O583" s="92"/>
      <c r="P583" s="229">
        <f>O583*H583</f>
        <v>0</v>
      </c>
      <c r="Q583" s="229">
        <v>0</v>
      </c>
      <c r="R583" s="229">
        <f>Q583*H583</f>
        <v>0</v>
      </c>
      <c r="S583" s="229">
        <v>0</v>
      </c>
      <c r="T583" s="230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1" t="s">
        <v>265</v>
      </c>
      <c r="AT583" s="231" t="s">
        <v>165</v>
      </c>
      <c r="AU583" s="231" t="s">
        <v>85</v>
      </c>
      <c r="AY583" s="18" t="s">
        <v>162</v>
      </c>
      <c r="BE583" s="232">
        <f>IF(N583="základní",J583,0)</f>
        <v>0</v>
      </c>
      <c r="BF583" s="232">
        <f>IF(N583="snížená",J583,0)</f>
        <v>0</v>
      </c>
      <c r="BG583" s="232">
        <f>IF(N583="zákl. přenesená",J583,0)</f>
        <v>0</v>
      </c>
      <c r="BH583" s="232">
        <f>IF(N583="sníž. přenesená",J583,0)</f>
        <v>0</v>
      </c>
      <c r="BI583" s="232">
        <f>IF(N583="nulová",J583,0)</f>
        <v>0</v>
      </c>
      <c r="BJ583" s="18" t="s">
        <v>83</v>
      </c>
      <c r="BK583" s="232">
        <f>ROUND(I583*H583,2)</f>
        <v>0</v>
      </c>
      <c r="BL583" s="18" t="s">
        <v>265</v>
      </c>
      <c r="BM583" s="231" t="s">
        <v>817</v>
      </c>
    </row>
    <row r="584" s="13" customFormat="1">
      <c r="A584" s="13"/>
      <c r="B584" s="233"/>
      <c r="C584" s="234"/>
      <c r="D584" s="235" t="s">
        <v>171</v>
      </c>
      <c r="E584" s="236" t="s">
        <v>1</v>
      </c>
      <c r="F584" s="237" t="s">
        <v>818</v>
      </c>
      <c r="G584" s="234"/>
      <c r="H584" s="236" t="s">
        <v>1</v>
      </c>
      <c r="I584" s="238"/>
      <c r="J584" s="234"/>
      <c r="K584" s="234"/>
      <c r="L584" s="239"/>
      <c r="M584" s="240"/>
      <c r="N584" s="241"/>
      <c r="O584" s="241"/>
      <c r="P584" s="241"/>
      <c r="Q584" s="241"/>
      <c r="R584" s="241"/>
      <c r="S584" s="241"/>
      <c r="T584" s="24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3" t="s">
        <v>171</v>
      </c>
      <c r="AU584" s="243" t="s">
        <v>85</v>
      </c>
      <c r="AV584" s="13" t="s">
        <v>83</v>
      </c>
      <c r="AW584" s="13" t="s">
        <v>31</v>
      </c>
      <c r="AX584" s="13" t="s">
        <v>75</v>
      </c>
      <c r="AY584" s="243" t="s">
        <v>162</v>
      </c>
    </row>
    <row r="585" s="13" customFormat="1">
      <c r="A585" s="13"/>
      <c r="B585" s="233"/>
      <c r="C585" s="234"/>
      <c r="D585" s="235" t="s">
        <v>171</v>
      </c>
      <c r="E585" s="236" t="s">
        <v>1</v>
      </c>
      <c r="F585" s="237" t="s">
        <v>350</v>
      </c>
      <c r="G585" s="234"/>
      <c r="H585" s="236" t="s">
        <v>1</v>
      </c>
      <c r="I585" s="238"/>
      <c r="J585" s="234"/>
      <c r="K585" s="234"/>
      <c r="L585" s="239"/>
      <c r="M585" s="240"/>
      <c r="N585" s="241"/>
      <c r="O585" s="241"/>
      <c r="P585" s="241"/>
      <c r="Q585" s="241"/>
      <c r="R585" s="241"/>
      <c r="S585" s="241"/>
      <c r="T585" s="24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3" t="s">
        <v>171</v>
      </c>
      <c r="AU585" s="243" t="s">
        <v>85</v>
      </c>
      <c r="AV585" s="13" t="s">
        <v>83</v>
      </c>
      <c r="AW585" s="13" t="s">
        <v>31</v>
      </c>
      <c r="AX585" s="13" t="s">
        <v>75</v>
      </c>
      <c r="AY585" s="243" t="s">
        <v>162</v>
      </c>
    </row>
    <row r="586" s="13" customFormat="1">
      <c r="A586" s="13"/>
      <c r="B586" s="233"/>
      <c r="C586" s="234"/>
      <c r="D586" s="235" t="s">
        <v>171</v>
      </c>
      <c r="E586" s="236" t="s">
        <v>1</v>
      </c>
      <c r="F586" s="237" t="s">
        <v>812</v>
      </c>
      <c r="G586" s="234"/>
      <c r="H586" s="236" t="s">
        <v>1</v>
      </c>
      <c r="I586" s="238"/>
      <c r="J586" s="234"/>
      <c r="K586" s="234"/>
      <c r="L586" s="239"/>
      <c r="M586" s="240"/>
      <c r="N586" s="241"/>
      <c r="O586" s="241"/>
      <c r="P586" s="241"/>
      <c r="Q586" s="241"/>
      <c r="R586" s="241"/>
      <c r="S586" s="241"/>
      <c r="T586" s="242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3" t="s">
        <v>171</v>
      </c>
      <c r="AU586" s="243" t="s">
        <v>85</v>
      </c>
      <c r="AV586" s="13" t="s">
        <v>83</v>
      </c>
      <c r="AW586" s="13" t="s">
        <v>31</v>
      </c>
      <c r="AX586" s="13" t="s">
        <v>75</v>
      </c>
      <c r="AY586" s="243" t="s">
        <v>162</v>
      </c>
    </row>
    <row r="587" s="14" customFormat="1">
      <c r="A587" s="14"/>
      <c r="B587" s="244"/>
      <c r="C587" s="245"/>
      <c r="D587" s="235" t="s">
        <v>171</v>
      </c>
      <c r="E587" s="246" t="s">
        <v>1</v>
      </c>
      <c r="F587" s="247" t="s">
        <v>813</v>
      </c>
      <c r="G587" s="245"/>
      <c r="H587" s="248">
        <v>12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4" t="s">
        <v>171</v>
      </c>
      <c r="AU587" s="254" t="s">
        <v>85</v>
      </c>
      <c r="AV587" s="14" t="s">
        <v>85</v>
      </c>
      <c r="AW587" s="14" t="s">
        <v>31</v>
      </c>
      <c r="AX587" s="14" t="s">
        <v>83</v>
      </c>
      <c r="AY587" s="254" t="s">
        <v>162</v>
      </c>
    </row>
    <row r="588" s="2" customFormat="1" ht="24.15" customHeight="1">
      <c r="A588" s="39"/>
      <c r="B588" s="40"/>
      <c r="C588" s="220" t="s">
        <v>819</v>
      </c>
      <c r="D588" s="220" t="s">
        <v>165</v>
      </c>
      <c r="E588" s="221" t="s">
        <v>820</v>
      </c>
      <c r="F588" s="222" t="s">
        <v>821</v>
      </c>
      <c r="G588" s="223" t="s">
        <v>177</v>
      </c>
      <c r="H588" s="224">
        <v>0.12</v>
      </c>
      <c r="I588" s="225"/>
      <c r="J588" s="224">
        <f>ROUND(I588*H588,2)</f>
        <v>0</v>
      </c>
      <c r="K588" s="226"/>
      <c r="L588" s="45"/>
      <c r="M588" s="227" t="s">
        <v>1</v>
      </c>
      <c r="N588" s="228" t="s">
        <v>40</v>
      </c>
      <c r="O588" s="92"/>
      <c r="P588" s="229">
        <f>O588*H588</f>
        <v>0</v>
      </c>
      <c r="Q588" s="229">
        <v>0</v>
      </c>
      <c r="R588" s="229">
        <f>Q588*H588</f>
        <v>0</v>
      </c>
      <c r="S588" s="229">
        <v>0</v>
      </c>
      <c r="T588" s="230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31" t="s">
        <v>265</v>
      </c>
      <c r="AT588" s="231" t="s">
        <v>165</v>
      </c>
      <c r="AU588" s="231" t="s">
        <v>85</v>
      </c>
      <c r="AY588" s="18" t="s">
        <v>162</v>
      </c>
      <c r="BE588" s="232">
        <f>IF(N588="základní",J588,0)</f>
        <v>0</v>
      </c>
      <c r="BF588" s="232">
        <f>IF(N588="snížená",J588,0)</f>
        <v>0</v>
      </c>
      <c r="BG588" s="232">
        <f>IF(N588="zákl. přenesená",J588,0)</f>
        <v>0</v>
      </c>
      <c r="BH588" s="232">
        <f>IF(N588="sníž. přenesená",J588,0)</f>
        <v>0</v>
      </c>
      <c r="BI588" s="232">
        <f>IF(N588="nulová",J588,0)</f>
        <v>0</v>
      </c>
      <c r="BJ588" s="18" t="s">
        <v>83</v>
      </c>
      <c r="BK588" s="232">
        <f>ROUND(I588*H588,2)</f>
        <v>0</v>
      </c>
      <c r="BL588" s="18" t="s">
        <v>265</v>
      </c>
      <c r="BM588" s="231" t="s">
        <v>822</v>
      </c>
    </row>
    <row r="589" s="12" customFormat="1" ht="22.8" customHeight="1">
      <c r="A589" s="12"/>
      <c r="B589" s="204"/>
      <c r="C589" s="205"/>
      <c r="D589" s="206" t="s">
        <v>74</v>
      </c>
      <c r="E589" s="218" t="s">
        <v>823</v>
      </c>
      <c r="F589" s="218" t="s">
        <v>824</v>
      </c>
      <c r="G589" s="205"/>
      <c r="H589" s="205"/>
      <c r="I589" s="208"/>
      <c r="J589" s="219">
        <f>BK589</f>
        <v>0</v>
      </c>
      <c r="K589" s="205"/>
      <c r="L589" s="210"/>
      <c r="M589" s="211"/>
      <c r="N589" s="212"/>
      <c r="O589" s="212"/>
      <c r="P589" s="213">
        <f>SUM(P590:P597)</f>
        <v>0</v>
      </c>
      <c r="Q589" s="212"/>
      <c r="R589" s="213">
        <f>SUM(R590:R597)</f>
        <v>0.046199999999999998</v>
      </c>
      <c r="S589" s="212"/>
      <c r="T589" s="214">
        <f>SUM(T590:T597)</f>
        <v>0</v>
      </c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R589" s="215" t="s">
        <v>85</v>
      </c>
      <c r="AT589" s="216" t="s">
        <v>74</v>
      </c>
      <c r="AU589" s="216" t="s">
        <v>83</v>
      </c>
      <c r="AY589" s="215" t="s">
        <v>162</v>
      </c>
      <c r="BK589" s="217">
        <f>SUM(BK590:BK597)</f>
        <v>0</v>
      </c>
    </row>
    <row r="590" s="2" customFormat="1" ht="24.15" customHeight="1">
      <c r="A590" s="39"/>
      <c r="B590" s="40"/>
      <c r="C590" s="220" t="s">
        <v>825</v>
      </c>
      <c r="D590" s="220" t="s">
        <v>165</v>
      </c>
      <c r="E590" s="221" t="s">
        <v>826</v>
      </c>
      <c r="F590" s="222" t="s">
        <v>827</v>
      </c>
      <c r="G590" s="223" t="s">
        <v>213</v>
      </c>
      <c r="H590" s="224">
        <v>15</v>
      </c>
      <c r="I590" s="225"/>
      <c r="J590" s="224">
        <f>ROUND(I590*H590,2)</f>
        <v>0</v>
      </c>
      <c r="K590" s="226"/>
      <c r="L590" s="45"/>
      <c r="M590" s="227" t="s">
        <v>1</v>
      </c>
      <c r="N590" s="228" t="s">
        <v>40</v>
      </c>
      <c r="O590" s="92"/>
      <c r="P590" s="229">
        <f>O590*H590</f>
        <v>0</v>
      </c>
      <c r="Q590" s="229">
        <v>0</v>
      </c>
      <c r="R590" s="229">
        <f>Q590*H590</f>
        <v>0</v>
      </c>
      <c r="S590" s="229">
        <v>0</v>
      </c>
      <c r="T590" s="230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31" t="s">
        <v>265</v>
      </c>
      <c r="AT590" s="231" t="s">
        <v>165</v>
      </c>
      <c r="AU590" s="231" t="s">
        <v>85</v>
      </c>
      <c r="AY590" s="18" t="s">
        <v>162</v>
      </c>
      <c r="BE590" s="232">
        <f>IF(N590="základní",J590,0)</f>
        <v>0</v>
      </c>
      <c r="BF590" s="232">
        <f>IF(N590="snížená",J590,0)</f>
        <v>0</v>
      </c>
      <c r="BG590" s="232">
        <f>IF(N590="zákl. přenesená",J590,0)</f>
        <v>0</v>
      </c>
      <c r="BH590" s="232">
        <f>IF(N590="sníž. přenesená",J590,0)</f>
        <v>0</v>
      </c>
      <c r="BI590" s="232">
        <f>IF(N590="nulová",J590,0)</f>
        <v>0</v>
      </c>
      <c r="BJ590" s="18" t="s">
        <v>83</v>
      </c>
      <c r="BK590" s="232">
        <f>ROUND(I590*H590,2)</f>
        <v>0</v>
      </c>
      <c r="BL590" s="18" t="s">
        <v>265</v>
      </c>
      <c r="BM590" s="231" t="s">
        <v>828</v>
      </c>
    </row>
    <row r="591" s="13" customFormat="1">
      <c r="A591" s="13"/>
      <c r="B591" s="233"/>
      <c r="C591" s="234"/>
      <c r="D591" s="235" t="s">
        <v>171</v>
      </c>
      <c r="E591" s="236" t="s">
        <v>1</v>
      </c>
      <c r="F591" s="237" t="s">
        <v>829</v>
      </c>
      <c r="G591" s="234"/>
      <c r="H591" s="236" t="s">
        <v>1</v>
      </c>
      <c r="I591" s="238"/>
      <c r="J591" s="234"/>
      <c r="K591" s="234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171</v>
      </c>
      <c r="AU591" s="243" t="s">
        <v>85</v>
      </c>
      <c r="AV591" s="13" t="s">
        <v>83</v>
      </c>
      <c r="AW591" s="13" t="s">
        <v>31</v>
      </c>
      <c r="AX591" s="13" t="s">
        <v>75</v>
      </c>
      <c r="AY591" s="243" t="s">
        <v>162</v>
      </c>
    </row>
    <row r="592" s="13" customFormat="1">
      <c r="A592" s="13"/>
      <c r="B592" s="233"/>
      <c r="C592" s="234"/>
      <c r="D592" s="235" t="s">
        <v>171</v>
      </c>
      <c r="E592" s="236" t="s">
        <v>1</v>
      </c>
      <c r="F592" s="237" t="s">
        <v>830</v>
      </c>
      <c r="G592" s="234"/>
      <c r="H592" s="236" t="s">
        <v>1</v>
      </c>
      <c r="I592" s="238"/>
      <c r="J592" s="234"/>
      <c r="K592" s="234"/>
      <c r="L592" s="239"/>
      <c r="M592" s="240"/>
      <c r="N592" s="241"/>
      <c r="O592" s="241"/>
      <c r="P592" s="241"/>
      <c r="Q592" s="241"/>
      <c r="R592" s="241"/>
      <c r="S592" s="241"/>
      <c r="T592" s="24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3" t="s">
        <v>171</v>
      </c>
      <c r="AU592" s="243" t="s">
        <v>85</v>
      </c>
      <c r="AV592" s="13" t="s">
        <v>83</v>
      </c>
      <c r="AW592" s="13" t="s">
        <v>31</v>
      </c>
      <c r="AX592" s="13" t="s">
        <v>75</v>
      </c>
      <c r="AY592" s="243" t="s">
        <v>162</v>
      </c>
    </row>
    <row r="593" s="14" customFormat="1">
      <c r="A593" s="14"/>
      <c r="B593" s="244"/>
      <c r="C593" s="245"/>
      <c r="D593" s="235" t="s">
        <v>171</v>
      </c>
      <c r="E593" s="246" t="s">
        <v>1</v>
      </c>
      <c r="F593" s="247" t="s">
        <v>386</v>
      </c>
      <c r="G593" s="245"/>
      <c r="H593" s="248">
        <v>15</v>
      </c>
      <c r="I593" s="249"/>
      <c r="J593" s="245"/>
      <c r="K593" s="245"/>
      <c r="L593" s="250"/>
      <c r="M593" s="251"/>
      <c r="N593" s="252"/>
      <c r="O593" s="252"/>
      <c r="P593" s="252"/>
      <c r="Q593" s="252"/>
      <c r="R593" s="252"/>
      <c r="S593" s="252"/>
      <c r="T593" s="253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4" t="s">
        <v>171</v>
      </c>
      <c r="AU593" s="254" t="s">
        <v>85</v>
      </c>
      <c r="AV593" s="14" t="s">
        <v>85</v>
      </c>
      <c r="AW593" s="14" t="s">
        <v>31</v>
      </c>
      <c r="AX593" s="14" t="s">
        <v>83</v>
      </c>
      <c r="AY593" s="254" t="s">
        <v>162</v>
      </c>
    </row>
    <row r="594" s="2" customFormat="1" ht="24.15" customHeight="1">
      <c r="A594" s="39"/>
      <c r="B594" s="40"/>
      <c r="C594" s="270" t="s">
        <v>831</v>
      </c>
      <c r="D594" s="270" t="s">
        <v>319</v>
      </c>
      <c r="E594" s="271" t="s">
        <v>832</v>
      </c>
      <c r="F594" s="272" t="s">
        <v>833</v>
      </c>
      <c r="G594" s="273" t="s">
        <v>213</v>
      </c>
      <c r="H594" s="274">
        <v>15</v>
      </c>
      <c r="I594" s="275"/>
      <c r="J594" s="274">
        <f>ROUND(I594*H594,2)</f>
        <v>0</v>
      </c>
      <c r="K594" s="276"/>
      <c r="L594" s="277"/>
      <c r="M594" s="278" t="s">
        <v>1</v>
      </c>
      <c r="N594" s="279" t="s">
        <v>40</v>
      </c>
      <c r="O594" s="92"/>
      <c r="P594" s="229">
        <f>O594*H594</f>
        <v>0</v>
      </c>
      <c r="Q594" s="229">
        <v>0.0030000000000000001</v>
      </c>
      <c r="R594" s="229">
        <f>Q594*H594</f>
        <v>0.044999999999999998</v>
      </c>
      <c r="S594" s="229">
        <v>0</v>
      </c>
      <c r="T594" s="230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1" t="s">
        <v>375</v>
      </c>
      <c r="AT594" s="231" t="s">
        <v>319</v>
      </c>
      <c r="AU594" s="231" t="s">
        <v>85</v>
      </c>
      <c r="AY594" s="18" t="s">
        <v>162</v>
      </c>
      <c r="BE594" s="232">
        <f>IF(N594="základní",J594,0)</f>
        <v>0</v>
      </c>
      <c r="BF594" s="232">
        <f>IF(N594="snížená",J594,0)</f>
        <v>0</v>
      </c>
      <c r="BG594" s="232">
        <f>IF(N594="zákl. přenesená",J594,0)</f>
        <v>0</v>
      </c>
      <c r="BH594" s="232">
        <f>IF(N594="sníž. přenesená",J594,0)</f>
        <v>0</v>
      </c>
      <c r="BI594" s="232">
        <f>IF(N594="nulová",J594,0)</f>
        <v>0</v>
      </c>
      <c r="BJ594" s="18" t="s">
        <v>83</v>
      </c>
      <c r="BK594" s="232">
        <f>ROUND(I594*H594,2)</f>
        <v>0</v>
      </c>
      <c r="BL594" s="18" t="s">
        <v>265</v>
      </c>
      <c r="BM594" s="231" t="s">
        <v>834</v>
      </c>
    </row>
    <row r="595" s="2" customFormat="1" ht="24.15" customHeight="1">
      <c r="A595" s="39"/>
      <c r="B595" s="40"/>
      <c r="C595" s="270" t="s">
        <v>835</v>
      </c>
      <c r="D595" s="270" t="s">
        <v>319</v>
      </c>
      <c r="E595" s="271" t="s">
        <v>836</v>
      </c>
      <c r="F595" s="272" t="s">
        <v>837</v>
      </c>
      <c r="G595" s="273" t="s">
        <v>193</v>
      </c>
      <c r="H595" s="274">
        <v>20</v>
      </c>
      <c r="I595" s="275"/>
      <c r="J595" s="274">
        <f>ROUND(I595*H595,2)</f>
        <v>0</v>
      </c>
      <c r="K595" s="276"/>
      <c r="L595" s="277"/>
      <c r="M595" s="278" t="s">
        <v>1</v>
      </c>
      <c r="N595" s="279" t="s">
        <v>40</v>
      </c>
      <c r="O595" s="92"/>
      <c r="P595" s="229">
        <f>O595*H595</f>
        <v>0</v>
      </c>
      <c r="Q595" s="229">
        <v>6.0000000000000002E-05</v>
      </c>
      <c r="R595" s="229">
        <f>Q595*H595</f>
        <v>0.0012000000000000001</v>
      </c>
      <c r="S595" s="229">
        <v>0</v>
      </c>
      <c r="T595" s="230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31" t="s">
        <v>375</v>
      </c>
      <c r="AT595" s="231" t="s">
        <v>319</v>
      </c>
      <c r="AU595" s="231" t="s">
        <v>85</v>
      </c>
      <c r="AY595" s="18" t="s">
        <v>162</v>
      </c>
      <c r="BE595" s="232">
        <f>IF(N595="základní",J595,0)</f>
        <v>0</v>
      </c>
      <c r="BF595" s="232">
        <f>IF(N595="snížená",J595,0)</f>
        <v>0</v>
      </c>
      <c r="BG595" s="232">
        <f>IF(N595="zákl. přenesená",J595,0)</f>
        <v>0</v>
      </c>
      <c r="BH595" s="232">
        <f>IF(N595="sníž. přenesená",J595,0)</f>
        <v>0</v>
      </c>
      <c r="BI595" s="232">
        <f>IF(N595="nulová",J595,0)</f>
        <v>0</v>
      </c>
      <c r="BJ595" s="18" t="s">
        <v>83</v>
      </c>
      <c r="BK595" s="232">
        <f>ROUND(I595*H595,2)</f>
        <v>0</v>
      </c>
      <c r="BL595" s="18" t="s">
        <v>265</v>
      </c>
      <c r="BM595" s="231" t="s">
        <v>838</v>
      </c>
    </row>
    <row r="596" s="14" customFormat="1">
      <c r="A596" s="14"/>
      <c r="B596" s="244"/>
      <c r="C596" s="245"/>
      <c r="D596" s="235" t="s">
        <v>171</v>
      </c>
      <c r="E596" s="246" t="s">
        <v>1</v>
      </c>
      <c r="F596" s="247" t="s">
        <v>839</v>
      </c>
      <c r="G596" s="245"/>
      <c r="H596" s="248">
        <v>20</v>
      </c>
      <c r="I596" s="249"/>
      <c r="J596" s="245"/>
      <c r="K596" s="245"/>
      <c r="L596" s="250"/>
      <c r="M596" s="251"/>
      <c r="N596" s="252"/>
      <c r="O596" s="252"/>
      <c r="P596" s="252"/>
      <c r="Q596" s="252"/>
      <c r="R596" s="252"/>
      <c r="S596" s="252"/>
      <c r="T596" s="253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4" t="s">
        <v>171</v>
      </c>
      <c r="AU596" s="254" t="s">
        <v>85</v>
      </c>
      <c r="AV596" s="14" t="s">
        <v>85</v>
      </c>
      <c r="AW596" s="14" t="s">
        <v>31</v>
      </c>
      <c r="AX596" s="14" t="s">
        <v>83</v>
      </c>
      <c r="AY596" s="254" t="s">
        <v>162</v>
      </c>
    </row>
    <row r="597" s="2" customFormat="1" ht="24.15" customHeight="1">
      <c r="A597" s="39"/>
      <c r="B597" s="40"/>
      <c r="C597" s="220" t="s">
        <v>840</v>
      </c>
      <c r="D597" s="220" t="s">
        <v>165</v>
      </c>
      <c r="E597" s="221" t="s">
        <v>841</v>
      </c>
      <c r="F597" s="222" t="s">
        <v>842</v>
      </c>
      <c r="G597" s="223" t="s">
        <v>177</v>
      </c>
      <c r="H597" s="224">
        <v>0.050000000000000003</v>
      </c>
      <c r="I597" s="225"/>
      <c r="J597" s="224">
        <f>ROUND(I597*H597,2)</f>
        <v>0</v>
      </c>
      <c r="K597" s="226"/>
      <c r="L597" s="45"/>
      <c r="M597" s="227" t="s">
        <v>1</v>
      </c>
      <c r="N597" s="228" t="s">
        <v>40</v>
      </c>
      <c r="O597" s="92"/>
      <c r="P597" s="229">
        <f>O597*H597</f>
        <v>0</v>
      </c>
      <c r="Q597" s="229">
        <v>0</v>
      </c>
      <c r="R597" s="229">
        <f>Q597*H597</f>
        <v>0</v>
      </c>
      <c r="S597" s="229">
        <v>0</v>
      </c>
      <c r="T597" s="230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1" t="s">
        <v>265</v>
      </c>
      <c r="AT597" s="231" t="s">
        <v>165</v>
      </c>
      <c r="AU597" s="231" t="s">
        <v>85</v>
      </c>
      <c r="AY597" s="18" t="s">
        <v>162</v>
      </c>
      <c r="BE597" s="232">
        <f>IF(N597="základní",J597,0)</f>
        <v>0</v>
      </c>
      <c r="BF597" s="232">
        <f>IF(N597="snížená",J597,0)</f>
        <v>0</v>
      </c>
      <c r="BG597" s="232">
        <f>IF(N597="zákl. přenesená",J597,0)</f>
        <v>0</v>
      </c>
      <c r="BH597" s="232">
        <f>IF(N597="sníž. přenesená",J597,0)</f>
        <v>0</v>
      </c>
      <c r="BI597" s="232">
        <f>IF(N597="nulová",J597,0)</f>
        <v>0</v>
      </c>
      <c r="BJ597" s="18" t="s">
        <v>83</v>
      </c>
      <c r="BK597" s="232">
        <f>ROUND(I597*H597,2)</f>
        <v>0</v>
      </c>
      <c r="BL597" s="18" t="s">
        <v>265</v>
      </c>
      <c r="BM597" s="231" t="s">
        <v>843</v>
      </c>
    </row>
    <row r="598" s="12" customFormat="1" ht="22.8" customHeight="1">
      <c r="A598" s="12"/>
      <c r="B598" s="204"/>
      <c r="C598" s="205"/>
      <c r="D598" s="206" t="s">
        <v>74</v>
      </c>
      <c r="E598" s="218" t="s">
        <v>844</v>
      </c>
      <c r="F598" s="218" t="s">
        <v>845</v>
      </c>
      <c r="G598" s="205"/>
      <c r="H598" s="205"/>
      <c r="I598" s="208"/>
      <c r="J598" s="219">
        <f>BK598</f>
        <v>0</v>
      </c>
      <c r="K598" s="205"/>
      <c r="L598" s="210"/>
      <c r="M598" s="211"/>
      <c r="N598" s="212"/>
      <c r="O598" s="212"/>
      <c r="P598" s="213">
        <f>SUM(P599:P606)</f>
        <v>0</v>
      </c>
      <c r="Q598" s="212"/>
      <c r="R598" s="213">
        <f>SUM(R599:R606)</f>
        <v>0</v>
      </c>
      <c r="S598" s="212"/>
      <c r="T598" s="214">
        <f>SUM(T599:T606)</f>
        <v>0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15" t="s">
        <v>85</v>
      </c>
      <c r="AT598" s="216" t="s">
        <v>74</v>
      </c>
      <c r="AU598" s="216" t="s">
        <v>83</v>
      </c>
      <c r="AY598" s="215" t="s">
        <v>162</v>
      </c>
      <c r="BK598" s="217">
        <f>SUM(BK599:BK606)</f>
        <v>0</v>
      </c>
    </row>
    <row r="599" s="2" customFormat="1" ht="37.8" customHeight="1">
      <c r="A599" s="39"/>
      <c r="B599" s="40"/>
      <c r="C599" s="220" t="s">
        <v>846</v>
      </c>
      <c r="D599" s="220" t="s">
        <v>165</v>
      </c>
      <c r="E599" s="221" t="s">
        <v>847</v>
      </c>
      <c r="F599" s="222" t="s">
        <v>848</v>
      </c>
      <c r="G599" s="223" t="s">
        <v>193</v>
      </c>
      <c r="H599" s="224">
        <v>1</v>
      </c>
      <c r="I599" s="225"/>
      <c r="J599" s="224">
        <f>ROUND(I599*H599,2)</f>
        <v>0</v>
      </c>
      <c r="K599" s="226"/>
      <c r="L599" s="45"/>
      <c r="M599" s="227" t="s">
        <v>1</v>
      </c>
      <c r="N599" s="228" t="s">
        <v>40</v>
      </c>
      <c r="O599" s="92"/>
      <c r="P599" s="229">
        <f>O599*H599</f>
        <v>0</v>
      </c>
      <c r="Q599" s="229">
        <v>0</v>
      </c>
      <c r="R599" s="229">
        <f>Q599*H599</f>
        <v>0</v>
      </c>
      <c r="S599" s="229">
        <v>0</v>
      </c>
      <c r="T599" s="230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1" t="s">
        <v>265</v>
      </c>
      <c r="AT599" s="231" t="s">
        <v>165</v>
      </c>
      <c r="AU599" s="231" t="s">
        <v>85</v>
      </c>
      <c r="AY599" s="18" t="s">
        <v>162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8" t="s">
        <v>83</v>
      </c>
      <c r="BK599" s="232">
        <f>ROUND(I599*H599,2)</f>
        <v>0</v>
      </c>
      <c r="BL599" s="18" t="s">
        <v>265</v>
      </c>
      <c r="BM599" s="231" t="s">
        <v>849</v>
      </c>
    </row>
    <row r="600" s="13" customFormat="1">
      <c r="A600" s="13"/>
      <c r="B600" s="233"/>
      <c r="C600" s="234"/>
      <c r="D600" s="235" t="s">
        <v>171</v>
      </c>
      <c r="E600" s="236" t="s">
        <v>1</v>
      </c>
      <c r="F600" s="237" t="s">
        <v>350</v>
      </c>
      <c r="G600" s="234"/>
      <c r="H600" s="236" t="s">
        <v>1</v>
      </c>
      <c r="I600" s="238"/>
      <c r="J600" s="234"/>
      <c r="K600" s="234"/>
      <c r="L600" s="239"/>
      <c r="M600" s="240"/>
      <c r="N600" s="241"/>
      <c r="O600" s="241"/>
      <c r="P600" s="241"/>
      <c r="Q600" s="241"/>
      <c r="R600" s="241"/>
      <c r="S600" s="241"/>
      <c r="T600" s="24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3" t="s">
        <v>171</v>
      </c>
      <c r="AU600" s="243" t="s">
        <v>85</v>
      </c>
      <c r="AV600" s="13" t="s">
        <v>83</v>
      </c>
      <c r="AW600" s="13" t="s">
        <v>31</v>
      </c>
      <c r="AX600" s="13" t="s">
        <v>75</v>
      </c>
      <c r="AY600" s="243" t="s">
        <v>162</v>
      </c>
    </row>
    <row r="601" s="13" customFormat="1">
      <c r="A601" s="13"/>
      <c r="B601" s="233"/>
      <c r="C601" s="234"/>
      <c r="D601" s="235" t="s">
        <v>171</v>
      </c>
      <c r="E601" s="236" t="s">
        <v>1</v>
      </c>
      <c r="F601" s="237" t="s">
        <v>850</v>
      </c>
      <c r="G601" s="234"/>
      <c r="H601" s="236" t="s">
        <v>1</v>
      </c>
      <c r="I601" s="238"/>
      <c r="J601" s="234"/>
      <c r="K601" s="234"/>
      <c r="L601" s="239"/>
      <c r="M601" s="240"/>
      <c r="N601" s="241"/>
      <c r="O601" s="241"/>
      <c r="P601" s="241"/>
      <c r="Q601" s="241"/>
      <c r="R601" s="241"/>
      <c r="S601" s="241"/>
      <c r="T601" s="24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3" t="s">
        <v>171</v>
      </c>
      <c r="AU601" s="243" t="s">
        <v>85</v>
      </c>
      <c r="AV601" s="13" t="s">
        <v>83</v>
      </c>
      <c r="AW601" s="13" t="s">
        <v>31</v>
      </c>
      <c r="AX601" s="13" t="s">
        <v>75</v>
      </c>
      <c r="AY601" s="243" t="s">
        <v>162</v>
      </c>
    </row>
    <row r="602" s="14" customFormat="1">
      <c r="A602" s="14"/>
      <c r="B602" s="244"/>
      <c r="C602" s="245"/>
      <c r="D602" s="235" t="s">
        <v>171</v>
      </c>
      <c r="E602" s="246" t="s">
        <v>1</v>
      </c>
      <c r="F602" s="247" t="s">
        <v>83</v>
      </c>
      <c r="G602" s="245"/>
      <c r="H602" s="248">
        <v>1</v>
      </c>
      <c r="I602" s="249"/>
      <c r="J602" s="245"/>
      <c r="K602" s="245"/>
      <c r="L602" s="250"/>
      <c r="M602" s="251"/>
      <c r="N602" s="252"/>
      <c r="O602" s="252"/>
      <c r="P602" s="252"/>
      <c r="Q602" s="252"/>
      <c r="R602" s="252"/>
      <c r="S602" s="252"/>
      <c r="T602" s="253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4" t="s">
        <v>171</v>
      </c>
      <c r="AU602" s="254" t="s">
        <v>85</v>
      </c>
      <c r="AV602" s="14" t="s">
        <v>85</v>
      </c>
      <c r="AW602" s="14" t="s">
        <v>31</v>
      </c>
      <c r="AX602" s="14" t="s">
        <v>83</v>
      </c>
      <c r="AY602" s="254" t="s">
        <v>162</v>
      </c>
    </row>
    <row r="603" s="2" customFormat="1" ht="24.15" customHeight="1">
      <c r="A603" s="39"/>
      <c r="B603" s="40"/>
      <c r="C603" s="220" t="s">
        <v>851</v>
      </c>
      <c r="D603" s="220" t="s">
        <v>165</v>
      </c>
      <c r="E603" s="221" t="s">
        <v>852</v>
      </c>
      <c r="F603" s="222" t="s">
        <v>853</v>
      </c>
      <c r="G603" s="223" t="s">
        <v>854</v>
      </c>
      <c r="H603" s="224">
        <v>45</v>
      </c>
      <c r="I603" s="225"/>
      <c r="J603" s="224">
        <f>ROUND(I603*H603,2)</f>
        <v>0</v>
      </c>
      <c r="K603" s="226"/>
      <c r="L603" s="45"/>
      <c r="M603" s="227" t="s">
        <v>1</v>
      </c>
      <c r="N603" s="228" t="s">
        <v>40</v>
      </c>
      <c r="O603" s="92"/>
      <c r="P603" s="229">
        <f>O603*H603</f>
        <v>0</v>
      </c>
      <c r="Q603" s="229">
        <v>0</v>
      </c>
      <c r="R603" s="229">
        <f>Q603*H603</f>
        <v>0</v>
      </c>
      <c r="S603" s="229">
        <v>0</v>
      </c>
      <c r="T603" s="230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1" t="s">
        <v>265</v>
      </c>
      <c r="AT603" s="231" t="s">
        <v>165</v>
      </c>
      <c r="AU603" s="231" t="s">
        <v>85</v>
      </c>
      <c r="AY603" s="18" t="s">
        <v>162</v>
      </c>
      <c r="BE603" s="232">
        <f>IF(N603="základní",J603,0)</f>
        <v>0</v>
      </c>
      <c r="BF603" s="232">
        <f>IF(N603="snížená",J603,0)</f>
        <v>0</v>
      </c>
      <c r="BG603" s="232">
        <f>IF(N603="zákl. přenesená",J603,0)</f>
        <v>0</v>
      </c>
      <c r="BH603" s="232">
        <f>IF(N603="sníž. přenesená",J603,0)</f>
        <v>0</v>
      </c>
      <c r="BI603" s="232">
        <f>IF(N603="nulová",J603,0)</f>
        <v>0</v>
      </c>
      <c r="BJ603" s="18" t="s">
        <v>83</v>
      </c>
      <c r="BK603" s="232">
        <f>ROUND(I603*H603,2)</f>
        <v>0</v>
      </c>
      <c r="BL603" s="18" t="s">
        <v>265</v>
      </c>
      <c r="BM603" s="231" t="s">
        <v>855</v>
      </c>
    </row>
    <row r="604" s="13" customFormat="1">
      <c r="A604" s="13"/>
      <c r="B604" s="233"/>
      <c r="C604" s="234"/>
      <c r="D604" s="235" t="s">
        <v>171</v>
      </c>
      <c r="E604" s="236" t="s">
        <v>1</v>
      </c>
      <c r="F604" s="237" t="s">
        <v>829</v>
      </c>
      <c r="G604" s="234"/>
      <c r="H604" s="236" t="s">
        <v>1</v>
      </c>
      <c r="I604" s="238"/>
      <c r="J604" s="234"/>
      <c r="K604" s="234"/>
      <c r="L604" s="239"/>
      <c r="M604" s="240"/>
      <c r="N604" s="241"/>
      <c r="O604" s="241"/>
      <c r="P604" s="241"/>
      <c r="Q604" s="241"/>
      <c r="R604" s="241"/>
      <c r="S604" s="241"/>
      <c r="T604" s="24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3" t="s">
        <v>171</v>
      </c>
      <c r="AU604" s="243" t="s">
        <v>85</v>
      </c>
      <c r="AV604" s="13" t="s">
        <v>83</v>
      </c>
      <c r="AW604" s="13" t="s">
        <v>31</v>
      </c>
      <c r="AX604" s="13" t="s">
        <v>75</v>
      </c>
      <c r="AY604" s="243" t="s">
        <v>162</v>
      </c>
    </row>
    <row r="605" s="13" customFormat="1">
      <c r="A605" s="13"/>
      <c r="B605" s="233"/>
      <c r="C605" s="234"/>
      <c r="D605" s="235" t="s">
        <v>171</v>
      </c>
      <c r="E605" s="236" t="s">
        <v>1</v>
      </c>
      <c r="F605" s="237" t="s">
        <v>856</v>
      </c>
      <c r="G605" s="234"/>
      <c r="H605" s="236" t="s">
        <v>1</v>
      </c>
      <c r="I605" s="238"/>
      <c r="J605" s="234"/>
      <c r="K605" s="234"/>
      <c r="L605" s="239"/>
      <c r="M605" s="240"/>
      <c r="N605" s="241"/>
      <c r="O605" s="241"/>
      <c r="P605" s="241"/>
      <c r="Q605" s="241"/>
      <c r="R605" s="241"/>
      <c r="S605" s="241"/>
      <c r="T605" s="24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3" t="s">
        <v>171</v>
      </c>
      <c r="AU605" s="243" t="s">
        <v>85</v>
      </c>
      <c r="AV605" s="13" t="s">
        <v>83</v>
      </c>
      <c r="AW605" s="13" t="s">
        <v>31</v>
      </c>
      <c r="AX605" s="13" t="s">
        <v>75</v>
      </c>
      <c r="AY605" s="243" t="s">
        <v>162</v>
      </c>
    </row>
    <row r="606" s="14" customFormat="1">
      <c r="A606" s="14"/>
      <c r="B606" s="244"/>
      <c r="C606" s="245"/>
      <c r="D606" s="235" t="s">
        <v>171</v>
      </c>
      <c r="E606" s="246" t="s">
        <v>1</v>
      </c>
      <c r="F606" s="247" t="s">
        <v>450</v>
      </c>
      <c r="G606" s="245"/>
      <c r="H606" s="248">
        <v>45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171</v>
      </c>
      <c r="AU606" s="254" t="s">
        <v>85</v>
      </c>
      <c r="AV606" s="14" t="s">
        <v>85</v>
      </c>
      <c r="AW606" s="14" t="s">
        <v>31</v>
      </c>
      <c r="AX606" s="14" t="s">
        <v>83</v>
      </c>
      <c r="AY606" s="254" t="s">
        <v>162</v>
      </c>
    </row>
    <row r="607" s="12" customFormat="1" ht="22.8" customHeight="1">
      <c r="A607" s="12"/>
      <c r="B607" s="204"/>
      <c r="C607" s="205"/>
      <c r="D607" s="206" t="s">
        <v>74</v>
      </c>
      <c r="E607" s="218" t="s">
        <v>857</v>
      </c>
      <c r="F607" s="218" t="s">
        <v>858</v>
      </c>
      <c r="G607" s="205"/>
      <c r="H607" s="205"/>
      <c r="I607" s="208"/>
      <c r="J607" s="219">
        <f>BK607</f>
        <v>0</v>
      </c>
      <c r="K607" s="205"/>
      <c r="L607" s="210"/>
      <c r="M607" s="211"/>
      <c r="N607" s="212"/>
      <c r="O607" s="212"/>
      <c r="P607" s="213">
        <f>SUM(P608:P621)</f>
        <v>0</v>
      </c>
      <c r="Q607" s="212"/>
      <c r="R607" s="213">
        <f>SUM(R608:R621)</f>
        <v>3.2368999999999999</v>
      </c>
      <c r="S607" s="212"/>
      <c r="T607" s="214">
        <f>SUM(T608:T621)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15" t="s">
        <v>85</v>
      </c>
      <c r="AT607" s="216" t="s">
        <v>74</v>
      </c>
      <c r="AU607" s="216" t="s">
        <v>83</v>
      </c>
      <c r="AY607" s="215" t="s">
        <v>162</v>
      </c>
      <c r="BK607" s="217">
        <f>SUM(BK608:BK621)</f>
        <v>0</v>
      </c>
    </row>
    <row r="608" s="2" customFormat="1" ht="16.5" customHeight="1">
      <c r="A608" s="39"/>
      <c r="B608" s="40"/>
      <c r="C608" s="220" t="s">
        <v>859</v>
      </c>
      <c r="D608" s="220" t="s">
        <v>165</v>
      </c>
      <c r="E608" s="221" t="s">
        <v>860</v>
      </c>
      <c r="F608" s="222" t="s">
        <v>861</v>
      </c>
      <c r="G608" s="223" t="s">
        <v>200</v>
      </c>
      <c r="H608" s="224">
        <v>66</v>
      </c>
      <c r="I608" s="225"/>
      <c r="J608" s="224">
        <f>ROUND(I608*H608,2)</f>
        <v>0</v>
      </c>
      <c r="K608" s="226"/>
      <c r="L608" s="45"/>
      <c r="M608" s="227" t="s">
        <v>1</v>
      </c>
      <c r="N608" s="228" t="s">
        <v>40</v>
      </c>
      <c r="O608" s="92"/>
      <c r="P608" s="229">
        <f>O608*H608</f>
        <v>0</v>
      </c>
      <c r="Q608" s="229">
        <v>0.00029999999999999997</v>
      </c>
      <c r="R608" s="229">
        <f>Q608*H608</f>
        <v>0.019799999999999998</v>
      </c>
      <c r="S608" s="229">
        <v>0</v>
      </c>
      <c r="T608" s="230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1" t="s">
        <v>265</v>
      </c>
      <c r="AT608" s="231" t="s">
        <v>165</v>
      </c>
      <c r="AU608" s="231" t="s">
        <v>85</v>
      </c>
      <c r="AY608" s="18" t="s">
        <v>162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8" t="s">
        <v>83</v>
      </c>
      <c r="BK608" s="232">
        <f>ROUND(I608*H608,2)</f>
        <v>0</v>
      </c>
      <c r="BL608" s="18" t="s">
        <v>265</v>
      </c>
      <c r="BM608" s="231" t="s">
        <v>862</v>
      </c>
    </row>
    <row r="609" s="13" customFormat="1">
      <c r="A609" s="13"/>
      <c r="B609" s="233"/>
      <c r="C609" s="234"/>
      <c r="D609" s="235" t="s">
        <v>171</v>
      </c>
      <c r="E609" s="236" t="s">
        <v>1</v>
      </c>
      <c r="F609" s="237" t="s">
        <v>863</v>
      </c>
      <c r="G609" s="234"/>
      <c r="H609" s="236" t="s">
        <v>1</v>
      </c>
      <c r="I609" s="238"/>
      <c r="J609" s="234"/>
      <c r="K609" s="234"/>
      <c r="L609" s="239"/>
      <c r="M609" s="240"/>
      <c r="N609" s="241"/>
      <c r="O609" s="241"/>
      <c r="P609" s="241"/>
      <c r="Q609" s="241"/>
      <c r="R609" s="241"/>
      <c r="S609" s="241"/>
      <c r="T609" s="24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3" t="s">
        <v>171</v>
      </c>
      <c r="AU609" s="243" t="s">
        <v>85</v>
      </c>
      <c r="AV609" s="13" t="s">
        <v>83</v>
      </c>
      <c r="AW609" s="13" t="s">
        <v>31</v>
      </c>
      <c r="AX609" s="13" t="s">
        <v>75</v>
      </c>
      <c r="AY609" s="243" t="s">
        <v>162</v>
      </c>
    </row>
    <row r="610" s="14" customFormat="1">
      <c r="A610" s="14"/>
      <c r="B610" s="244"/>
      <c r="C610" s="245"/>
      <c r="D610" s="235" t="s">
        <v>171</v>
      </c>
      <c r="E610" s="246" t="s">
        <v>1</v>
      </c>
      <c r="F610" s="247" t="s">
        <v>864</v>
      </c>
      <c r="G610" s="245"/>
      <c r="H610" s="248">
        <v>66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171</v>
      </c>
      <c r="AU610" s="254" t="s">
        <v>85</v>
      </c>
      <c r="AV610" s="14" t="s">
        <v>85</v>
      </c>
      <c r="AW610" s="14" t="s">
        <v>31</v>
      </c>
      <c r="AX610" s="14" t="s">
        <v>83</v>
      </c>
      <c r="AY610" s="254" t="s">
        <v>162</v>
      </c>
    </row>
    <row r="611" s="2" customFormat="1" ht="24.15" customHeight="1">
      <c r="A611" s="39"/>
      <c r="B611" s="40"/>
      <c r="C611" s="220" t="s">
        <v>865</v>
      </c>
      <c r="D611" s="220" t="s">
        <v>165</v>
      </c>
      <c r="E611" s="221" t="s">
        <v>866</v>
      </c>
      <c r="F611" s="222" t="s">
        <v>867</v>
      </c>
      <c r="G611" s="223" t="s">
        <v>200</v>
      </c>
      <c r="H611" s="224">
        <v>66</v>
      </c>
      <c r="I611" s="225"/>
      <c r="J611" s="224">
        <f>ROUND(I611*H611,2)</f>
        <v>0</v>
      </c>
      <c r="K611" s="226"/>
      <c r="L611" s="45"/>
      <c r="M611" s="227" t="s">
        <v>1</v>
      </c>
      <c r="N611" s="228" t="s">
        <v>40</v>
      </c>
      <c r="O611" s="92"/>
      <c r="P611" s="229">
        <f>O611*H611</f>
        <v>0</v>
      </c>
      <c r="Q611" s="229">
        <v>0.014999999999999999</v>
      </c>
      <c r="R611" s="229">
        <f>Q611*H611</f>
        <v>0.98999999999999999</v>
      </c>
      <c r="S611" s="229">
        <v>0</v>
      </c>
      <c r="T611" s="230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1" t="s">
        <v>265</v>
      </c>
      <c r="AT611" s="231" t="s">
        <v>165</v>
      </c>
      <c r="AU611" s="231" t="s">
        <v>85</v>
      </c>
      <c r="AY611" s="18" t="s">
        <v>162</v>
      </c>
      <c r="BE611" s="232">
        <f>IF(N611="základní",J611,0)</f>
        <v>0</v>
      </c>
      <c r="BF611" s="232">
        <f>IF(N611="snížená",J611,0)</f>
        <v>0</v>
      </c>
      <c r="BG611" s="232">
        <f>IF(N611="zákl. přenesená",J611,0)</f>
        <v>0</v>
      </c>
      <c r="BH611" s="232">
        <f>IF(N611="sníž. přenesená",J611,0)</f>
        <v>0</v>
      </c>
      <c r="BI611" s="232">
        <f>IF(N611="nulová",J611,0)</f>
        <v>0</v>
      </c>
      <c r="BJ611" s="18" t="s">
        <v>83</v>
      </c>
      <c r="BK611" s="232">
        <f>ROUND(I611*H611,2)</f>
        <v>0</v>
      </c>
      <c r="BL611" s="18" t="s">
        <v>265</v>
      </c>
      <c r="BM611" s="231" t="s">
        <v>868</v>
      </c>
    </row>
    <row r="612" s="13" customFormat="1">
      <c r="A612" s="13"/>
      <c r="B612" s="233"/>
      <c r="C612" s="234"/>
      <c r="D612" s="235" t="s">
        <v>171</v>
      </c>
      <c r="E612" s="236" t="s">
        <v>1</v>
      </c>
      <c r="F612" s="237" t="s">
        <v>863</v>
      </c>
      <c r="G612" s="234"/>
      <c r="H612" s="236" t="s">
        <v>1</v>
      </c>
      <c r="I612" s="238"/>
      <c r="J612" s="234"/>
      <c r="K612" s="234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171</v>
      </c>
      <c r="AU612" s="243" t="s">
        <v>85</v>
      </c>
      <c r="AV612" s="13" t="s">
        <v>83</v>
      </c>
      <c r="AW612" s="13" t="s">
        <v>31</v>
      </c>
      <c r="AX612" s="13" t="s">
        <v>75</v>
      </c>
      <c r="AY612" s="243" t="s">
        <v>162</v>
      </c>
    </row>
    <row r="613" s="14" customFormat="1">
      <c r="A613" s="14"/>
      <c r="B613" s="244"/>
      <c r="C613" s="245"/>
      <c r="D613" s="235" t="s">
        <v>171</v>
      </c>
      <c r="E613" s="246" t="s">
        <v>1</v>
      </c>
      <c r="F613" s="247" t="s">
        <v>864</v>
      </c>
      <c r="G613" s="245"/>
      <c r="H613" s="248">
        <v>66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171</v>
      </c>
      <c r="AU613" s="254" t="s">
        <v>85</v>
      </c>
      <c r="AV613" s="14" t="s">
        <v>85</v>
      </c>
      <c r="AW613" s="14" t="s">
        <v>31</v>
      </c>
      <c r="AX613" s="14" t="s">
        <v>83</v>
      </c>
      <c r="AY613" s="254" t="s">
        <v>162</v>
      </c>
    </row>
    <row r="614" s="2" customFormat="1" ht="24.15" customHeight="1">
      <c r="A614" s="39"/>
      <c r="B614" s="40"/>
      <c r="C614" s="220" t="s">
        <v>869</v>
      </c>
      <c r="D614" s="220" t="s">
        <v>165</v>
      </c>
      <c r="E614" s="221" t="s">
        <v>870</v>
      </c>
      <c r="F614" s="222" t="s">
        <v>871</v>
      </c>
      <c r="G614" s="223" t="s">
        <v>200</v>
      </c>
      <c r="H614" s="224">
        <v>66</v>
      </c>
      <c r="I614" s="225"/>
      <c r="J614" s="224">
        <f>ROUND(I614*H614,2)</f>
        <v>0</v>
      </c>
      <c r="K614" s="226"/>
      <c r="L614" s="45"/>
      <c r="M614" s="227" t="s">
        <v>1</v>
      </c>
      <c r="N614" s="228" t="s">
        <v>40</v>
      </c>
      <c r="O614" s="92"/>
      <c r="P614" s="229">
        <f>O614*H614</f>
        <v>0</v>
      </c>
      <c r="Q614" s="229">
        <v>0.0075500000000000003</v>
      </c>
      <c r="R614" s="229">
        <f>Q614*H614</f>
        <v>0.49830000000000002</v>
      </c>
      <c r="S614" s="229">
        <v>0</v>
      </c>
      <c r="T614" s="230">
        <f>S614*H614</f>
        <v>0</v>
      </c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R614" s="231" t="s">
        <v>265</v>
      </c>
      <c r="AT614" s="231" t="s">
        <v>165</v>
      </c>
      <c r="AU614" s="231" t="s">
        <v>85</v>
      </c>
      <c r="AY614" s="18" t="s">
        <v>162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8" t="s">
        <v>83</v>
      </c>
      <c r="BK614" s="232">
        <f>ROUND(I614*H614,2)</f>
        <v>0</v>
      </c>
      <c r="BL614" s="18" t="s">
        <v>265</v>
      </c>
      <c r="BM614" s="231" t="s">
        <v>872</v>
      </c>
    </row>
    <row r="615" s="13" customFormat="1">
      <c r="A615" s="13"/>
      <c r="B615" s="233"/>
      <c r="C615" s="234"/>
      <c r="D615" s="235" t="s">
        <v>171</v>
      </c>
      <c r="E615" s="236" t="s">
        <v>1</v>
      </c>
      <c r="F615" s="237" t="s">
        <v>863</v>
      </c>
      <c r="G615" s="234"/>
      <c r="H615" s="236" t="s">
        <v>1</v>
      </c>
      <c r="I615" s="238"/>
      <c r="J615" s="234"/>
      <c r="K615" s="234"/>
      <c r="L615" s="239"/>
      <c r="M615" s="240"/>
      <c r="N615" s="241"/>
      <c r="O615" s="241"/>
      <c r="P615" s="241"/>
      <c r="Q615" s="241"/>
      <c r="R615" s="241"/>
      <c r="S615" s="241"/>
      <c r="T615" s="24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3" t="s">
        <v>171</v>
      </c>
      <c r="AU615" s="243" t="s">
        <v>85</v>
      </c>
      <c r="AV615" s="13" t="s">
        <v>83</v>
      </c>
      <c r="AW615" s="13" t="s">
        <v>31</v>
      </c>
      <c r="AX615" s="13" t="s">
        <v>75</v>
      </c>
      <c r="AY615" s="243" t="s">
        <v>162</v>
      </c>
    </row>
    <row r="616" s="14" customFormat="1">
      <c r="A616" s="14"/>
      <c r="B616" s="244"/>
      <c r="C616" s="245"/>
      <c r="D616" s="235" t="s">
        <v>171</v>
      </c>
      <c r="E616" s="246" t="s">
        <v>1</v>
      </c>
      <c r="F616" s="247" t="s">
        <v>864</v>
      </c>
      <c r="G616" s="245"/>
      <c r="H616" s="248">
        <v>66</v>
      </c>
      <c r="I616" s="249"/>
      <c r="J616" s="245"/>
      <c r="K616" s="245"/>
      <c r="L616" s="250"/>
      <c r="M616" s="251"/>
      <c r="N616" s="252"/>
      <c r="O616" s="252"/>
      <c r="P616" s="252"/>
      <c r="Q616" s="252"/>
      <c r="R616" s="252"/>
      <c r="S616" s="252"/>
      <c r="T616" s="253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4" t="s">
        <v>171</v>
      </c>
      <c r="AU616" s="254" t="s">
        <v>85</v>
      </c>
      <c r="AV616" s="14" t="s">
        <v>85</v>
      </c>
      <c r="AW616" s="14" t="s">
        <v>31</v>
      </c>
      <c r="AX616" s="14" t="s">
        <v>83</v>
      </c>
      <c r="AY616" s="254" t="s">
        <v>162</v>
      </c>
    </row>
    <row r="617" s="2" customFormat="1" ht="33" customHeight="1">
      <c r="A617" s="39"/>
      <c r="B617" s="40"/>
      <c r="C617" s="220" t="s">
        <v>873</v>
      </c>
      <c r="D617" s="220" t="s">
        <v>165</v>
      </c>
      <c r="E617" s="221" t="s">
        <v>874</v>
      </c>
      <c r="F617" s="222" t="s">
        <v>875</v>
      </c>
      <c r="G617" s="223" t="s">
        <v>213</v>
      </c>
      <c r="H617" s="224">
        <v>60</v>
      </c>
      <c r="I617" s="225"/>
      <c r="J617" s="224">
        <f>ROUND(I617*H617,2)</f>
        <v>0</v>
      </c>
      <c r="K617" s="226"/>
      <c r="L617" s="45"/>
      <c r="M617" s="227" t="s">
        <v>1</v>
      </c>
      <c r="N617" s="228" t="s">
        <v>40</v>
      </c>
      <c r="O617" s="92"/>
      <c r="P617" s="229">
        <f>O617*H617</f>
        <v>0</v>
      </c>
      <c r="Q617" s="229">
        <v>0.00058</v>
      </c>
      <c r="R617" s="229">
        <f>Q617*H617</f>
        <v>0.034799999999999998</v>
      </c>
      <c r="S617" s="229">
        <v>0</v>
      </c>
      <c r="T617" s="230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31" t="s">
        <v>265</v>
      </c>
      <c r="AT617" s="231" t="s">
        <v>165</v>
      </c>
      <c r="AU617" s="231" t="s">
        <v>85</v>
      </c>
      <c r="AY617" s="18" t="s">
        <v>162</v>
      </c>
      <c r="BE617" s="232">
        <f>IF(N617="základní",J617,0)</f>
        <v>0</v>
      </c>
      <c r="BF617" s="232">
        <f>IF(N617="snížená",J617,0)</f>
        <v>0</v>
      </c>
      <c r="BG617" s="232">
        <f>IF(N617="zákl. přenesená",J617,0)</f>
        <v>0</v>
      </c>
      <c r="BH617" s="232">
        <f>IF(N617="sníž. přenesená",J617,0)</f>
        <v>0</v>
      </c>
      <c r="BI617" s="232">
        <f>IF(N617="nulová",J617,0)</f>
        <v>0</v>
      </c>
      <c r="BJ617" s="18" t="s">
        <v>83</v>
      </c>
      <c r="BK617" s="232">
        <f>ROUND(I617*H617,2)</f>
        <v>0</v>
      </c>
      <c r="BL617" s="18" t="s">
        <v>265</v>
      </c>
      <c r="BM617" s="231" t="s">
        <v>876</v>
      </c>
    </row>
    <row r="618" s="2" customFormat="1" ht="37.8" customHeight="1">
      <c r="A618" s="39"/>
      <c r="B618" s="40"/>
      <c r="C618" s="270" t="s">
        <v>877</v>
      </c>
      <c r="D618" s="270" t="s">
        <v>319</v>
      </c>
      <c r="E618" s="271" t="s">
        <v>878</v>
      </c>
      <c r="F618" s="272" t="s">
        <v>879</v>
      </c>
      <c r="G618" s="273" t="s">
        <v>200</v>
      </c>
      <c r="H618" s="274">
        <v>77</v>
      </c>
      <c r="I618" s="275"/>
      <c r="J618" s="274">
        <f>ROUND(I618*H618,2)</f>
        <v>0</v>
      </c>
      <c r="K618" s="276"/>
      <c r="L618" s="277"/>
      <c r="M618" s="278" t="s">
        <v>1</v>
      </c>
      <c r="N618" s="279" t="s">
        <v>40</v>
      </c>
      <c r="O618" s="92"/>
      <c r="P618" s="229">
        <f>O618*H618</f>
        <v>0</v>
      </c>
      <c r="Q618" s="229">
        <v>0.021999999999999999</v>
      </c>
      <c r="R618" s="229">
        <f>Q618*H618</f>
        <v>1.694</v>
      </c>
      <c r="S618" s="229">
        <v>0</v>
      </c>
      <c r="T618" s="230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1" t="s">
        <v>375</v>
      </c>
      <c r="AT618" s="231" t="s">
        <v>319</v>
      </c>
      <c r="AU618" s="231" t="s">
        <v>85</v>
      </c>
      <c r="AY618" s="18" t="s">
        <v>162</v>
      </c>
      <c r="BE618" s="232">
        <f>IF(N618="základní",J618,0)</f>
        <v>0</v>
      </c>
      <c r="BF618" s="232">
        <f>IF(N618="snížená",J618,0)</f>
        <v>0</v>
      </c>
      <c r="BG618" s="232">
        <f>IF(N618="zákl. přenesená",J618,0)</f>
        <v>0</v>
      </c>
      <c r="BH618" s="232">
        <f>IF(N618="sníž. přenesená",J618,0)</f>
        <v>0</v>
      </c>
      <c r="BI618" s="232">
        <f>IF(N618="nulová",J618,0)</f>
        <v>0</v>
      </c>
      <c r="BJ618" s="18" t="s">
        <v>83</v>
      </c>
      <c r="BK618" s="232">
        <f>ROUND(I618*H618,2)</f>
        <v>0</v>
      </c>
      <c r="BL618" s="18" t="s">
        <v>265</v>
      </c>
      <c r="BM618" s="231" t="s">
        <v>880</v>
      </c>
    </row>
    <row r="619" s="2" customFormat="1">
      <c r="A619" s="39"/>
      <c r="B619" s="40"/>
      <c r="C619" s="41"/>
      <c r="D619" s="235" t="s">
        <v>220</v>
      </c>
      <c r="E619" s="41"/>
      <c r="F619" s="266" t="s">
        <v>881</v>
      </c>
      <c r="G619" s="41"/>
      <c r="H619" s="41"/>
      <c r="I619" s="267"/>
      <c r="J619" s="41"/>
      <c r="K619" s="41"/>
      <c r="L619" s="45"/>
      <c r="M619" s="268"/>
      <c r="N619" s="269"/>
      <c r="O619" s="92"/>
      <c r="P619" s="92"/>
      <c r="Q619" s="92"/>
      <c r="R619" s="92"/>
      <c r="S619" s="92"/>
      <c r="T619" s="93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220</v>
      </c>
      <c r="AU619" s="18" t="s">
        <v>85</v>
      </c>
    </row>
    <row r="620" s="14" customFormat="1">
      <c r="A620" s="14"/>
      <c r="B620" s="244"/>
      <c r="C620" s="245"/>
      <c r="D620" s="235" t="s">
        <v>171</v>
      </c>
      <c r="E620" s="246" t="s">
        <v>1</v>
      </c>
      <c r="F620" s="247" t="s">
        <v>882</v>
      </c>
      <c r="G620" s="245"/>
      <c r="H620" s="248">
        <v>77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171</v>
      </c>
      <c r="AU620" s="254" t="s">
        <v>85</v>
      </c>
      <c r="AV620" s="14" t="s">
        <v>85</v>
      </c>
      <c r="AW620" s="14" t="s">
        <v>31</v>
      </c>
      <c r="AX620" s="14" t="s">
        <v>83</v>
      </c>
      <c r="AY620" s="254" t="s">
        <v>162</v>
      </c>
    </row>
    <row r="621" s="2" customFormat="1" ht="24.15" customHeight="1">
      <c r="A621" s="39"/>
      <c r="B621" s="40"/>
      <c r="C621" s="220" t="s">
        <v>714</v>
      </c>
      <c r="D621" s="220" t="s">
        <v>165</v>
      </c>
      <c r="E621" s="221" t="s">
        <v>883</v>
      </c>
      <c r="F621" s="222" t="s">
        <v>884</v>
      </c>
      <c r="G621" s="223" t="s">
        <v>177</v>
      </c>
      <c r="H621" s="224">
        <v>3.2400000000000002</v>
      </c>
      <c r="I621" s="225"/>
      <c r="J621" s="224">
        <f>ROUND(I621*H621,2)</f>
        <v>0</v>
      </c>
      <c r="K621" s="226"/>
      <c r="L621" s="45"/>
      <c r="M621" s="227" t="s">
        <v>1</v>
      </c>
      <c r="N621" s="228" t="s">
        <v>40</v>
      </c>
      <c r="O621" s="92"/>
      <c r="P621" s="229">
        <f>O621*H621</f>
        <v>0</v>
      </c>
      <c r="Q621" s="229">
        <v>0</v>
      </c>
      <c r="R621" s="229">
        <f>Q621*H621</f>
        <v>0</v>
      </c>
      <c r="S621" s="229">
        <v>0</v>
      </c>
      <c r="T621" s="230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31" t="s">
        <v>265</v>
      </c>
      <c r="AT621" s="231" t="s">
        <v>165</v>
      </c>
      <c r="AU621" s="231" t="s">
        <v>85</v>
      </c>
      <c r="AY621" s="18" t="s">
        <v>162</v>
      </c>
      <c r="BE621" s="232">
        <f>IF(N621="základní",J621,0)</f>
        <v>0</v>
      </c>
      <c r="BF621" s="232">
        <f>IF(N621="snížená",J621,0)</f>
        <v>0</v>
      </c>
      <c r="BG621" s="232">
        <f>IF(N621="zákl. přenesená",J621,0)</f>
        <v>0</v>
      </c>
      <c r="BH621" s="232">
        <f>IF(N621="sníž. přenesená",J621,0)</f>
        <v>0</v>
      </c>
      <c r="BI621" s="232">
        <f>IF(N621="nulová",J621,0)</f>
        <v>0</v>
      </c>
      <c r="BJ621" s="18" t="s">
        <v>83</v>
      </c>
      <c r="BK621" s="232">
        <f>ROUND(I621*H621,2)</f>
        <v>0</v>
      </c>
      <c r="BL621" s="18" t="s">
        <v>265</v>
      </c>
      <c r="BM621" s="231" t="s">
        <v>885</v>
      </c>
    </row>
    <row r="622" s="12" customFormat="1" ht="22.8" customHeight="1">
      <c r="A622" s="12"/>
      <c r="B622" s="204"/>
      <c r="C622" s="205"/>
      <c r="D622" s="206" t="s">
        <v>74</v>
      </c>
      <c r="E622" s="218" t="s">
        <v>886</v>
      </c>
      <c r="F622" s="218" t="s">
        <v>887</v>
      </c>
      <c r="G622" s="205"/>
      <c r="H622" s="205"/>
      <c r="I622" s="208"/>
      <c r="J622" s="219">
        <f>BK622</f>
        <v>0</v>
      </c>
      <c r="K622" s="205"/>
      <c r="L622" s="210"/>
      <c r="M622" s="211"/>
      <c r="N622" s="212"/>
      <c r="O622" s="212"/>
      <c r="P622" s="213">
        <f>SUM(P623:P640)</f>
        <v>0</v>
      </c>
      <c r="Q622" s="212"/>
      <c r="R622" s="213">
        <f>SUM(R623:R640)</f>
        <v>2.7622699999999996</v>
      </c>
      <c r="S622" s="212"/>
      <c r="T622" s="214">
        <f>SUM(T623:T640)</f>
        <v>0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215" t="s">
        <v>85</v>
      </c>
      <c r="AT622" s="216" t="s">
        <v>74</v>
      </c>
      <c r="AU622" s="216" t="s">
        <v>83</v>
      </c>
      <c r="AY622" s="215" t="s">
        <v>162</v>
      </c>
      <c r="BK622" s="217">
        <f>SUM(BK623:BK640)</f>
        <v>0</v>
      </c>
    </row>
    <row r="623" s="2" customFormat="1" ht="24.15" customHeight="1">
      <c r="A623" s="39"/>
      <c r="B623" s="40"/>
      <c r="C623" s="220" t="s">
        <v>888</v>
      </c>
      <c r="D623" s="220" t="s">
        <v>165</v>
      </c>
      <c r="E623" s="221" t="s">
        <v>889</v>
      </c>
      <c r="F623" s="222" t="s">
        <v>890</v>
      </c>
      <c r="G623" s="223" t="s">
        <v>200</v>
      </c>
      <c r="H623" s="224">
        <v>147</v>
      </c>
      <c r="I623" s="225"/>
      <c r="J623" s="224">
        <f>ROUND(I623*H623,2)</f>
        <v>0</v>
      </c>
      <c r="K623" s="226"/>
      <c r="L623" s="45"/>
      <c r="M623" s="227" t="s">
        <v>1</v>
      </c>
      <c r="N623" s="228" t="s">
        <v>40</v>
      </c>
      <c r="O623" s="92"/>
      <c r="P623" s="229">
        <f>O623*H623</f>
        <v>0</v>
      </c>
      <c r="Q623" s="229">
        <v>0.00020000000000000001</v>
      </c>
      <c r="R623" s="229">
        <f>Q623*H623</f>
        <v>0.029400000000000003</v>
      </c>
      <c r="S623" s="229">
        <v>0</v>
      </c>
      <c r="T623" s="230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1" t="s">
        <v>265</v>
      </c>
      <c r="AT623" s="231" t="s">
        <v>165</v>
      </c>
      <c r="AU623" s="231" t="s">
        <v>85</v>
      </c>
      <c r="AY623" s="18" t="s">
        <v>162</v>
      </c>
      <c r="BE623" s="232">
        <f>IF(N623="základní",J623,0)</f>
        <v>0</v>
      </c>
      <c r="BF623" s="232">
        <f>IF(N623="snížená",J623,0)</f>
        <v>0</v>
      </c>
      <c r="BG623" s="232">
        <f>IF(N623="zákl. přenesená",J623,0)</f>
        <v>0</v>
      </c>
      <c r="BH623" s="232">
        <f>IF(N623="sníž. přenesená",J623,0)</f>
        <v>0</v>
      </c>
      <c r="BI623" s="232">
        <f>IF(N623="nulová",J623,0)</f>
        <v>0</v>
      </c>
      <c r="BJ623" s="18" t="s">
        <v>83</v>
      </c>
      <c r="BK623" s="232">
        <f>ROUND(I623*H623,2)</f>
        <v>0</v>
      </c>
      <c r="BL623" s="18" t="s">
        <v>265</v>
      </c>
      <c r="BM623" s="231" t="s">
        <v>891</v>
      </c>
    </row>
    <row r="624" s="13" customFormat="1">
      <c r="A624" s="13"/>
      <c r="B624" s="233"/>
      <c r="C624" s="234"/>
      <c r="D624" s="235" t="s">
        <v>171</v>
      </c>
      <c r="E624" s="236" t="s">
        <v>1</v>
      </c>
      <c r="F624" s="237" t="s">
        <v>892</v>
      </c>
      <c r="G624" s="234"/>
      <c r="H624" s="236" t="s">
        <v>1</v>
      </c>
      <c r="I624" s="238"/>
      <c r="J624" s="234"/>
      <c r="K624" s="234"/>
      <c r="L624" s="239"/>
      <c r="M624" s="240"/>
      <c r="N624" s="241"/>
      <c r="O624" s="241"/>
      <c r="P624" s="241"/>
      <c r="Q624" s="241"/>
      <c r="R624" s="241"/>
      <c r="S624" s="241"/>
      <c r="T624" s="242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3" t="s">
        <v>171</v>
      </c>
      <c r="AU624" s="243" t="s">
        <v>85</v>
      </c>
      <c r="AV624" s="13" t="s">
        <v>83</v>
      </c>
      <c r="AW624" s="13" t="s">
        <v>31</v>
      </c>
      <c r="AX624" s="13" t="s">
        <v>75</v>
      </c>
      <c r="AY624" s="243" t="s">
        <v>162</v>
      </c>
    </row>
    <row r="625" s="14" customFormat="1">
      <c r="A625" s="14"/>
      <c r="B625" s="244"/>
      <c r="C625" s="245"/>
      <c r="D625" s="235" t="s">
        <v>171</v>
      </c>
      <c r="E625" s="246" t="s">
        <v>1</v>
      </c>
      <c r="F625" s="247" t="s">
        <v>893</v>
      </c>
      <c r="G625" s="245"/>
      <c r="H625" s="248">
        <v>147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171</v>
      </c>
      <c r="AU625" s="254" t="s">
        <v>85</v>
      </c>
      <c r="AV625" s="14" t="s">
        <v>85</v>
      </c>
      <c r="AW625" s="14" t="s">
        <v>31</v>
      </c>
      <c r="AX625" s="14" t="s">
        <v>83</v>
      </c>
      <c r="AY625" s="254" t="s">
        <v>162</v>
      </c>
    </row>
    <row r="626" s="2" customFormat="1" ht="37.8" customHeight="1">
      <c r="A626" s="39"/>
      <c r="B626" s="40"/>
      <c r="C626" s="220" t="s">
        <v>894</v>
      </c>
      <c r="D626" s="220" t="s">
        <v>165</v>
      </c>
      <c r="E626" s="221" t="s">
        <v>895</v>
      </c>
      <c r="F626" s="222" t="s">
        <v>896</v>
      </c>
      <c r="G626" s="223" t="s">
        <v>200</v>
      </c>
      <c r="H626" s="224">
        <v>147</v>
      </c>
      <c r="I626" s="225"/>
      <c r="J626" s="224">
        <f>ROUND(I626*H626,2)</f>
        <v>0</v>
      </c>
      <c r="K626" s="226"/>
      <c r="L626" s="45"/>
      <c r="M626" s="227" t="s">
        <v>1</v>
      </c>
      <c r="N626" s="228" t="s">
        <v>40</v>
      </c>
      <c r="O626" s="92"/>
      <c r="P626" s="229">
        <f>O626*H626</f>
        <v>0</v>
      </c>
      <c r="Q626" s="229">
        <v>0.014999999999999999</v>
      </c>
      <c r="R626" s="229">
        <f>Q626*H626</f>
        <v>2.2050000000000001</v>
      </c>
      <c r="S626" s="229">
        <v>0</v>
      </c>
      <c r="T626" s="230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1" t="s">
        <v>265</v>
      </c>
      <c r="AT626" s="231" t="s">
        <v>165</v>
      </c>
      <c r="AU626" s="231" t="s">
        <v>85</v>
      </c>
      <c r="AY626" s="18" t="s">
        <v>162</v>
      </c>
      <c r="BE626" s="232">
        <f>IF(N626="základní",J626,0)</f>
        <v>0</v>
      </c>
      <c r="BF626" s="232">
        <f>IF(N626="snížená",J626,0)</f>
        <v>0</v>
      </c>
      <c r="BG626" s="232">
        <f>IF(N626="zákl. přenesená",J626,0)</f>
        <v>0</v>
      </c>
      <c r="BH626" s="232">
        <f>IF(N626="sníž. přenesená",J626,0)</f>
        <v>0</v>
      </c>
      <c r="BI626" s="232">
        <f>IF(N626="nulová",J626,0)</f>
        <v>0</v>
      </c>
      <c r="BJ626" s="18" t="s">
        <v>83</v>
      </c>
      <c r="BK626" s="232">
        <f>ROUND(I626*H626,2)</f>
        <v>0</v>
      </c>
      <c r="BL626" s="18" t="s">
        <v>265</v>
      </c>
      <c r="BM626" s="231" t="s">
        <v>897</v>
      </c>
    </row>
    <row r="627" s="13" customFormat="1">
      <c r="A627" s="13"/>
      <c r="B627" s="233"/>
      <c r="C627" s="234"/>
      <c r="D627" s="235" t="s">
        <v>171</v>
      </c>
      <c r="E627" s="236" t="s">
        <v>1</v>
      </c>
      <c r="F627" s="237" t="s">
        <v>892</v>
      </c>
      <c r="G627" s="234"/>
      <c r="H627" s="236" t="s">
        <v>1</v>
      </c>
      <c r="I627" s="238"/>
      <c r="J627" s="234"/>
      <c r="K627" s="234"/>
      <c r="L627" s="239"/>
      <c r="M627" s="240"/>
      <c r="N627" s="241"/>
      <c r="O627" s="241"/>
      <c r="P627" s="241"/>
      <c r="Q627" s="241"/>
      <c r="R627" s="241"/>
      <c r="S627" s="241"/>
      <c r="T627" s="24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3" t="s">
        <v>171</v>
      </c>
      <c r="AU627" s="243" t="s">
        <v>85</v>
      </c>
      <c r="AV627" s="13" t="s">
        <v>83</v>
      </c>
      <c r="AW627" s="13" t="s">
        <v>31</v>
      </c>
      <c r="AX627" s="13" t="s">
        <v>75</v>
      </c>
      <c r="AY627" s="243" t="s">
        <v>162</v>
      </c>
    </row>
    <row r="628" s="14" customFormat="1">
      <c r="A628" s="14"/>
      <c r="B628" s="244"/>
      <c r="C628" s="245"/>
      <c r="D628" s="235" t="s">
        <v>171</v>
      </c>
      <c r="E628" s="246" t="s">
        <v>1</v>
      </c>
      <c r="F628" s="247" t="s">
        <v>893</v>
      </c>
      <c r="G628" s="245"/>
      <c r="H628" s="248">
        <v>147</v>
      </c>
      <c r="I628" s="249"/>
      <c r="J628" s="245"/>
      <c r="K628" s="245"/>
      <c r="L628" s="250"/>
      <c r="M628" s="251"/>
      <c r="N628" s="252"/>
      <c r="O628" s="252"/>
      <c r="P628" s="252"/>
      <c r="Q628" s="252"/>
      <c r="R628" s="252"/>
      <c r="S628" s="252"/>
      <c r="T628" s="253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4" t="s">
        <v>171</v>
      </c>
      <c r="AU628" s="254" t="s">
        <v>85</v>
      </c>
      <c r="AV628" s="14" t="s">
        <v>85</v>
      </c>
      <c r="AW628" s="14" t="s">
        <v>31</v>
      </c>
      <c r="AX628" s="14" t="s">
        <v>83</v>
      </c>
      <c r="AY628" s="254" t="s">
        <v>162</v>
      </c>
    </row>
    <row r="629" s="2" customFormat="1" ht="16.5" customHeight="1">
      <c r="A629" s="39"/>
      <c r="B629" s="40"/>
      <c r="C629" s="220" t="s">
        <v>898</v>
      </c>
      <c r="D629" s="220" t="s">
        <v>165</v>
      </c>
      <c r="E629" s="221" t="s">
        <v>899</v>
      </c>
      <c r="F629" s="222" t="s">
        <v>900</v>
      </c>
      <c r="G629" s="223" t="s">
        <v>200</v>
      </c>
      <c r="H629" s="224">
        <v>147</v>
      </c>
      <c r="I629" s="225"/>
      <c r="J629" s="224">
        <f>ROUND(I629*H629,2)</f>
        <v>0</v>
      </c>
      <c r="K629" s="226"/>
      <c r="L629" s="45"/>
      <c r="M629" s="227" t="s">
        <v>1</v>
      </c>
      <c r="N629" s="228" t="s">
        <v>40</v>
      </c>
      <c r="O629" s="92"/>
      <c r="P629" s="229">
        <f>O629*H629</f>
        <v>0</v>
      </c>
      <c r="Q629" s="229">
        <v>0.00029999999999999997</v>
      </c>
      <c r="R629" s="229">
        <f>Q629*H629</f>
        <v>0.044099999999999993</v>
      </c>
      <c r="S629" s="229">
        <v>0</v>
      </c>
      <c r="T629" s="230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1" t="s">
        <v>265</v>
      </c>
      <c r="AT629" s="231" t="s">
        <v>165</v>
      </c>
      <c r="AU629" s="231" t="s">
        <v>85</v>
      </c>
      <c r="AY629" s="18" t="s">
        <v>162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8" t="s">
        <v>83</v>
      </c>
      <c r="BK629" s="232">
        <f>ROUND(I629*H629,2)</f>
        <v>0</v>
      </c>
      <c r="BL629" s="18" t="s">
        <v>265</v>
      </c>
      <c r="BM629" s="231" t="s">
        <v>901</v>
      </c>
    </row>
    <row r="630" s="13" customFormat="1">
      <c r="A630" s="13"/>
      <c r="B630" s="233"/>
      <c r="C630" s="234"/>
      <c r="D630" s="235" t="s">
        <v>171</v>
      </c>
      <c r="E630" s="236" t="s">
        <v>1</v>
      </c>
      <c r="F630" s="237" t="s">
        <v>892</v>
      </c>
      <c r="G630" s="234"/>
      <c r="H630" s="236" t="s">
        <v>1</v>
      </c>
      <c r="I630" s="238"/>
      <c r="J630" s="234"/>
      <c r="K630" s="234"/>
      <c r="L630" s="239"/>
      <c r="M630" s="240"/>
      <c r="N630" s="241"/>
      <c r="O630" s="241"/>
      <c r="P630" s="241"/>
      <c r="Q630" s="241"/>
      <c r="R630" s="241"/>
      <c r="S630" s="241"/>
      <c r="T630" s="242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3" t="s">
        <v>171</v>
      </c>
      <c r="AU630" s="243" t="s">
        <v>85</v>
      </c>
      <c r="AV630" s="13" t="s">
        <v>83</v>
      </c>
      <c r="AW630" s="13" t="s">
        <v>31</v>
      </c>
      <c r="AX630" s="13" t="s">
        <v>75</v>
      </c>
      <c r="AY630" s="243" t="s">
        <v>162</v>
      </c>
    </row>
    <row r="631" s="14" customFormat="1">
      <c r="A631" s="14"/>
      <c r="B631" s="244"/>
      <c r="C631" s="245"/>
      <c r="D631" s="235" t="s">
        <v>171</v>
      </c>
      <c r="E631" s="246" t="s">
        <v>1</v>
      </c>
      <c r="F631" s="247" t="s">
        <v>893</v>
      </c>
      <c r="G631" s="245"/>
      <c r="H631" s="248">
        <v>147</v>
      </c>
      <c r="I631" s="249"/>
      <c r="J631" s="245"/>
      <c r="K631" s="245"/>
      <c r="L631" s="250"/>
      <c r="M631" s="251"/>
      <c r="N631" s="252"/>
      <c r="O631" s="252"/>
      <c r="P631" s="252"/>
      <c r="Q631" s="252"/>
      <c r="R631" s="252"/>
      <c r="S631" s="252"/>
      <c r="T631" s="253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4" t="s">
        <v>171</v>
      </c>
      <c r="AU631" s="254" t="s">
        <v>85</v>
      </c>
      <c r="AV631" s="14" t="s">
        <v>85</v>
      </c>
      <c r="AW631" s="14" t="s">
        <v>31</v>
      </c>
      <c r="AX631" s="14" t="s">
        <v>83</v>
      </c>
      <c r="AY631" s="254" t="s">
        <v>162</v>
      </c>
    </row>
    <row r="632" s="2" customFormat="1" ht="37.8" customHeight="1">
      <c r="A632" s="39"/>
      <c r="B632" s="40"/>
      <c r="C632" s="270" t="s">
        <v>902</v>
      </c>
      <c r="D632" s="270" t="s">
        <v>319</v>
      </c>
      <c r="E632" s="271" t="s">
        <v>903</v>
      </c>
      <c r="F632" s="272" t="s">
        <v>904</v>
      </c>
      <c r="G632" s="273" t="s">
        <v>200</v>
      </c>
      <c r="H632" s="274">
        <v>162</v>
      </c>
      <c r="I632" s="275"/>
      <c r="J632" s="274">
        <f>ROUND(I632*H632,2)</f>
        <v>0</v>
      </c>
      <c r="K632" s="276"/>
      <c r="L632" s="277"/>
      <c r="M632" s="278" t="s">
        <v>1</v>
      </c>
      <c r="N632" s="279" t="s">
        <v>40</v>
      </c>
      <c r="O632" s="92"/>
      <c r="P632" s="229">
        <f>O632*H632</f>
        <v>0</v>
      </c>
      <c r="Q632" s="229">
        <v>0.0027499999999999998</v>
      </c>
      <c r="R632" s="229">
        <f>Q632*H632</f>
        <v>0.44549999999999995</v>
      </c>
      <c r="S632" s="229">
        <v>0</v>
      </c>
      <c r="T632" s="230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1" t="s">
        <v>375</v>
      </c>
      <c r="AT632" s="231" t="s">
        <v>319</v>
      </c>
      <c r="AU632" s="231" t="s">
        <v>85</v>
      </c>
      <c r="AY632" s="18" t="s">
        <v>162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8" t="s">
        <v>83</v>
      </c>
      <c r="BK632" s="232">
        <f>ROUND(I632*H632,2)</f>
        <v>0</v>
      </c>
      <c r="BL632" s="18" t="s">
        <v>265</v>
      </c>
      <c r="BM632" s="231" t="s">
        <v>905</v>
      </c>
    </row>
    <row r="633" s="14" customFormat="1">
      <c r="A633" s="14"/>
      <c r="B633" s="244"/>
      <c r="C633" s="245"/>
      <c r="D633" s="235" t="s">
        <v>171</v>
      </c>
      <c r="E633" s="246" t="s">
        <v>1</v>
      </c>
      <c r="F633" s="247" t="s">
        <v>906</v>
      </c>
      <c r="G633" s="245"/>
      <c r="H633" s="248">
        <v>162</v>
      </c>
      <c r="I633" s="249"/>
      <c r="J633" s="245"/>
      <c r="K633" s="245"/>
      <c r="L633" s="250"/>
      <c r="M633" s="251"/>
      <c r="N633" s="252"/>
      <c r="O633" s="252"/>
      <c r="P633" s="252"/>
      <c r="Q633" s="252"/>
      <c r="R633" s="252"/>
      <c r="S633" s="252"/>
      <c r="T633" s="253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4" t="s">
        <v>171</v>
      </c>
      <c r="AU633" s="254" t="s">
        <v>85</v>
      </c>
      <c r="AV633" s="14" t="s">
        <v>85</v>
      </c>
      <c r="AW633" s="14" t="s">
        <v>31</v>
      </c>
      <c r="AX633" s="14" t="s">
        <v>83</v>
      </c>
      <c r="AY633" s="254" t="s">
        <v>162</v>
      </c>
    </row>
    <row r="634" s="2" customFormat="1" ht="16.5" customHeight="1">
      <c r="A634" s="39"/>
      <c r="B634" s="40"/>
      <c r="C634" s="220" t="s">
        <v>907</v>
      </c>
      <c r="D634" s="220" t="s">
        <v>165</v>
      </c>
      <c r="E634" s="221" t="s">
        <v>908</v>
      </c>
      <c r="F634" s="222" t="s">
        <v>909</v>
      </c>
      <c r="G634" s="223" t="s">
        <v>213</v>
      </c>
      <c r="H634" s="224">
        <v>85</v>
      </c>
      <c r="I634" s="225"/>
      <c r="J634" s="224">
        <f>ROUND(I634*H634,2)</f>
        <v>0</v>
      </c>
      <c r="K634" s="226"/>
      <c r="L634" s="45"/>
      <c r="M634" s="227" t="s">
        <v>1</v>
      </c>
      <c r="N634" s="228" t="s">
        <v>40</v>
      </c>
      <c r="O634" s="92"/>
      <c r="P634" s="229">
        <f>O634*H634</f>
        <v>0</v>
      </c>
      <c r="Q634" s="229">
        <v>3.0000000000000001E-05</v>
      </c>
      <c r="R634" s="229">
        <f>Q634*H634</f>
        <v>0.0025500000000000002</v>
      </c>
      <c r="S634" s="229">
        <v>0</v>
      </c>
      <c r="T634" s="230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31" t="s">
        <v>265</v>
      </c>
      <c r="AT634" s="231" t="s">
        <v>165</v>
      </c>
      <c r="AU634" s="231" t="s">
        <v>85</v>
      </c>
      <c r="AY634" s="18" t="s">
        <v>162</v>
      </c>
      <c r="BE634" s="232">
        <f>IF(N634="základní",J634,0)</f>
        <v>0</v>
      </c>
      <c r="BF634" s="232">
        <f>IF(N634="snížená",J634,0)</f>
        <v>0</v>
      </c>
      <c r="BG634" s="232">
        <f>IF(N634="zákl. přenesená",J634,0)</f>
        <v>0</v>
      </c>
      <c r="BH634" s="232">
        <f>IF(N634="sníž. přenesená",J634,0)</f>
        <v>0</v>
      </c>
      <c r="BI634" s="232">
        <f>IF(N634="nulová",J634,0)</f>
        <v>0</v>
      </c>
      <c r="BJ634" s="18" t="s">
        <v>83</v>
      </c>
      <c r="BK634" s="232">
        <f>ROUND(I634*H634,2)</f>
        <v>0</v>
      </c>
      <c r="BL634" s="18" t="s">
        <v>265</v>
      </c>
      <c r="BM634" s="231" t="s">
        <v>910</v>
      </c>
    </row>
    <row r="635" s="14" customFormat="1">
      <c r="A635" s="14"/>
      <c r="B635" s="244"/>
      <c r="C635" s="245"/>
      <c r="D635" s="235" t="s">
        <v>171</v>
      </c>
      <c r="E635" s="246" t="s">
        <v>1</v>
      </c>
      <c r="F635" s="247" t="s">
        <v>911</v>
      </c>
      <c r="G635" s="245"/>
      <c r="H635" s="248">
        <v>66.340000000000003</v>
      </c>
      <c r="I635" s="249"/>
      <c r="J635" s="245"/>
      <c r="K635" s="245"/>
      <c r="L635" s="250"/>
      <c r="M635" s="251"/>
      <c r="N635" s="252"/>
      <c r="O635" s="252"/>
      <c r="P635" s="252"/>
      <c r="Q635" s="252"/>
      <c r="R635" s="252"/>
      <c r="S635" s="252"/>
      <c r="T635" s="25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4" t="s">
        <v>171</v>
      </c>
      <c r="AU635" s="254" t="s">
        <v>85</v>
      </c>
      <c r="AV635" s="14" t="s">
        <v>85</v>
      </c>
      <c r="AW635" s="14" t="s">
        <v>31</v>
      </c>
      <c r="AX635" s="14" t="s">
        <v>75</v>
      </c>
      <c r="AY635" s="254" t="s">
        <v>162</v>
      </c>
    </row>
    <row r="636" s="14" customFormat="1">
      <c r="A636" s="14"/>
      <c r="B636" s="244"/>
      <c r="C636" s="245"/>
      <c r="D636" s="235" t="s">
        <v>171</v>
      </c>
      <c r="E636" s="246" t="s">
        <v>1</v>
      </c>
      <c r="F636" s="247" t="s">
        <v>912</v>
      </c>
      <c r="G636" s="245"/>
      <c r="H636" s="248">
        <v>18.66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171</v>
      </c>
      <c r="AU636" s="254" t="s">
        <v>85</v>
      </c>
      <c r="AV636" s="14" t="s">
        <v>85</v>
      </c>
      <c r="AW636" s="14" t="s">
        <v>31</v>
      </c>
      <c r="AX636" s="14" t="s">
        <v>75</v>
      </c>
      <c r="AY636" s="254" t="s">
        <v>162</v>
      </c>
    </row>
    <row r="637" s="15" customFormat="1">
      <c r="A637" s="15"/>
      <c r="B637" s="255"/>
      <c r="C637" s="256"/>
      <c r="D637" s="235" t="s">
        <v>171</v>
      </c>
      <c r="E637" s="257" t="s">
        <v>1</v>
      </c>
      <c r="F637" s="258" t="s">
        <v>185</v>
      </c>
      <c r="G637" s="256"/>
      <c r="H637" s="259">
        <v>85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T637" s="265" t="s">
        <v>171</v>
      </c>
      <c r="AU637" s="265" t="s">
        <v>85</v>
      </c>
      <c r="AV637" s="15" t="s">
        <v>169</v>
      </c>
      <c r="AW637" s="15" t="s">
        <v>31</v>
      </c>
      <c r="AX637" s="15" t="s">
        <v>83</v>
      </c>
      <c r="AY637" s="265" t="s">
        <v>162</v>
      </c>
    </row>
    <row r="638" s="2" customFormat="1" ht="24.15" customHeight="1">
      <c r="A638" s="39"/>
      <c r="B638" s="40"/>
      <c r="C638" s="270" t="s">
        <v>913</v>
      </c>
      <c r="D638" s="270" t="s">
        <v>319</v>
      </c>
      <c r="E638" s="271" t="s">
        <v>914</v>
      </c>
      <c r="F638" s="272" t="s">
        <v>915</v>
      </c>
      <c r="G638" s="273" t="s">
        <v>213</v>
      </c>
      <c r="H638" s="274">
        <v>94</v>
      </c>
      <c r="I638" s="275"/>
      <c r="J638" s="274">
        <f>ROUND(I638*H638,2)</f>
        <v>0</v>
      </c>
      <c r="K638" s="276"/>
      <c r="L638" s="277"/>
      <c r="M638" s="278" t="s">
        <v>1</v>
      </c>
      <c r="N638" s="279" t="s">
        <v>40</v>
      </c>
      <c r="O638" s="92"/>
      <c r="P638" s="229">
        <f>O638*H638</f>
        <v>0</v>
      </c>
      <c r="Q638" s="229">
        <v>0.00038000000000000002</v>
      </c>
      <c r="R638" s="229">
        <f>Q638*H638</f>
        <v>0.035720000000000002</v>
      </c>
      <c r="S638" s="229">
        <v>0</v>
      </c>
      <c r="T638" s="230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31" t="s">
        <v>375</v>
      </c>
      <c r="AT638" s="231" t="s">
        <v>319</v>
      </c>
      <c r="AU638" s="231" t="s">
        <v>85</v>
      </c>
      <c r="AY638" s="18" t="s">
        <v>162</v>
      </c>
      <c r="BE638" s="232">
        <f>IF(N638="základní",J638,0)</f>
        <v>0</v>
      </c>
      <c r="BF638" s="232">
        <f>IF(N638="snížená",J638,0)</f>
        <v>0</v>
      </c>
      <c r="BG638" s="232">
        <f>IF(N638="zákl. přenesená",J638,0)</f>
        <v>0</v>
      </c>
      <c r="BH638" s="232">
        <f>IF(N638="sníž. přenesená",J638,0)</f>
        <v>0</v>
      </c>
      <c r="BI638" s="232">
        <f>IF(N638="nulová",J638,0)</f>
        <v>0</v>
      </c>
      <c r="BJ638" s="18" t="s">
        <v>83</v>
      </c>
      <c r="BK638" s="232">
        <f>ROUND(I638*H638,2)</f>
        <v>0</v>
      </c>
      <c r="BL638" s="18" t="s">
        <v>265</v>
      </c>
      <c r="BM638" s="231" t="s">
        <v>916</v>
      </c>
    </row>
    <row r="639" s="14" customFormat="1">
      <c r="A639" s="14"/>
      <c r="B639" s="244"/>
      <c r="C639" s="245"/>
      <c r="D639" s="235" t="s">
        <v>171</v>
      </c>
      <c r="E639" s="246" t="s">
        <v>1</v>
      </c>
      <c r="F639" s="247" t="s">
        <v>917</v>
      </c>
      <c r="G639" s="245"/>
      <c r="H639" s="248">
        <v>94</v>
      </c>
      <c r="I639" s="249"/>
      <c r="J639" s="245"/>
      <c r="K639" s="245"/>
      <c r="L639" s="250"/>
      <c r="M639" s="251"/>
      <c r="N639" s="252"/>
      <c r="O639" s="252"/>
      <c r="P639" s="252"/>
      <c r="Q639" s="252"/>
      <c r="R639" s="252"/>
      <c r="S639" s="252"/>
      <c r="T639" s="25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4" t="s">
        <v>171</v>
      </c>
      <c r="AU639" s="254" t="s">
        <v>85</v>
      </c>
      <c r="AV639" s="14" t="s">
        <v>85</v>
      </c>
      <c r="AW639" s="14" t="s">
        <v>31</v>
      </c>
      <c r="AX639" s="14" t="s">
        <v>83</v>
      </c>
      <c r="AY639" s="254" t="s">
        <v>162</v>
      </c>
    </row>
    <row r="640" s="2" customFormat="1" ht="24.15" customHeight="1">
      <c r="A640" s="39"/>
      <c r="B640" s="40"/>
      <c r="C640" s="220" t="s">
        <v>918</v>
      </c>
      <c r="D640" s="220" t="s">
        <v>165</v>
      </c>
      <c r="E640" s="221" t="s">
        <v>919</v>
      </c>
      <c r="F640" s="222" t="s">
        <v>920</v>
      </c>
      <c r="G640" s="223" t="s">
        <v>177</v>
      </c>
      <c r="H640" s="224">
        <v>2.7599999999999998</v>
      </c>
      <c r="I640" s="225"/>
      <c r="J640" s="224">
        <f>ROUND(I640*H640,2)</f>
        <v>0</v>
      </c>
      <c r="K640" s="226"/>
      <c r="L640" s="45"/>
      <c r="M640" s="227" t="s">
        <v>1</v>
      </c>
      <c r="N640" s="228" t="s">
        <v>40</v>
      </c>
      <c r="O640" s="92"/>
      <c r="P640" s="229">
        <f>O640*H640</f>
        <v>0</v>
      </c>
      <c r="Q640" s="229">
        <v>0</v>
      </c>
      <c r="R640" s="229">
        <f>Q640*H640</f>
        <v>0</v>
      </c>
      <c r="S640" s="229">
        <v>0</v>
      </c>
      <c r="T640" s="230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31" t="s">
        <v>265</v>
      </c>
      <c r="AT640" s="231" t="s">
        <v>165</v>
      </c>
      <c r="AU640" s="231" t="s">
        <v>85</v>
      </c>
      <c r="AY640" s="18" t="s">
        <v>162</v>
      </c>
      <c r="BE640" s="232">
        <f>IF(N640="základní",J640,0)</f>
        <v>0</v>
      </c>
      <c r="BF640" s="232">
        <f>IF(N640="snížená",J640,0)</f>
        <v>0</v>
      </c>
      <c r="BG640" s="232">
        <f>IF(N640="zákl. přenesená",J640,0)</f>
        <v>0</v>
      </c>
      <c r="BH640" s="232">
        <f>IF(N640="sníž. přenesená",J640,0)</f>
        <v>0</v>
      </c>
      <c r="BI640" s="232">
        <f>IF(N640="nulová",J640,0)</f>
        <v>0</v>
      </c>
      <c r="BJ640" s="18" t="s">
        <v>83</v>
      </c>
      <c r="BK640" s="232">
        <f>ROUND(I640*H640,2)</f>
        <v>0</v>
      </c>
      <c r="BL640" s="18" t="s">
        <v>265</v>
      </c>
      <c r="BM640" s="231" t="s">
        <v>921</v>
      </c>
    </row>
    <row r="641" s="12" customFormat="1" ht="22.8" customHeight="1">
      <c r="A641" s="12"/>
      <c r="B641" s="204"/>
      <c r="C641" s="205"/>
      <c r="D641" s="206" t="s">
        <v>74</v>
      </c>
      <c r="E641" s="218" t="s">
        <v>922</v>
      </c>
      <c r="F641" s="218" t="s">
        <v>923</v>
      </c>
      <c r="G641" s="205"/>
      <c r="H641" s="205"/>
      <c r="I641" s="208"/>
      <c r="J641" s="219">
        <f>BK641</f>
        <v>0</v>
      </c>
      <c r="K641" s="205"/>
      <c r="L641" s="210"/>
      <c r="M641" s="211"/>
      <c r="N641" s="212"/>
      <c r="O641" s="212"/>
      <c r="P641" s="213">
        <f>SUM(P642:P658)</f>
        <v>0</v>
      </c>
      <c r="Q641" s="212"/>
      <c r="R641" s="213">
        <f>SUM(R642:R658)</f>
        <v>1.3731599999999999</v>
      </c>
      <c r="S641" s="212"/>
      <c r="T641" s="214">
        <f>SUM(T642:T658)</f>
        <v>0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R641" s="215" t="s">
        <v>85</v>
      </c>
      <c r="AT641" s="216" t="s">
        <v>74</v>
      </c>
      <c r="AU641" s="216" t="s">
        <v>83</v>
      </c>
      <c r="AY641" s="215" t="s">
        <v>162</v>
      </c>
      <c r="BK641" s="217">
        <f>SUM(BK642:BK658)</f>
        <v>0</v>
      </c>
    </row>
    <row r="642" s="2" customFormat="1" ht="24.15" customHeight="1">
      <c r="A642" s="39"/>
      <c r="B642" s="40"/>
      <c r="C642" s="220" t="s">
        <v>924</v>
      </c>
      <c r="D642" s="220" t="s">
        <v>165</v>
      </c>
      <c r="E642" s="221" t="s">
        <v>925</v>
      </c>
      <c r="F642" s="222" t="s">
        <v>926</v>
      </c>
      <c r="G642" s="223" t="s">
        <v>200</v>
      </c>
      <c r="H642" s="224">
        <v>58</v>
      </c>
      <c r="I642" s="225"/>
      <c r="J642" s="224">
        <f>ROUND(I642*H642,2)</f>
        <v>0</v>
      </c>
      <c r="K642" s="226"/>
      <c r="L642" s="45"/>
      <c r="M642" s="227" t="s">
        <v>1</v>
      </c>
      <c r="N642" s="228" t="s">
        <v>40</v>
      </c>
      <c r="O642" s="92"/>
      <c r="P642" s="229">
        <f>O642*H642</f>
        <v>0</v>
      </c>
      <c r="Q642" s="229">
        <v>0.0053800000000000002</v>
      </c>
      <c r="R642" s="229">
        <f>Q642*H642</f>
        <v>0.31204000000000004</v>
      </c>
      <c r="S642" s="229">
        <v>0</v>
      </c>
      <c r="T642" s="230">
        <f>S642*H642</f>
        <v>0</v>
      </c>
      <c r="U642" s="39"/>
      <c r="V642" s="39"/>
      <c r="W642" s="39"/>
      <c r="X642" s="39"/>
      <c r="Y642" s="39"/>
      <c r="Z642" s="39"/>
      <c r="AA642" s="39"/>
      <c r="AB642" s="39"/>
      <c r="AC642" s="39"/>
      <c r="AD642" s="39"/>
      <c r="AE642" s="39"/>
      <c r="AR642" s="231" t="s">
        <v>265</v>
      </c>
      <c r="AT642" s="231" t="s">
        <v>165</v>
      </c>
      <c r="AU642" s="231" t="s">
        <v>85</v>
      </c>
      <c r="AY642" s="18" t="s">
        <v>162</v>
      </c>
      <c r="BE642" s="232">
        <f>IF(N642="základní",J642,0)</f>
        <v>0</v>
      </c>
      <c r="BF642" s="232">
        <f>IF(N642="snížená",J642,0)</f>
        <v>0</v>
      </c>
      <c r="BG642" s="232">
        <f>IF(N642="zákl. přenesená",J642,0)</f>
        <v>0</v>
      </c>
      <c r="BH642" s="232">
        <f>IF(N642="sníž. přenesená",J642,0)</f>
        <v>0</v>
      </c>
      <c r="BI642" s="232">
        <f>IF(N642="nulová",J642,0)</f>
        <v>0</v>
      </c>
      <c r="BJ642" s="18" t="s">
        <v>83</v>
      </c>
      <c r="BK642" s="232">
        <f>ROUND(I642*H642,2)</f>
        <v>0</v>
      </c>
      <c r="BL642" s="18" t="s">
        <v>265</v>
      </c>
      <c r="BM642" s="231" t="s">
        <v>927</v>
      </c>
    </row>
    <row r="643" s="14" customFormat="1">
      <c r="A643" s="14"/>
      <c r="B643" s="244"/>
      <c r="C643" s="245"/>
      <c r="D643" s="235" t="s">
        <v>171</v>
      </c>
      <c r="E643" s="246" t="s">
        <v>1</v>
      </c>
      <c r="F643" s="247" t="s">
        <v>928</v>
      </c>
      <c r="G643" s="245"/>
      <c r="H643" s="248">
        <v>11.220000000000001</v>
      </c>
      <c r="I643" s="249"/>
      <c r="J643" s="245"/>
      <c r="K643" s="245"/>
      <c r="L643" s="250"/>
      <c r="M643" s="251"/>
      <c r="N643" s="252"/>
      <c r="O643" s="252"/>
      <c r="P643" s="252"/>
      <c r="Q643" s="252"/>
      <c r="R643" s="252"/>
      <c r="S643" s="252"/>
      <c r="T643" s="253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4" t="s">
        <v>171</v>
      </c>
      <c r="AU643" s="254" t="s">
        <v>85</v>
      </c>
      <c r="AV643" s="14" t="s">
        <v>85</v>
      </c>
      <c r="AW643" s="14" t="s">
        <v>31</v>
      </c>
      <c r="AX643" s="14" t="s">
        <v>75</v>
      </c>
      <c r="AY643" s="254" t="s">
        <v>162</v>
      </c>
    </row>
    <row r="644" s="14" customFormat="1">
      <c r="A644" s="14"/>
      <c r="B644" s="244"/>
      <c r="C644" s="245"/>
      <c r="D644" s="235" t="s">
        <v>171</v>
      </c>
      <c r="E644" s="246" t="s">
        <v>1</v>
      </c>
      <c r="F644" s="247" t="s">
        <v>929</v>
      </c>
      <c r="G644" s="245"/>
      <c r="H644" s="248">
        <v>22.699999999999999</v>
      </c>
      <c r="I644" s="249"/>
      <c r="J644" s="245"/>
      <c r="K644" s="245"/>
      <c r="L644" s="250"/>
      <c r="M644" s="251"/>
      <c r="N644" s="252"/>
      <c r="O644" s="252"/>
      <c r="P644" s="252"/>
      <c r="Q644" s="252"/>
      <c r="R644" s="252"/>
      <c r="S644" s="252"/>
      <c r="T644" s="25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4" t="s">
        <v>171</v>
      </c>
      <c r="AU644" s="254" t="s">
        <v>85</v>
      </c>
      <c r="AV644" s="14" t="s">
        <v>85</v>
      </c>
      <c r="AW644" s="14" t="s">
        <v>31</v>
      </c>
      <c r="AX644" s="14" t="s">
        <v>75</v>
      </c>
      <c r="AY644" s="254" t="s">
        <v>162</v>
      </c>
    </row>
    <row r="645" s="14" customFormat="1">
      <c r="A645" s="14"/>
      <c r="B645" s="244"/>
      <c r="C645" s="245"/>
      <c r="D645" s="235" t="s">
        <v>171</v>
      </c>
      <c r="E645" s="246" t="s">
        <v>1</v>
      </c>
      <c r="F645" s="247" t="s">
        <v>930</v>
      </c>
      <c r="G645" s="245"/>
      <c r="H645" s="248">
        <v>24.079999999999998</v>
      </c>
      <c r="I645" s="249"/>
      <c r="J645" s="245"/>
      <c r="K645" s="245"/>
      <c r="L645" s="250"/>
      <c r="M645" s="251"/>
      <c r="N645" s="252"/>
      <c r="O645" s="252"/>
      <c r="P645" s="252"/>
      <c r="Q645" s="252"/>
      <c r="R645" s="252"/>
      <c r="S645" s="252"/>
      <c r="T645" s="253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4" t="s">
        <v>171</v>
      </c>
      <c r="AU645" s="254" t="s">
        <v>85</v>
      </c>
      <c r="AV645" s="14" t="s">
        <v>85</v>
      </c>
      <c r="AW645" s="14" t="s">
        <v>31</v>
      </c>
      <c r="AX645" s="14" t="s">
        <v>75</v>
      </c>
      <c r="AY645" s="254" t="s">
        <v>162</v>
      </c>
    </row>
    <row r="646" s="15" customFormat="1">
      <c r="A646" s="15"/>
      <c r="B646" s="255"/>
      <c r="C646" s="256"/>
      <c r="D646" s="235" t="s">
        <v>171</v>
      </c>
      <c r="E646" s="257" t="s">
        <v>1</v>
      </c>
      <c r="F646" s="258" t="s">
        <v>185</v>
      </c>
      <c r="G646" s="256"/>
      <c r="H646" s="259">
        <v>58</v>
      </c>
      <c r="I646" s="260"/>
      <c r="J646" s="256"/>
      <c r="K646" s="256"/>
      <c r="L646" s="261"/>
      <c r="M646" s="262"/>
      <c r="N646" s="263"/>
      <c r="O646" s="263"/>
      <c r="P646" s="263"/>
      <c r="Q646" s="263"/>
      <c r="R646" s="263"/>
      <c r="S646" s="263"/>
      <c r="T646" s="264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5" t="s">
        <v>171</v>
      </c>
      <c r="AU646" s="265" t="s">
        <v>85</v>
      </c>
      <c r="AV646" s="15" t="s">
        <v>169</v>
      </c>
      <c r="AW646" s="15" t="s">
        <v>31</v>
      </c>
      <c r="AX646" s="15" t="s">
        <v>83</v>
      </c>
      <c r="AY646" s="265" t="s">
        <v>162</v>
      </c>
    </row>
    <row r="647" s="2" customFormat="1" ht="24.15" customHeight="1">
      <c r="A647" s="39"/>
      <c r="B647" s="40"/>
      <c r="C647" s="270" t="s">
        <v>931</v>
      </c>
      <c r="D647" s="270" t="s">
        <v>319</v>
      </c>
      <c r="E647" s="271" t="s">
        <v>932</v>
      </c>
      <c r="F647" s="272" t="s">
        <v>933</v>
      </c>
      <c r="G647" s="273" t="s">
        <v>200</v>
      </c>
      <c r="H647" s="274">
        <v>64</v>
      </c>
      <c r="I647" s="275"/>
      <c r="J647" s="274">
        <f>ROUND(I647*H647,2)</f>
        <v>0</v>
      </c>
      <c r="K647" s="276"/>
      <c r="L647" s="277"/>
      <c r="M647" s="278" t="s">
        <v>1</v>
      </c>
      <c r="N647" s="279" t="s">
        <v>40</v>
      </c>
      <c r="O647" s="92"/>
      <c r="P647" s="229">
        <f>O647*H647</f>
        <v>0</v>
      </c>
      <c r="Q647" s="229">
        <v>0.016</v>
      </c>
      <c r="R647" s="229">
        <f>Q647*H647</f>
        <v>1.024</v>
      </c>
      <c r="S647" s="229">
        <v>0</v>
      </c>
      <c r="T647" s="230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1" t="s">
        <v>375</v>
      </c>
      <c r="AT647" s="231" t="s">
        <v>319</v>
      </c>
      <c r="AU647" s="231" t="s">
        <v>85</v>
      </c>
      <c r="AY647" s="18" t="s">
        <v>162</v>
      </c>
      <c r="BE647" s="232">
        <f>IF(N647="základní",J647,0)</f>
        <v>0</v>
      </c>
      <c r="BF647" s="232">
        <f>IF(N647="snížená",J647,0)</f>
        <v>0</v>
      </c>
      <c r="BG647" s="232">
        <f>IF(N647="zákl. přenesená",J647,0)</f>
        <v>0</v>
      </c>
      <c r="BH647" s="232">
        <f>IF(N647="sníž. přenesená",J647,0)</f>
        <v>0</v>
      </c>
      <c r="BI647" s="232">
        <f>IF(N647="nulová",J647,0)</f>
        <v>0</v>
      </c>
      <c r="BJ647" s="18" t="s">
        <v>83</v>
      </c>
      <c r="BK647" s="232">
        <f>ROUND(I647*H647,2)</f>
        <v>0</v>
      </c>
      <c r="BL647" s="18" t="s">
        <v>265</v>
      </c>
      <c r="BM647" s="231" t="s">
        <v>934</v>
      </c>
    </row>
    <row r="648" s="14" customFormat="1">
      <c r="A648" s="14"/>
      <c r="B648" s="244"/>
      <c r="C648" s="245"/>
      <c r="D648" s="235" t="s">
        <v>171</v>
      </c>
      <c r="E648" s="246" t="s">
        <v>1</v>
      </c>
      <c r="F648" s="247" t="s">
        <v>935</v>
      </c>
      <c r="G648" s="245"/>
      <c r="H648" s="248">
        <v>64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171</v>
      </c>
      <c r="AU648" s="254" t="s">
        <v>85</v>
      </c>
      <c r="AV648" s="14" t="s">
        <v>85</v>
      </c>
      <c r="AW648" s="14" t="s">
        <v>31</v>
      </c>
      <c r="AX648" s="14" t="s">
        <v>83</v>
      </c>
      <c r="AY648" s="254" t="s">
        <v>162</v>
      </c>
    </row>
    <row r="649" s="2" customFormat="1" ht="24.15" customHeight="1">
      <c r="A649" s="39"/>
      <c r="B649" s="40"/>
      <c r="C649" s="220" t="s">
        <v>936</v>
      </c>
      <c r="D649" s="220" t="s">
        <v>165</v>
      </c>
      <c r="E649" s="221" t="s">
        <v>937</v>
      </c>
      <c r="F649" s="222" t="s">
        <v>938</v>
      </c>
      <c r="G649" s="223" t="s">
        <v>213</v>
      </c>
      <c r="H649" s="224">
        <v>44</v>
      </c>
      <c r="I649" s="225"/>
      <c r="J649" s="224">
        <f>ROUND(I649*H649,2)</f>
        <v>0</v>
      </c>
      <c r="K649" s="226"/>
      <c r="L649" s="45"/>
      <c r="M649" s="227" t="s">
        <v>1</v>
      </c>
      <c r="N649" s="228" t="s">
        <v>40</v>
      </c>
      <c r="O649" s="92"/>
      <c r="P649" s="229">
        <f>O649*H649</f>
        <v>0</v>
      </c>
      <c r="Q649" s="229">
        <v>0.00020000000000000001</v>
      </c>
      <c r="R649" s="229">
        <f>Q649*H649</f>
        <v>0.0088000000000000005</v>
      </c>
      <c r="S649" s="229">
        <v>0</v>
      </c>
      <c r="T649" s="230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1" t="s">
        <v>265</v>
      </c>
      <c r="AT649" s="231" t="s">
        <v>165</v>
      </c>
      <c r="AU649" s="231" t="s">
        <v>85</v>
      </c>
      <c r="AY649" s="18" t="s">
        <v>162</v>
      </c>
      <c r="BE649" s="232">
        <f>IF(N649="základní",J649,0)</f>
        <v>0</v>
      </c>
      <c r="BF649" s="232">
        <f>IF(N649="snížená",J649,0)</f>
        <v>0</v>
      </c>
      <c r="BG649" s="232">
        <f>IF(N649="zákl. přenesená",J649,0)</f>
        <v>0</v>
      </c>
      <c r="BH649" s="232">
        <f>IF(N649="sníž. přenesená",J649,0)</f>
        <v>0</v>
      </c>
      <c r="BI649" s="232">
        <f>IF(N649="nulová",J649,0)</f>
        <v>0</v>
      </c>
      <c r="BJ649" s="18" t="s">
        <v>83</v>
      </c>
      <c r="BK649" s="232">
        <f>ROUND(I649*H649,2)</f>
        <v>0</v>
      </c>
      <c r="BL649" s="18" t="s">
        <v>265</v>
      </c>
      <c r="BM649" s="231" t="s">
        <v>939</v>
      </c>
    </row>
    <row r="650" s="14" customFormat="1">
      <c r="A650" s="14"/>
      <c r="B650" s="244"/>
      <c r="C650" s="245"/>
      <c r="D650" s="235" t="s">
        <v>171</v>
      </c>
      <c r="E650" s="246" t="s">
        <v>1</v>
      </c>
      <c r="F650" s="247" t="s">
        <v>940</v>
      </c>
      <c r="G650" s="245"/>
      <c r="H650" s="248">
        <v>44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171</v>
      </c>
      <c r="AU650" s="254" t="s">
        <v>85</v>
      </c>
      <c r="AV650" s="14" t="s">
        <v>85</v>
      </c>
      <c r="AW650" s="14" t="s">
        <v>31</v>
      </c>
      <c r="AX650" s="14" t="s">
        <v>83</v>
      </c>
      <c r="AY650" s="254" t="s">
        <v>162</v>
      </c>
    </row>
    <row r="651" s="2" customFormat="1" ht="24.15" customHeight="1">
      <c r="A651" s="39"/>
      <c r="B651" s="40"/>
      <c r="C651" s="220" t="s">
        <v>941</v>
      </c>
      <c r="D651" s="220" t="s">
        <v>165</v>
      </c>
      <c r="E651" s="221" t="s">
        <v>942</v>
      </c>
      <c r="F651" s="222" t="s">
        <v>943</v>
      </c>
      <c r="G651" s="223" t="s">
        <v>213</v>
      </c>
      <c r="H651" s="224">
        <v>29</v>
      </c>
      <c r="I651" s="225"/>
      <c r="J651" s="224">
        <f>ROUND(I651*H651,2)</f>
        <v>0</v>
      </c>
      <c r="K651" s="226"/>
      <c r="L651" s="45"/>
      <c r="M651" s="227" t="s">
        <v>1</v>
      </c>
      <c r="N651" s="228" t="s">
        <v>40</v>
      </c>
      <c r="O651" s="92"/>
      <c r="P651" s="229">
        <f>O651*H651</f>
        <v>0</v>
      </c>
      <c r="Q651" s="229">
        <v>0.00018000000000000001</v>
      </c>
      <c r="R651" s="229">
        <f>Q651*H651</f>
        <v>0.0052200000000000007</v>
      </c>
      <c r="S651" s="229">
        <v>0</v>
      </c>
      <c r="T651" s="230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1" t="s">
        <v>265</v>
      </c>
      <c r="AT651" s="231" t="s">
        <v>165</v>
      </c>
      <c r="AU651" s="231" t="s">
        <v>85</v>
      </c>
      <c r="AY651" s="18" t="s">
        <v>162</v>
      </c>
      <c r="BE651" s="232">
        <f>IF(N651="základní",J651,0)</f>
        <v>0</v>
      </c>
      <c r="BF651" s="232">
        <f>IF(N651="snížená",J651,0)</f>
        <v>0</v>
      </c>
      <c r="BG651" s="232">
        <f>IF(N651="zákl. přenesená",J651,0)</f>
        <v>0</v>
      </c>
      <c r="BH651" s="232">
        <f>IF(N651="sníž. přenesená",J651,0)</f>
        <v>0</v>
      </c>
      <c r="BI651" s="232">
        <f>IF(N651="nulová",J651,0)</f>
        <v>0</v>
      </c>
      <c r="BJ651" s="18" t="s">
        <v>83</v>
      </c>
      <c r="BK651" s="232">
        <f>ROUND(I651*H651,2)</f>
        <v>0</v>
      </c>
      <c r="BL651" s="18" t="s">
        <v>265</v>
      </c>
      <c r="BM651" s="231" t="s">
        <v>944</v>
      </c>
    </row>
    <row r="652" s="14" customFormat="1">
      <c r="A652" s="14"/>
      <c r="B652" s="244"/>
      <c r="C652" s="245"/>
      <c r="D652" s="235" t="s">
        <v>171</v>
      </c>
      <c r="E652" s="246" t="s">
        <v>1</v>
      </c>
      <c r="F652" s="247" t="s">
        <v>945</v>
      </c>
      <c r="G652" s="245"/>
      <c r="H652" s="248">
        <v>5.6100000000000003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4" t="s">
        <v>171</v>
      </c>
      <c r="AU652" s="254" t="s">
        <v>85</v>
      </c>
      <c r="AV652" s="14" t="s">
        <v>85</v>
      </c>
      <c r="AW652" s="14" t="s">
        <v>31</v>
      </c>
      <c r="AX652" s="14" t="s">
        <v>75</v>
      </c>
      <c r="AY652" s="254" t="s">
        <v>162</v>
      </c>
    </row>
    <row r="653" s="14" customFormat="1">
      <c r="A653" s="14"/>
      <c r="B653" s="244"/>
      <c r="C653" s="245"/>
      <c r="D653" s="235" t="s">
        <v>171</v>
      </c>
      <c r="E653" s="246" t="s">
        <v>1</v>
      </c>
      <c r="F653" s="247" t="s">
        <v>946</v>
      </c>
      <c r="G653" s="245"/>
      <c r="H653" s="248">
        <v>11.35</v>
      </c>
      <c r="I653" s="249"/>
      <c r="J653" s="245"/>
      <c r="K653" s="245"/>
      <c r="L653" s="250"/>
      <c r="M653" s="251"/>
      <c r="N653" s="252"/>
      <c r="O653" s="252"/>
      <c r="P653" s="252"/>
      <c r="Q653" s="252"/>
      <c r="R653" s="252"/>
      <c r="S653" s="252"/>
      <c r="T653" s="253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4" t="s">
        <v>171</v>
      </c>
      <c r="AU653" s="254" t="s">
        <v>85</v>
      </c>
      <c r="AV653" s="14" t="s">
        <v>85</v>
      </c>
      <c r="AW653" s="14" t="s">
        <v>31</v>
      </c>
      <c r="AX653" s="14" t="s">
        <v>75</v>
      </c>
      <c r="AY653" s="254" t="s">
        <v>162</v>
      </c>
    </row>
    <row r="654" s="14" customFormat="1">
      <c r="A654" s="14"/>
      <c r="B654" s="244"/>
      <c r="C654" s="245"/>
      <c r="D654" s="235" t="s">
        <v>171</v>
      </c>
      <c r="E654" s="246" t="s">
        <v>1</v>
      </c>
      <c r="F654" s="247" t="s">
        <v>947</v>
      </c>
      <c r="G654" s="245"/>
      <c r="H654" s="248">
        <v>12.039999999999999</v>
      </c>
      <c r="I654" s="249"/>
      <c r="J654" s="245"/>
      <c r="K654" s="245"/>
      <c r="L654" s="250"/>
      <c r="M654" s="251"/>
      <c r="N654" s="252"/>
      <c r="O654" s="252"/>
      <c r="P654" s="252"/>
      <c r="Q654" s="252"/>
      <c r="R654" s="252"/>
      <c r="S654" s="252"/>
      <c r="T654" s="253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4" t="s">
        <v>171</v>
      </c>
      <c r="AU654" s="254" t="s">
        <v>85</v>
      </c>
      <c r="AV654" s="14" t="s">
        <v>85</v>
      </c>
      <c r="AW654" s="14" t="s">
        <v>31</v>
      </c>
      <c r="AX654" s="14" t="s">
        <v>75</v>
      </c>
      <c r="AY654" s="254" t="s">
        <v>162</v>
      </c>
    </row>
    <row r="655" s="15" customFormat="1">
      <c r="A655" s="15"/>
      <c r="B655" s="255"/>
      <c r="C655" s="256"/>
      <c r="D655" s="235" t="s">
        <v>171</v>
      </c>
      <c r="E655" s="257" t="s">
        <v>1</v>
      </c>
      <c r="F655" s="258" t="s">
        <v>185</v>
      </c>
      <c r="G655" s="256"/>
      <c r="H655" s="259">
        <v>29</v>
      </c>
      <c r="I655" s="260"/>
      <c r="J655" s="256"/>
      <c r="K655" s="256"/>
      <c r="L655" s="261"/>
      <c r="M655" s="262"/>
      <c r="N655" s="263"/>
      <c r="O655" s="263"/>
      <c r="P655" s="263"/>
      <c r="Q655" s="263"/>
      <c r="R655" s="263"/>
      <c r="S655" s="263"/>
      <c r="T655" s="264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65" t="s">
        <v>171</v>
      </c>
      <c r="AU655" s="265" t="s">
        <v>85</v>
      </c>
      <c r="AV655" s="15" t="s">
        <v>169</v>
      </c>
      <c r="AW655" s="15" t="s">
        <v>31</v>
      </c>
      <c r="AX655" s="15" t="s">
        <v>83</v>
      </c>
      <c r="AY655" s="265" t="s">
        <v>162</v>
      </c>
    </row>
    <row r="656" s="2" customFormat="1" ht="16.5" customHeight="1">
      <c r="A656" s="39"/>
      <c r="B656" s="40"/>
      <c r="C656" s="270" t="s">
        <v>948</v>
      </c>
      <c r="D656" s="270" t="s">
        <v>319</v>
      </c>
      <c r="E656" s="271" t="s">
        <v>949</v>
      </c>
      <c r="F656" s="272" t="s">
        <v>950</v>
      </c>
      <c r="G656" s="273" t="s">
        <v>213</v>
      </c>
      <c r="H656" s="274">
        <v>77</v>
      </c>
      <c r="I656" s="275"/>
      <c r="J656" s="274">
        <f>ROUND(I656*H656,2)</f>
        <v>0</v>
      </c>
      <c r="K656" s="276"/>
      <c r="L656" s="277"/>
      <c r="M656" s="278" t="s">
        <v>1</v>
      </c>
      <c r="N656" s="279" t="s">
        <v>40</v>
      </c>
      <c r="O656" s="92"/>
      <c r="P656" s="229">
        <f>O656*H656</f>
        <v>0</v>
      </c>
      <c r="Q656" s="229">
        <v>0.00029999999999999997</v>
      </c>
      <c r="R656" s="229">
        <f>Q656*H656</f>
        <v>0.023099999999999999</v>
      </c>
      <c r="S656" s="229">
        <v>0</v>
      </c>
      <c r="T656" s="230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1" t="s">
        <v>375</v>
      </c>
      <c r="AT656" s="231" t="s">
        <v>319</v>
      </c>
      <c r="AU656" s="231" t="s">
        <v>85</v>
      </c>
      <c r="AY656" s="18" t="s">
        <v>162</v>
      </c>
      <c r="BE656" s="232">
        <f>IF(N656="základní",J656,0)</f>
        <v>0</v>
      </c>
      <c r="BF656" s="232">
        <f>IF(N656="snížená",J656,0)</f>
        <v>0</v>
      </c>
      <c r="BG656" s="232">
        <f>IF(N656="zákl. přenesená",J656,0)</f>
        <v>0</v>
      </c>
      <c r="BH656" s="232">
        <f>IF(N656="sníž. přenesená",J656,0)</f>
        <v>0</v>
      </c>
      <c r="BI656" s="232">
        <f>IF(N656="nulová",J656,0)</f>
        <v>0</v>
      </c>
      <c r="BJ656" s="18" t="s">
        <v>83</v>
      </c>
      <c r="BK656" s="232">
        <f>ROUND(I656*H656,2)</f>
        <v>0</v>
      </c>
      <c r="BL656" s="18" t="s">
        <v>265</v>
      </c>
      <c r="BM656" s="231" t="s">
        <v>951</v>
      </c>
    </row>
    <row r="657" s="14" customFormat="1">
      <c r="A657" s="14"/>
      <c r="B657" s="244"/>
      <c r="C657" s="245"/>
      <c r="D657" s="235" t="s">
        <v>171</v>
      </c>
      <c r="E657" s="246" t="s">
        <v>1</v>
      </c>
      <c r="F657" s="247" t="s">
        <v>952</v>
      </c>
      <c r="G657" s="245"/>
      <c r="H657" s="248">
        <v>77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171</v>
      </c>
      <c r="AU657" s="254" t="s">
        <v>85</v>
      </c>
      <c r="AV657" s="14" t="s">
        <v>85</v>
      </c>
      <c r="AW657" s="14" t="s">
        <v>31</v>
      </c>
      <c r="AX657" s="14" t="s">
        <v>83</v>
      </c>
      <c r="AY657" s="254" t="s">
        <v>162</v>
      </c>
    </row>
    <row r="658" s="2" customFormat="1" ht="24.15" customHeight="1">
      <c r="A658" s="39"/>
      <c r="B658" s="40"/>
      <c r="C658" s="220" t="s">
        <v>953</v>
      </c>
      <c r="D658" s="220" t="s">
        <v>165</v>
      </c>
      <c r="E658" s="221" t="s">
        <v>954</v>
      </c>
      <c r="F658" s="222" t="s">
        <v>955</v>
      </c>
      <c r="G658" s="223" t="s">
        <v>177</v>
      </c>
      <c r="H658" s="224">
        <v>1.3700000000000001</v>
      </c>
      <c r="I658" s="225"/>
      <c r="J658" s="224">
        <f>ROUND(I658*H658,2)</f>
        <v>0</v>
      </c>
      <c r="K658" s="226"/>
      <c r="L658" s="45"/>
      <c r="M658" s="227" t="s">
        <v>1</v>
      </c>
      <c r="N658" s="228" t="s">
        <v>40</v>
      </c>
      <c r="O658" s="92"/>
      <c r="P658" s="229">
        <f>O658*H658</f>
        <v>0</v>
      </c>
      <c r="Q658" s="229">
        <v>0</v>
      </c>
      <c r="R658" s="229">
        <f>Q658*H658</f>
        <v>0</v>
      </c>
      <c r="S658" s="229">
        <v>0</v>
      </c>
      <c r="T658" s="230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31" t="s">
        <v>265</v>
      </c>
      <c r="AT658" s="231" t="s">
        <v>165</v>
      </c>
      <c r="AU658" s="231" t="s">
        <v>85</v>
      </c>
      <c r="AY658" s="18" t="s">
        <v>162</v>
      </c>
      <c r="BE658" s="232">
        <f>IF(N658="základní",J658,0)</f>
        <v>0</v>
      </c>
      <c r="BF658" s="232">
        <f>IF(N658="snížená",J658,0)</f>
        <v>0</v>
      </c>
      <c r="BG658" s="232">
        <f>IF(N658="zákl. přenesená",J658,0)</f>
        <v>0</v>
      </c>
      <c r="BH658" s="232">
        <f>IF(N658="sníž. přenesená",J658,0)</f>
        <v>0</v>
      </c>
      <c r="BI658" s="232">
        <f>IF(N658="nulová",J658,0)</f>
        <v>0</v>
      </c>
      <c r="BJ658" s="18" t="s">
        <v>83</v>
      </c>
      <c r="BK658" s="232">
        <f>ROUND(I658*H658,2)</f>
        <v>0</v>
      </c>
      <c r="BL658" s="18" t="s">
        <v>265</v>
      </c>
      <c r="BM658" s="231" t="s">
        <v>956</v>
      </c>
    </row>
    <row r="659" s="12" customFormat="1" ht="22.8" customHeight="1">
      <c r="A659" s="12"/>
      <c r="B659" s="204"/>
      <c r="C659" s="205"/>
      <c r="D659" s="206" t="s">
        <v>74</v>
      </c>
      <c r="E659" s="218" t="s">
        <v>957</v>
      </c>
      <c r="F659" s="218" t="s">
        <v>958</v>
      </c>
      <c r="G659" s="205"/>
      <c r="H659" s="205"/>
      <c r="I659" s="208"/>
      <c r="J659" s="219">
        <f>BK659</f>
        <v>0</v>
      </c>
      <c r="K659" s="205"/>
      <c r="L659" s="210"/>
      <c r="M659" s="211"/>
      <c r="N659" s="212"/>
      <c r="O659" s="212"/>
      <c r="P659" s="213">
        <f>SUM(P660:P669)</f>
        <v>0</v>
      </c>
      <c r="Q659" s="212"/>
      <c r="R659" s="213">
        <f>SUM(R660:R669)</f>
        <v>0.1079</v>
      </c>
      <c r="S659" s="212"/>
      <c r="T659" s="214">
        <f>SUM(T660:T669)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15" t="s">
        <v>85</v>
      </c>
      <c r="AT659" s="216" t="s">
        <v>74</v>
      </c>
      <c r="AU659" s="216" t="s">
        <v>83</v>
      </c>
      <c r="AY659" s="215" t="s">
        <v>162</v>
      </c>
      <c r="BK659" s="217">
        <f>SUM(BK660:BK669)</f>
        <v>0</v>
      </c>
    </row>
    <row r="660" s="2" customFormat="1" ht="24.15" customHeight="1">
      <c r="A660" s="39"/>
      <c r="B660" s="40"/>
      <c r="C660" s="220" t="s">
        <v>959</v>
      </c>
      <c r="D660" s="220" t="s">
        <v>165</v>
      </c>
      <c r="E660" s="221" t="s">
        <v>960</v>
      </c>
      <c r="F660" s="222" t="s">
        <v>961</v>
      </c>
      <c r="G660" s="223" t="s">
        <v>200</v>
      </c>
      <c r="H660" s="224">
        <v>130</v>
      </c>
      <c r="I660" s="225"/>
      <c r="J660" s="224">
        <f>ROUND(I660*H660,2)</f>
        <v>0</v>
      </c>
      <c r="K660" s="226"/>
      <c r="L660" s="45"/>
      <c r="M660" s="227" t="s">
        <v>1</v>
      </c>
      <c r="N660" s="228" t="s">
        <v>40</v>
      </c>
      <c r="O660" s="92"/>
      <c r="P660" s="229">
        <f>O660*H660</f>
        <v>0</v>
      </c>
      <c r="Q660" s="229">
        <v>0.00072000000000000005</v>
      </c>
      <c r="R660" s="229">
        <f>Q660*H660</f>
        <v>0.093600000000000003</v>
      </c>
      <c r="S660" s="229">
        <v>0</v>
      </c>
      <c r="T660" s="230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31" t="s">
        <v>265</v>
      </c>
      <c r="AT660" s="231" t="s">
        <v>165</v>
      </c>
      <c r="AU660" s="231" t="s">
        <v>85</v>
      </c>
      <c r="AY660" s="18" t="s">
        <v>162</v>
      </c>
      <c r="BE660" s="232">
        <f>IF(N660="základní",J660,0)</f>
        <v>0</v>
      </c>
      <c r="BF660" s="232">
        <f>IF(N660="snížená",J660,0)</f>
        <v>0</v>
      </c>
      <c r="BG660" s="232">
        <f>IF(N660="zákl. přenesená",J660,0)</f>
        <v>0</v>
      </c>
      <c r="BH660" s="232">
        <f>IF(N660="sníž. přenesená",J660,0)</f>
        <v>0</v>
      </c>
      <c r="BI660" s="232">
        <f>IF(N660="nulová",J660,0)</f>
        <v>0</v>
      </c>
      <c r="BJ660" s="18" t="s">
        <v>83</v>
      </c>
      <c r="BK660" s="232">
        <f>ROUND(I660*H660,2)</f>
        <v>0</v>
      </c>
      <c r="BL660" s="18" t="s">
        <v>265</v>
      </c>
      <c r="BM660" s="231" t="s">
        <v>962</v>
      </c>
    </row>
    <row r="661" s="13" customFormat="1">
      <c r="A661" s="13"/>
      <c r="B661" s="233"/>
      <c r="C661" s="234"/>
      <c r="D661" s="235" t="s">
        <v>171</v>
      </c>
      <c r="E661" s="236" t="s">
        <v>1</v>
      </c>
      <c r="F661" s="237" t="s">
        <v>963</v>
      </c>
      <c r="G661" s="234"/>
      <c r="H661" s="236" t="s">
        <v>1</v>
      </c>
      <c r="I661" s="238"/>
      <c r="J661" s="234"/>
      <c r="K661" s="234"/>
      <c r="L661" s="239"/>
      <c r="M661" s="240"/>
      <c r="N661" s="241"/>
      <c r="O661" s="241"/>
      <c r="P661" s="241"/>
      <c r="Q661" s="241"/>
      <c r="R661" s="241"/>
      <c r="S661" s="241"/>
      <c r="T661" s="24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3" t="s">
        <v>171</v>
      </c>
      <c r="AU661" s="243" t="s">
        <v>85</v>
      </c>
      <c r="AV661" s="13" t="s">
        <v>83</v>
      </c>
      <c r="AW661" s="13" t="s">
        <v>31</v>
      </c>
      <c r="AX661" s="13" t="s">
        <v>75</v>
      </c>
      <c r="AY661" s="243" t="s">
        <v>162</v>
      </c>
    </row>
    <row r="662" s="14" customFormat="1">
      <c r="A662" s="14"/>
      <c r="B662" s="244"/>
      <c r="C662" s="245"/>
      <c r="D662" s="235" t="s">
        <v>171</v>
      </c>
      <c r="E662" s="246" t="s">
        <v>1</v>
      </c>
      <c r="F662" s="247" t="s">
        <v>964</v>
      </c>
      <c r="G662" s="245"/>
      <c r="H662" s="248">
        <v>109</v>
      </c>
      <c r="I662" s="249"/>
      <c r="J662" s="245"/>
      <c r="K662" s="245"/>
      <c r="L662" s="250"/>
      <c r="M662" s="251"/>
      <c r="N662" s="252"/>
      <c r="O662" s="252"/>
      <c r="P662" s="252"/>
      <c r="Q662" s="252"/>
      <c r="R662" s="252"/>
      <c r="S662" s="252"/>
      <c r="T662" s="253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4" t="s">
        <v>171</v>
      </c>
      <c r="AU662" s="254" t="s">
        <v>85</v>
      </c>
      <c r="AV662" s="14" t="s">
        <v>85</v>
      </c>
      <c r="AW662" s="14" t="s">
        <v>31</v>
      </c>
      <c r="AX662" s="14" t="s">
        <v>75</v>
      </c>
      <c r="AY662" s="254" t="s">
        <v>162</v>
      </c>
    </row>
    <row r="663" s="13" customFormat="1">
      <c r="A663" s="13"/>
      <c r="B663" s="233"/>
      <c r="C663" s="234"/>
      <c r="D663" s="235" t="s">
        <v>171</v>
      </c>
      <c r="E663" s="236" t="s">
        <v>1</v>
      </c>
      <c r="F663" s="237" t="s">
        <v>965</v>
      </c>
      <c r="G663" s="234"/>
      <c r="H663" s="236" t="s">
        <v>1</v>
      </c>
      <c r="I663" s="238"/>
      <c r="J663" s="234"/>
      <c r="K663" s="234"/>
      <c r="L663" s="239"/>
      <c r="M663" s="240"/>
      <c r="N663" s="241"/>
      <c r="O663" s="241"/>
      <c r="P663" s="241"/>
      <c r="Q663" s="241"/>
      <c r="R663" s="241"/>
      <c r="S663" s="241"/>
      <c r="T663" s="242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3" t="s">
        <v>171</v>
      </c>
      <c r="AU663" s="243" t="s">
        <v>85</v>
      </c>
      <c r="AV663" s="13" t="s">
        <v>83</v>
      </c>
      <c r="AW663" s="13" t="s">
        <v>31</v>
      </c>
      <c r="AX663" s="13" t="s">
        <v>75</v>
      </c>
      <c r="AY663" s="243" t="s">
        <v>162</v>
      </c>
    </row>
    <row r="664" s="14" customFormat="1">
      <c r="A664" s="14"/>
      <c r="B664" s="244"/>
      <c r="C664" s="245"/>
      <c r="D664" s="235" t="s">
        <v>171</v>
      </c>
      <c r="E664" s="246" t="s">
        <v>1</v>
      </c>
      <c r="F664" s="247" t="s">
        <v>966</v>
      </c>
      <c r="G664" s="245"/>
      <c r="H664" s="248">
        <v>21</v>
      </c>
      <c r="I664" s="249"/>
      <c r="J664" s="245"/>
      <c r="K664" s="245"/>
      <c r="L664" s="250"/>
      <c r="M664" s="251"/>
      <c r="N664" s="252"/>
      <c r="O664" s="252"/>
      <c r="P664" s="252"/>
      <c r="Q664" s="252"/>
      <c r="R664" s="252"/>
      <c r="S664" s="252"/>
      <c r="T664" s="253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4" t="s">
        <v>171</v>
      </c>
      <c r="AU664" s="254" t="s">
        <v>85</v>
      </c>
      <c r="AV664" s="14" t="s">
        <v>85</v>
      </c>
      <c r="AW664" s="14" t="s">
        <v>31</v>
      </c>
      <c r="AX664" s="14" t="s">
        <v>75</v>
      </c>
      <c r="AY664" s="254" t="s">
        <v>162</v>
      </c>
    </row>
    <row r="665" s="15" customFormat="1">
      <c r="A665" s="15"/>
      <c r="B665" s="255"/>
      <c r="C665" s="256"/>
      <c r="D665" s="235" t="s">
        <v>171</v>
      </c>
      <c r="E665" s="257" t="s">
        <v>1</v>
      </c>
      <c r="F665" s="258" t="s">
        <v>185</v>
      </c>
      <c r="G665" s="256"/>
      <c r="H665" s="259">
        <v>130</v>
      </c>
      <c r="I665" s="260"/>
      <c r="J665" s="256"/>
      <c r="K665" s="256"/>
      <c r="L665" s="261"/>
      <c r="M665" s="262"/>
      <c r="N665" s="263"/>
      <c r="O665" s="263"/>
      <c r="P665" s="263"/>
      <c r="Q665" s="263"/>
      <c r="R665" s="263"/>
      <c r="S665" s="263"/>
      <c r="T665" s="264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5" t="s">
        <v>171</v>
      </c>
      <c r="AU665" s="265" t="s">
        <v>85</v>
      </c>
      <c r="AV665" s="15" t="s">
        <v>169</v>
      </c>
      <c r="AW665" s="15" t="s">
        <v>31</v>
      </c>
      <c r="AX665" s="15" t="s">
        <v>83</v>
      </c>
      <c r="AY665" s="265" t="s">
        <v>162</v>
      </c>
    </row>
    <row r="666" s="2" customFormat="1" ht="24.15" customHeight="1">
      <c r="A666" s="39"/>
      <c r="B666" s="40"/>
      <c r="C666" s="220" t="s">
        <v>967</v>
      </c>
      <c r="D666" s="220" t="s">
        <v>165</v>
      </c>
      <c r="E666" s="221" t="s">
        <v>968</v>
      </c>
      <c r="F666" s="222" t="s">
        <v>969</v>
      </c>
      <c r="G666" s="223" t="s">
        <v>200</v>
      </c>
      <c r="H666" s="224">
        <v>130</v>
      </c>
      <c r="I666" s="225"/>
      <c r="J666" s="224">
        <f>ROUND(I666*H666,2)</f>
        <v>0</v>
      </c>
      <c r="K666" s="226"/>
      <c r="L666" s="45"/>
      <c r="M666" s="227" t="s">
        <v>1</v>
      </c>
      <c r="N666" s="228" t="s">
        <v>40</v>
      </c>
      <c r="O666" s="92"/>
      <c r="P666" s="229">
        <f>O666*H666</f>
        <v>0</v>
      </c>
      <c r="Q666" s="229">
        <v>0.00011</v>
      </c>
      <c r="R666" s="229">
        <f>Q666*H666</f>
        <v>0.0143</v>
      </c>
      <c r="S666" s="229">
        <v>0</v>
      </c>
      <c r="T666" s="230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1" t="s">
        <v>265</v>
      </c>
      <c r="AT666" s="231" t="s">
        <v>165</v>
      </c>
      <c r="AU666" s="231" t="s">
        <v>85</v>
      </c>
      <c r="AY666" s="18" t="s">
        <v>162</v>
      </c>
      <c r="BE666" s="232">
        <f>IF(N666="základní",J666,0)</f>
        <v>0</v>
      </c>
      <c r="BF666" s="232">
        <f>IF(N666="snížená",J666,0)</f>
        <v>0</v>
      </c>
      <c r="BG666" s="232">
        <f>IF(N666="zákl. přenesená",J666,0)</f>
        <v>0</v>
      </c>
      <c r="BH666" s="232">
        <f>IF(N666="sníž. přenesená",J666,0)</f>
        <v>0</v>
      </c>
      <c r="BI666" s="232">
        <f>IF(N666="nulová",J666,0)</f>
        <v>0</v>
      </c>
      <c r="BJ666" s="18" t="s">
        <v>83</v>
      </c>
      <c r="BK666" s="232">
        <f>ROUND(I666*H666,2)</f>
        <v>0</v>
      </c>
      <c r="BL666" s="18" t="s">
        <v>265</v>
      </c>
      <c r="BM666" s="231" t="s">
        <v>970</v>
      </c>
    </row>
    <row r="667" s="2" customFormat="1" ht="33" customHeight="1">
      <c r="A667" s="39"/>
      <c r="B667" s="40"/>
      <c r="C667" s="220" t="s">
        <v>971</v>
      </c>
      <c r="D667" s="220" t="s">
        <v>165</v>
      </c>
      <c r="E667" s="221" t="s">
        <v>972</v>
      </c>
      <c r="F667" s="222" t="s">
        <v>973</v>
      </c>
      <c r="G667" s="223" t="s">
        <v>200</v>
      </c>
      <c r="H667" s="224">
        <v>6</v>
      </c>
      <c r="I667" s="225"/>
      <c r="J667" s="224">
        <f>ROUND(I667*H667,2)</f>
        <v>0</v>
      </c>
      <c r="K667" s="226"/>
      <c r="L667" s="45"/>
      <c r="M667" s="227" t="s">
        <v>1</v>
      </c>
      <c r="N667" s="228" t="s">
        <v>40</v>
      </c>
      <c r="O667" s="92"/>
      <c r="P667" s="229">
        <f>O667*H667</f>
        <v>0</v>
      </c>
      <c r="Q667" s="229">
        <v>0</v>
      </c>
      <c r="R667" s="229">
        <f>Q667*H667</f>
        <v>0</v>
      </c>
      <c r="S667" s="229">
        <v>0</v>
      </c>
      <c r="T667" s="230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1" t="s">
        <v>265</v>
      </c>
      <c r="AT667" s="231" t="s">
        <v>165</v>
      </c>
      <c r="AU667" s="231" t="s">
        <v>85</v>
      </c>
      <c r="AY667" s="18" t="s">
        <v>162</v>
      </c>
      <c r="BE667" s="232">
        <f>IF(N667="základní",J667,0)</f>
        <v>0</v>
      </c>
      <c r="BF667" s="232">
        <f>IF(N667="snížená",J667,0)</f>
        <v>0</v>
      </c>
      <c r="BG667" s="232">
        <f>IF(N667="zákl. přenesená",J667,0)</f>
        <v>0</v>
      </c>
      <c r="BH667" s="232">
        <f>IF(N667="sníž. přenesená",J667,0)</f>
        <v>0</v>
      </c>
      <c r="BI667" s="232">
        <f>IF(N667="nulová",J667,0)</f>
        <v>0</v>
      </c>
      <c r="BJ667" s="18" t="s">
        <v>83</v>
      </c>
      <c r="BK667" s="232">
        <f>ROUND(I667*H667,2)</f>
        <v>0</v>
      </c>
      <c r="BL667" s="18" t="s">
        <v>265</v>
      </c>
      <c r="BM667" s="231" t="s">
        <v>974</v>
      </c>
    </row>
    <row r="668" s="13" customFormat="1">
      <c r="A668" s="13"/>
      <c r="B668" s="233"/>
      <c r="C668" s="234"/>
      <c r="D668" s="235" t="s">
        <v>171</v>
      </c>
      <c r="E668" s="236" t="s">
        <v>1</v>
      </c>
      <c r="F668" s="237" t="s">
        <v>975</v>
      </c>
      <c r="G668" s="234"/>
      <c r="H668" s="236" t="s">
        <v>1</v>
      </c>
      <c r="I668" s="238"/>
      <c r="J668" s="234"/>
      <c r="K668" s="234"/>
      <c r="L668" s="239"/>
      <c r="M668" s="240"/>
      <c r="N668" s="241"/>
      <c r="O668" s="241"/>
      <c r="P668" s="241"/>
      <c r="Q668" s="241"/>
      <c r="R668" s="241"/>
      <c r="S668" s="241"/>
      <c r="T668" s="242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3" t="s">
        <v>171</v>
      </c>
      <c r="AU668" s="243" t="s">
        <v>85</v>
      </c>
      <c r="AV668" s="13" t="s">
        <v>83</v>
      </c>
      <c r="AW668" s="13" t="s">
        <v>31</v>
      </c>
      <c r="AX668" s="13" t="s">
        <v>75</v>
      </c>
      <c r="AY668" s="243" t="s">
        <v>162</v>
      </c>
    </row>
    <row r="669" s="14" customFormat="1">
      <c r="A669" s="14"/>
      <c r="B669" s="244"/>
      <c r="C669" s="245"/>
      <c r="D669" s="235" t="s">
        <v>171</v>
      </c>
      <c r="E669" s="246" t="s">
        <v>1</v>
      </c>
      <c r="F669" s="247" t="s">
        <v>976</v>
      </c>
      <c r="G669" s="245"/>
      <c r="H669" s="248">
        <v>6</v>
      </c>
      <c r="I669" s="249"/>
      <c r="J669" s="245"/>
      <c r="K669" s="245"/>
      <c r="L669" s="250"/>
      <c r="M669" s="251"/>
      <c r="N669" s="252"/>
      <c r="O669" s="252"/>
      <c r="P669" s="252"/>
      <c r="Q669" s="252"/>
      <c r="R669" s="252"/>
      <c r="S669" s="252"/>
      <c r="T669" s="253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4" t="s">
        <v>171</v>
      </c>
      <c r="AU669" s="254" t="s">
        <v>85</v>
      </c>
      <c r="AV669" s="14" t="s">
        <v>85</v>
      </c>
      <c r="AW669" s="14" t="s">
        <v>31</v>
      </c>
      <c r="AX669" s="14" t="s">
        <v>83</v>
      </c>
      <c r="AY669" s="254" t="s">
        <v>162</v>
      </c>
    </row>
    <row r="670" s="12" customFormat="1" ht="22.8" customHeight="1">
      <c r="A670" s="12"/>
      <c r="B670" s="204"/>
      <c r="C670" s="205"/>
      <c r="D670" s="206" t="s">
        <v>74</v>
      </c>
      <c r="E670" s="218" t="s">
        <v>977</v>
      </c>
      <c r="F670" s="218" t="s">
        <v>978</v>
      </c>
      <c r="G670" s="205"/>
      <c r="H670" s="205"/>
      <c r="I670" s="208"/>
      <c r="J670" s="219">
        <f>BK670</f>
        <v>0</v>
      </c>
      <c r="K670" s="205"/>
      <c r="L670" s="210"/>
      <c r="M670" s="211"/>
      <c r="N670" s="212"/>
      <c r="O670" s="212"/>
      <c r="P670" s="213">
        <f>SUM(P671:P688)</f>
        <v>0</v>
      </c>
      <c r="Q670" s="212"/>
      <c r="R670" s="213">
        <f>SUM(R671:R688)</f>
        <v>0</v>
      </c>
      <c r="S670" s="212"/>
      <c r="T670" s="214">
        <f>SUM(T671:T688)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15" t="s">
        <v>85</v>
      </c>
      <c r="AT670" s="216" t="s">
        <v>74</v>
      </c>
      <c r="AU670" s="216" t="s">
        <v>83</v>
      </c>
      <c r="AY670" s="215" t="s">
        <v>162</v>
      </c>
      <c r="BK670" s="217">
        <f>SUM(BK671:BK688)</f>
        <v>0</v>
      </c>
    </row>
    <row r="671" s="2" customFormat="1" ht="16.5" customHeight="1">
      <c r="A671" s="39"/>
      <c r="B671" s="40"/>
      <c r="C671" s="220" t="s">
        <v>979</v>
      </c>
      <c r="D671" s="220" t="s">
        <v>165</v>
      </c>
      <c r="E671" s="221" t="s">
        <v>980</v>
      </c>
      <c r="F671" s="222" t="s">
        <v>981</v>
      </c>
      <c r="G671" s="223" t="s">
        <v>200</v>
      </c>
      <c r="H671" s="224">
        <v>764</v>
      </c>
      <c r="I671" s="225"/>
      <c r="J671" s="224">
        <f>ROUND(I671*H671,2)</f>
        <v>0</v>
      </c>
      <c r="K671" s="226"/>
      <c r="L671" s="45"/>
      <c r="M671" s="227" t="s">
        <v>1</v>
      </c>
      <c r="N671" s="228" t="s">
        <v>40</v>
      </c>
      <c r="O671" s="92"/>
      <c r="P671" s="229">
        <f>O671*H671</f>
        <v>0</v>
      </c>
      <c r="Q671" s="229">
        <v>0</v>
      </c>
      <c r="R671" s="229">
        <f>Q671*H671</f>
        <v>0</v>
      </c>
      <c r="S671" s="229">
        <v>0</v>
      </c>
      <c r="T671" s="230">
        <f>S671*H671</f>
        <v>0</v>
      </c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R671" s="231" t="s">
        <v>265</v>
      </c>
      <c r="AT671" s="231" t="s">
        <v>165</v>
      </c>
      <c r="AU671" s="231" t="s">
        <v>85</v>
      </c>
      <c r="AY671" s="18" t="s">
        <v>162</v>
      </c>
      <c r="BE671" s="232">
        <f>IF(N671="základní",J671,0)</f>
        <v>0</v>
      </c>
      <c r="BF671" s="232">
        <f>IF(N671="snížená",J671,0)</f>
        <v>0</v>
      </c>
      <c r="BG671" s="232">
        <f>IF(N671="zákl. přenesená",J671,0)</f>
        <v>0</v>
      </c>
      <c r="BH671" s="232">
        <f>IF(N671="sníž. přenesená",J671,0)</f>
        <v>0</v>
      </c>
      <c r="BI671" s="232">
        <f>IF(N671="nulová",J671,0)</f>
        <v>0</v>
      </c>
      <c r="BJ671" s="18" t="s">
        <v>83</v>
      </c>
      <c r="BK671" s="232">
        <f>ROUND(I671*H671,2)</f>
        <v>0</v>
      </c>
      <c r="BL671" s="18" t="s">
        <v>265</v>
      </c>
      <c r="BM671" s="231" t="s">
        <v>982</v>
      </c>
    </row>
    <row r="672" s="13" customFormat="1">
      <c r="A672" s="13"/>
      <c r="B672" s="233"/>
      <c r="C672" s="234"/>
      <c r="D672" s="235" t="s">
        <v>171</v>
      </c>
      <c r="E672" s="236" t="s">
        <v>1</v>
      </c>
      <c r="F672" s="237" t="s">
        <v>983</v>
      </c>
      <c r="G672" s="234"/>
      <c r="H672" s="236" t="s">
        <v>1</v>
      </c>
      <c r="I672" s="238"/>
      <c r="J672" s="234"/>
      <c r="K672" s="234"/>
      <c r="L672" s="239"/>
      <c r="M672" s="240"/>
      <c r="N672" s="241"/>
      <c r="O672" s="241"/>
      <c r="P672" s="241"/>
      <c r="Q672" s="241"/>
      <c r="R672" s="241"/>
      <c r="S672" s="241"/>
      <c r="T672" s="24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3" t="s">
        <v>171</v>
      </c>
      <c r="AU672" s="243" t="s">
        <v>85</v>
      </c>
      <c r="AV672" s="13" t="s">
        <v>83</v>
      </c>
      <c r="AW672" s="13" t="s">
        <v>31</v>
      </c>
      <c r="AX672" s="13" t="s">
        <v>75</v>
      </c>
      <c r="AY672" s="243" t="s">
        <v>162</v>
      </c>
    </row>
    <row r="673" s="14" customFormat="1">
      <c r="A673" s="14"/>
      <c r="B673" s="244"/>
      <c r="C673" s="245"/>
      <c r="D673" s="235" t="s">
        <v>171</v>
      </c>
      <c r="E673" s="246" t="s">
        <v>1</v>
      </c>
      <c r="F673" s="247" t="s">
        <v>984</v>
      </c>
      <c r="G673" s="245"/>
      <c r="H673" s="248">
        <v>174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4" t="s">
        <v>171</v>
      </c>
      <c r="AU673" s="254" t="s">
        <v>85</v>
      </c>
      <c r="AV673" s="14" t="s">
        <v>85</v>
      </c>
      <c r="AW673" s="14" t="s">
        <v>31</v>
      </c>
      <c r="AX673" s="14" t="s">
        <v>75</v>
      </c>
      <c r="AY673" s="254" t="s">
        <v>162</v>
      </c>
    </row>
    <row r="674" s="16" customFormat="1">
      <c r="A674" s="16"/>
      <c r="B674" s="280"/>
      <c r="C674" s="281"/>
      <c r="D674" s="235" t="s">
        <v>171</v>
      </c>
      <c r="E674" s="282" t="s">
        <v>1</v>
      </c>
      <c r="F674" s="283" t="s">
        <v>985</v>
      </c>
      <c r="G674" s="281"/>
      <c r="H674" s="284">
        <v>174</v>
      </c>
      <c r="I674" s="285"/>
      <c r="J674" s="281"/>
      <c r="K674" s="281"/>
      <c r="L674" s="286"/>
      <c r="M674" s="287"/>
      <c r="N674" s="288"/>
      <c r="O674" s="288"/>
      <c r="P674" s="288"/>
      <c r="Q674" s="288"/>
      <c r="R674" s="288"/>
      <c r="S674" s="288"/>
      <c r="T674" s="289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T674" s="290" t="s">
        <v>171</v>
      </c>
      <c r="AU674" s="290" t="s">
        <v>85</v>
      </c>
      <c r="AV674" s="16" t="s">
        <v>163</v>
      </c>
      <c r="AW674" s="16" t="s">
        <v>31</v>
      </c>
      <c r="AX674" s="16" t="s">
        <v>75</v>
      </c>
      <c r="AY674" s="290" t="s">
        <v>162</v>
      </c>
    </row>
    <row r="675" s="13" customFormat="1">
      <c r="A675" s="13"/>
      <c r="B675" s="233"/>
      <c r="C675" s="234"/>
      <c r="D675" s="235" t="s">
        <v>171</v>
      </c>
      <c r="E675" s="236" t="s">
        <v>1</v>
      </c>
      <c r="F675" s="237" t="s">
        <v>986</v>
      </c>
      <c r="G675" s="234"/>
      <c r="H675" s="236" t="s">
        <v>1</v>
      </c>
      <c r="I675" s="238"/>
      <c r="J675" s="234"/>
      <c r="K675" s="234"/>
      <c r="L675" s="239"/>
      <c r="M675" s="240"/>
      <c r="N675" s="241"/>
      <c r="O675" s="241"/>
      <c r="P675" s="241"/>
      <c r="Q675" s="241"/>
      <c r="R675" s="241"/>
      <c r="S675" s="241"/>
      <c r="T675" s="24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3" t="s">
        <v>171</v>
      </c>
      <c r="AU675" s="243" t="s">
        <v>85</v>
      </c>
      <c r="AV675" s="13" t="s">
        <v>83</v>
      </c>
      <c r="AW675" s="13" t="s">
        <v>31</v>
      </c>
      <c r="AX675" s="13" t="s">
        <v>75</v>
      </c>
      <c r="AY675" s="243" t="s">
        <v>162</v>
      </c>
    </row>
    <row r="676" s="14" customFormat="1">
      <c r="A676" s="14"/>
      <c r="B676" s="244"/>
      <c r="C676" s="245"/>
      <c r="D676" s="235" t="s">
        <v>171</v>
      </c>
      <c r="E676" s="246" t="s">
        <v>1</v>
      </c>
      <c r="F676" s="247" t="s">
        <v>987</v>
      </c>
      <c r="G676" s="245"/>
      <c r="H676" s="248">
        <v>169.03</v>
      </c>
      <c r="I676" s="249"/>
      <c r="J676" s="245"/>
      <c r="K676" s="245"/>
      <c r="L676" s="250"/>
      <c r="M676" s="251"/>
      <c r="N676" s="252"/>
      <c r="O676" s="252"/>
      <c r="P676" s="252"/>
      <c r="Q676" s="252"/>
      <c r="R676" s="252"/>
      <c r="S676" s="252"/>
      <c r="T676" s="253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4" t="s">
        <v>171</v>
      </c>
      <c r="AU676" s="254" t="s">
        <v>85</v>
      </c>
      <c r="AV676" s="14" t="s">
        <v>85</v>
      </c>
      <c r="AW676" s="14" t="s">
        <v>31</v>
      </c>
      <c r="AX676" s="14" t="s">
        <v>75</v>
      </c>
      <c r="AY676" s="254" t="s">
        <v>162</v>
      </c>
    </row>
    <row r="677" s="14" customFormat="1">
      <c r="A677" s="14"/>
      <c r="B677" s="244"/>
      <c r="C677" s="245"/>
      <c r="D677" s="235" t="s">
        <v>171</v>
      </c>
      <c r="E677" s="246" t="s">
        <v>1</v>
      </c>
      <c r="F677" s="247" t="s">
        <v>271</v>
      </c>
      <c r="G677" s="245"/>
      <c r="H677" s="248">
        <v>52.109999999999999</v>
      </c>
      <c r="I677" s="249"/>
      <c r="J677" s="245"/>
      <c r="K677" s="245"/>
      <c r="L677" s="250"/>
      <c r="M677" s="251"/>
      <c r="N677" s="252"/>
      <c r="O677" s="252"/>
      <c r="P677" s="252"/>
      <c r="Q677" s="252"/>
      <c r="R677" s="252"/>
      <c r="S677" s="252"/>
      <c r="T677" s="253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4" t="s">
        <v>171</v>
      </c>
      <c r="AU677" s="254" t="s">
        <v>85</v>
      </c>
      <c r="AV677" s="14" t="s">
        <v>85</v>
      </c>
      <c r="AW677" s="14" t="s">
        <v>31</v>
      </c>
      <c r="AX677" s="14" t="s">
        <v>75</v>
      </c>
      <c r="AY677" s="254" t="s">
        <v>162</v>
      </c>
    </row>
    <row r="678" s="14" customFormat="1">
      <c r="A678" s="14"/>
      <c r="B678" s="244"/>
      <c r="C678" s="245"/>
      <c r="D678" s="235" t="s">
        <v>171</v>
      </c>
      <c r="E678" s="246" t="s">
        <v>1</v>
      </c>
      <c r="F678" s="247" t="s">
        <v>272</v>
      </c>
      <c r="G678" s="245"/>
      <c r="H678" s="248">
        <v>39.200000000000003</v>
      </c>
      <c r="I678" s="249"/>
      <c r="J678" s="245"/>
      <c r="K678" s="245"/>
      <c r="L678" s="250"/>
      <c r="M678" s="251"/>
      <c r="N678" s="252"/>
      <c r="O678" s="252"/>
      <c r="P678" s="252"/>
      <c r="Q678" s="252"/>
      <c r="R678" s="252"/>
      <c r="S678" s="252"/>
      <c r="T678" s="253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4" t="s">
        <v>171</v>
      </c>
      <c r="AU678" s="254" t="s">
        <v>85</v>
      </c>
      <c r="AV678" s="14" t="s">
        <v>85</v>
      </c>
      <c r="AW678" s="14" t="s">
        <v>31</v>
      </c>
      <c r="AX678" s="14" t="s">
        <v>75</v>
      </c>
      <c r="AY678" s="254" t="s">
        <v>162</v>
      </c>
    </row>
    <row r="679" s="14" customFormat="1">
      <c r="A679" s="14"/>
      <c r="B679" s="244"/>
      <c r="C679" s="245"/>
      <c r="D679" s="235" t="s">
        <v>171</v>
      </c>
      <c r="E679" s="246" t="s">
        <v>1</v>
      </c>
      <c r="F679" s="247" t="s">
        <v>273</v>
      </c>
      <c r="G679" s="245"/>
      <c r="H679" s="248">
        <v>98.549999999999997</v>
      </c>
      <c r="I679" s="249"/>
      <c r="J679" s="245"/>
      <c r="K679" s="245"/>
      <c r="L679" s="250"/>
      <c r="M679" s="251"/>
      <c r="N679" s="252"/>
      <c r="O679" s="252"/>
      <c r="P679" s="252"/>
      <c r="Q679" s="252"/>
      <c r="R679" s="252"/>
      <c r="S679" s="252"/>
      <c r="T679" s="25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4" t="s">
        <v>171</v>
      </c>
      <c r="AU679" s="254" t="s">
        <v>85</v>
      </c>
      <c r="AV679" s="14" t="s">
        <v>85</v>
      </c>
      <c r="AW679" s="14" t="s">
        <v>31</v>
      </c>
      <c r="AX679" s="14" t="s">
        <v>75</v>
      </c>
      <c r="AY679" s="254" t="s">
        <v>162</v>
      </c>
    </row>
    <row r="680" s="14" customFormat="1">
      <c r="A680" s="14"/>
      <c r="B680" s="244"/>
      <c r="C680" s="245"/>
      <c r="D680" s="235" t="s">
        <v>171</v>
      </c>
      <c r="E680" s="246" t="s">
        <v>1</v>
      </c>
      <c r="F680" s="247" t="s">
        <v>988</v>
      </c>
      <c r="G680" s="245"/>
      <c r="H680" s="248">
        <v>90</v>
      </c>
      <c r="I680" s="249"/>
      <c r="J680" s="245"/>
      <c r="K680" s="245"/>
      <c r="L680" s="250"/>
      <c r="M680" s="251"/>
      <c r="N680" s="252"/>
      <c r="O680" s="252"/>
      <c r="P680" s="252"/>
      <c r="Q680" s="252"/>
      <c r="R680" s="252"/>
      <c r="S680" s="252"/>
      <c r="T680" s="253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4" t="s">
        <v>171</v>
      </c>
      <c r="AU680" s="254" t="s">
        <v>85</v>
      </c>
      <c r="AV680" s="14" t="s">
        <v>85</v>
      </c>
      <c r="AW680" s="14" t="s">
        <v>31</v>
      </c>
      <c r="AX680" s="14" t="s">
        <v>75</v>
      </c>
      <c r="AY680" s="254" t="s">
        <v>162</v>
      </c>
    </row>
    <row r="681" s="14" customFormat="1">
      <c r="A681" s="14"/>
      <c r="B681" s="244"/>
      <c r="C681" s="245"/>
      <c r="D681" s="235" t="s">
        <v>171</v>
      </c>
      <c r="E681" s="246" t="s">
        <v>1</v>
      </c>
      <c r="F681" s="247" t="s">
        <v>275</v>
      </c>
      <c r="G681" s="245"/>
      <c r="H681" s="248">
        <v>70.230000000000004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4" t="s">
        <v>171</v>
      </c>
      <c r="AU681" s="254" t="s">
        <v>85</v>
      </c>
      <c r="AV681" s="14" t="s">
        <v>85</v>
      </c>
      <c r="AW681" s="14" t="s">
        <v>31</v>
      </c>
      <c r="AX681" s="14" t="s">
        <v>75</v>
      </c>
      <c r="AY681" s="254" t="s">
        <v>162</v>
      </c>
    </row>
    <row r="682" s="14" customFormat="1">
      <c r="A682" s="14"/>
      <c r="B682" s="244"/>
      <c r="C682" s="245"/>
      <c r="D682" s="235" t="s">
        <v>171</v>
      </c>
      <c r="E682" s="246" t="s">
        <v>1</v>
      </c>
      <c r="F682" s="247" t="s">
        <v>276</v>
      </c>
      <c r="G682" s="245"/>
      <c r="H682" s="248">
        <v>75.230000000000004</v>
      </c>
      <c r="I682" s="249"/>
      <c r="J682" s="245"/>
      <c r="K682" s="245"/>
      <c r="L682" s="250"/>
      <c r="M682" s="251"/>
      <c r="N682" s="252"/>
      <c r="O682" s="252"/>
      <c r="P682" s="252"/>
      <c r="Q682" s="252"/>
      <c r="R682" s="252"/>
      <c r="S682" s="252"/>
      <c r="T682" s="253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4" t="s">
        <v>171</v>
      </c>
      <c r="AU682" s="254" t="s">
        <v>85</v>
      </c>
      <c r="AV682" s="14" t="s">
        <v>85</v>
      </c>
      <c r="AW682" s="14" t="s">
        <v>31</v>
      </c>
      <c r="AX682" s="14" t="s">
        <v>75</v>
      </c>
      <c r="AY682" s="254" t="s">
        <v>162</v>
      </c>
    </row>
    <row r="683" s="16" customFormat="1">
      <c r="A683" s="16"/>
      <c r="B683" s="280"/>
      <c r="C683" s="281"/>
      <c r="D683" s="235" t="s">
        <v>171</v>
      </c>
      <c r="E683" s="282" t="s">
        <v>1</v>
      </c>
      <c r="F683" s="283" t="s">
        <v>985</v>
      </c>
      <c r="G683" s="281"/>
      <c r="H683" s="284">
        <v>594.35000000000002</v>
      </c>
      <c r="I683" s="285"/>
      <c r="J683" s="281"/>
      <c r="K683" s="281"/>
      <c r="L683" s="286"/>
      <c r="M683" s="287"/>
      <c r="N683" s="288"/>
      <c r="O683" s="288"/>
      <c r="P683" s="288"/>
      <c r="Q683" s="288"/>
      <c r="R683" s="288"/>
      <c r="S683" s="288"/>
      <c r="T683" s="289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T683" s="290" t="s">
        <v>171</v>
      </c>
      <c r="AU683" s="290" t="s">
        <v>85</v>
      </c>
      <c r="AV683" s="16" t="s">
        <v>163</v>
      </c>
      <c r="AW683" s="16" t="s">
        <v>31</v>
      </c>
      <c r="AX683" s="16" t="s">
        <v>75</v>
      </c>
      <c r="AY683" s="290" t="s">
        <v>162</v>
      </c>
    </row>
    <row r="684" s="13" customFormat="1">
      <c r="A684" s="13"/>
      <c r="B684" s="233"/>
      <c r="C684" s="234"/>
      <c r="D684" s="235" t="s">
        <v>171</v>
      </c>
      <c r="E684" s="236" t="s">
        <v>1</v>
      </c>
      <c r="F684" s="237" t="s">
        <v>279</v>
      </c>
      <c r="G684" s="234"/>
      <c r="H684" s="236" t="s">
        <v>1</v>
      </c>
      <c r="I684" s="238"/>
      <c r="J684" s="234"/>
      <c r="K684" s="234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171</v>
      </c>
      <c r="AU684" s="243" t="s">
        <v>85</v>
      </c>
      <c r="AV684" s="13" t="s">
        <v>83</v>
      </c>
      <c r="AW684" s="13" t="s">
        <v>31</v>
      </c>
      <c r="AX684" s="13" t="s">
        <v>75</v>
      </c>
      <c r="AY684" s="243" t="s">
        <v>162</v>
      </c>
    </row>
    <row r="685" s="14" customFormat="1">
      <c r="A685" s="14"/>
      <c r="B685" s="244"/>
      <c r="C685" s="245"/>
      <c r="D685" s="235" t="s">
        <v>171</v>
      </c>
      <c r="E685" s="246" t="s">
        <v>1</v>
      </c>
      <c r="F685" s="247" t="s">
        <v>280</v>
      </c>
      <c r="G685" s="245"/>
      <c r="H685" s="248">
        <v>-58</v>
      </c>
      <c r="I685" s="249"/>
      <c r="J685" s="245"/>
      <c r="K685" s="245"/>
      <c r="L685" s="250"/>
      <c r="M685" s="251"/>
      <c r="N685" s="252"/>
      <c r="O685" s="252"/>
      <c r="P685" s="252"/>
      <c r="Q685" s="252"/>
      <c r="R685" s="252"/>
      <c r="S685" s="252"/>
      <c r="T685" s="25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4" t="s">
        <v>171</v>
      </c>
      <c r="AU685" s="254" t="s">
        <v>85</v>
      </c>
      <c r="AV685" s="14" t="s">
        <v>85</v>
      </c>
      <c r="AW685" s="14" t="s">
        <v>31</v>
      </c>
      <c r="AX685" s="14" t="s">
        <v>75</v>
      </c>
      <c r="AY685" s="254" t="s">
        <v>162</v>
      </c>
    </row>
    <row r="686" s="14" customFormat="1">
      <c r="A686" s="14"/>
      <c r="B686" s="244"/>
      <c r="C686" s="245"/>
      <c r="D686" s="235" t="s">
        <v>171</v>
      </c>
      <c r="E686" s="246" t="s">
        <v>1</v>
      </c>
      <c r="F686" s="247" t="s">
        <v>989</v>
      </c>
      <c r="G686" s="245"/>
      <c r="H686" s="248">
        <v>53.649999999999999</v>
      </c>
      <c r="I686" s="249"/>
      <c r="J686" s="245"/>
      <c r="K686" s="245"/>
      <c r="L686" s="250"/>
      <c r="M686" s="251"/>
      <c r="N686" s="252"/>
      <c r="O686" s="252"/>
      <c r="P686" s="252"/>
      <c r="Q686" s="252"/>
      <c r="R686" s="252"/>
      <c r="S686" s="252"/>
      <c r="T686" s="253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4" t="s">
        <v>171</v>
      </c>
      <c r="AU686" s="254" t="s">
        <v>85</v>
      </c>
      <c r="AV686" s="14" t="s">
        <v>85</v>
      </c>
      <c r="AW686" s="14" t="s">
        <v>31</v>
      </c>
      <c r="AX686" s="14" t="s">
        <v>75</v>
      </c>
      <c r="AY686" s="254" t="s">
        <v>162</v>
      </c>
    </row>
    <row r="687" s="16" customFormat="1">
      <c r="A687" s="16"/>
      <c r="B687" s="280"/>
      <c r="C687" s="281"/>
      <c r="D687" s="235" t="s">
        <v>171</v>
      </c>
      <c r="E687" s="282" t="s">
        <v>1</v>
      </c>
      <c r="F687" s="283" t="s">
        <v>985</v>
      </c>
      <c r="G687" s="281"/>
      <c r="H687" s="284">
        <v>-4.3500000000000014</v>
      </c>
      <c r="I687" s="285"/>
      <c r="J687" s="281"/>
      <c r="K687" s="281"/>
      <c r="L687" s="286"/>
      <c r="M687" s="287"/>
      <c r="N687" s="288"/>
      <c r="O687" s="288"/>
      <c r="P687" s="288"/>
      <c r="Q687" s="288"/>
      <c r="R687" s="288"/>
      <c r="S687" s="288"/>
      <c r="T687" s="289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T687" s="290" t="s">
        <v>171</v>
      </c>
      <c r="AU687" s="290" t="s">
        <v>85</v>
      </c>
      <c r="AV687" s="16" t="s">
        <v>163</v>
      </c>
      <c r="AW687" s="16" t="s">
        <v>31</v>
      </c>
      <c r="AX687" s="16" t="s">
        <v>75</v>
      </c>
      <c r="AY687" s="290" t="s">
        <v>162</v>
      </c>
    </row>
    <row r="688" s="15" customFormat="1">
      <c r="A688" s="15"/>
      <c r="B688" s="255"/>
      <c r="C688" s="256"/>
      <c r="D688" s="235" t="s">
        <v>171</v>
      </c>
      <c r="E688" s="257" t="s">
        <v>1</v>
      </c>
      <c r="F688" s="258" t="s">
        <v>185</v>
      </c>
      <c r="G688" s="256"/>
      <c r="H688" s="259">
        <v>764</v>
      </c>
      <c r="I688" s="260"/>
      <c r="J688" s="256"/>
      <c r="K688" s="256"/>
      <c r="L688" s="261"/>
      <c r="M688" s="262"/>
      <c r="N688" s="263"/>
      <c r="O688" s="263"/>
      <c r="P688" s="263"/>
      <c r="Q688" s="263"/>
      <c r="R688" s="263"/>
      <c r="S688" s="263"/>
      <c r="T688" s="264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65" t="s">
        <v>171</v>
      </c>
      <c r="AU688" s="265" t="s">
        <v>85</v>
      </c>
      <c r="AV688" s="15" t="s">
        <v>169</v>
      </c>
      <c r="AW688" s="15" t="s">
        <v>31</v>
      </c>
      <c r="AX688" s="15" t="s">
        <v>83</v>
      </c>
      <c r="AY688" s="265" t="s">
        <v>162</v>
      </c>
    </row>
    <row r="689" s="12" customFormat="1" ht="22.8" customHeight="1">
      <c r="A689" s="12"/>
      <c r="B689" s="204"/>
      <c r="C689" s="205"/>
      <c r="D689" s="206" t="s">
        <v>74</v>
      </c>
      <c r="E689" s="218" t="s">
        <v>990</v>
      </c>
      <c r="F689" s="218" t="s">
        <v>991</v>
      </c>
      <c r="G689" s="205"/>
      <c r="H689" s="205"/>
      <c r="I689" s="208"/>
      <c r="J689" s="219">
        <f>BK689</f>
        <v>0</v>
      </c>
      <c r="K689" s="205"/>
      <c r="L689" s="210"/>
      <c r="M689" s="211"/>
      <c r="N689" s="212"/>
      <c r="O689" s="212"/>
      <c r="P689" s="213">
        <f>SUM(P690:P692)</f>
        <v>0</v>
      </c>
      <c r="Q689" s="212"/>
      <c r="R689" s="213">
        <f>SUM(R690:R692)</f>
        <v>0</v>
      </c>
      <c r="S689" s="212"/>
      <c r="T689" s="214">
        <f>SUM(T690:T692)</f>
        <v>0</v>
      </c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215" t="s">
        <v>85</v>
      </c>
      <c r="AT689" s="216" t="s">
        <v>74</v>
      </c>
      <c r="AU689" s="216" t="s">
        <v>83</v>
      </c>
      <c r="AY689" s="215" t="s">
        <v>162</v>
      </c>
      <c r="BK689" s="217">
        <f>SUM(BK690:BK692)</f>
        <v>0</v>
      </c>
    </row>
    <row r="690" s="2" customFormat="1" ht="33" customHeight="1">
      <c r="A690" s="39"/>
      <c r="B690" s="40"/>
      <c r="C690" s="220" t="s">
        <v>992</v>
      </c>
      <c r="D690" s="220" t="s">
        <v>165</v>
      </c>
      <c r="E690" s="221" t="s">
        <v>993</v>
      </c>
      <c r="F690" s="222" t="s">
        <v>994</v>
      </c>
      <c r="G690" s="223" t="s">
        <v>193</v>
      </c>
      <c r="H690" s="224">
        <v>10</v>
      </c>
      <c r="I690" s="225"/>
      <c r="J690" s="224">
        <f>ROUND(I690*H690,2)</f>
        <v>0</v>
      </c>
      <c r="K690" s="226"/>
      <c r="L690" s="45"/>
      <c r="M690" s="227" t="s">
        <v>1</v>
      </c>
      <c r="N690" s="228" t="s">
        <v>40</v>
      </c>
      <c r="O690" s="92"/>
      <c r="P690" s="229">
        <f>O690*H690</f>
        <v>0</v>
      </c>
      <c r="Q690" s="229">
        <v>0</v>
      </c>
      <c r="R690" s="229">
        <f>Q690*H690</f>
        <v>0</v>
      </c>
      <c r="S690" s="229">
        <v>0</v>
      </c>
      <c r="T690" s="230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31" t="s">
        <v>265</v>
      </c>
      <c r="AT690" s="231" t="s">
        <v>165</v>
      </c>
      <c r="AU690" s="231" t="s">
        <v>85</v>
      </c>
      <c r="AY690" s="18" t="s">
        <v>162</v>
      </c>
      <c r="BE690" s="232">
        <f>IF(N690="základní",J690,0)</f>
        <v>0</v>
      </c>
      <c r="BF690" s="232">
        <f>IF(N690="snížená",J690,0)</f>
        <v>0</v>
      </c>
      <c r="BG690" s="232">
        <f>IF(N690="zákl. přenesená",J690,0)</f>
        <v>0</v>
      </c>
      <c r="BH690" s="232">
        <f>IF(N690="sníž. přenesená",J690,0)</f>
        <v>0</v>
      </c>
      <c r="BI690" s="232">
        <f>IF(N690="nulová",J690,0)</f>
        <v>0</v>
      </c>
      <c r="BJ690" s="18" t="s">
        <v>83</v>
      </c>
      <c r="BK690" s="232">
        <f>ROUND(I690*H690,2)</f>
        <v>0</v>
      </c>
      <c r="BL690" s="18" t="s">
        <v>265</v>
      </c>
      <c r="BM690" s="231" t="s">
        <v>995</v>
      </c>
    </row>
    <row r="691" s="13" customFormat="1">
      <c r="A691" s="13"/>
      <c r="B691" s="233"/>
      <c r="C691" s="234"/>
      <c r="D691" s="235" t="s">
        <v>171</v>
      </c>
      <c r="E691" s="236" t="s">
        <v>1</v>
      </c>
      <c r="F691" s="237" t="s">
        <v>996</v>
      </c>
      <c r="G691" s="234"/>
      <c r="H691" s="236" t="s">
        <v>1</v>
      </c>
      <c r="I691" s="238"/>
      <c r="J691" s="234"/>
      <c r="K691" s="234"/>
      <c r="L691" s="239"/>
      <c r="M691" s="240"/>
      <c r="N691" s="241"/>
      <c r="O691" s="241"/>
      <c r="P691" s="241"/>
      <c r="Q691" s="241"/>
      <c r="R691" s="241"/>
      <c r="S691" s="241"/>
      <c r="T691" s="24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3" t="s">
        <v>171</v>
      </c>
      <c r="AU691" s="243" t="s">
        <v>85</v>
      </c>
      <c r="AV691" s="13" t="s">
        <v>83</v>
      </c>
      <c r="AW691" s="13" t="s">
        <v>31</v>
      </c>
      <c r="AX691" s="13" t="s">
        <v>75</v>
      </c>
      <c r="AY691" s="243" t="s">
        <v>162</v>
      </c>
    </row>
    <row r="692" s="14" customFormat="1">
      <c r="A692" s="14"/>
      <c r="B692" s="244"/>
      <c r="C692" s="245"/>
      <c r="D692" s="235" t="s">
        <v>171</v>
      </c>
      <c r="E692" s="246" t="s">
        <v>1</v>
      </c>
      <c r="F692" s="247" t="s">
        <v>229</v>
      </c>
      <c r="G692" s="245"/>
      <c r="H692" s="248">
        <v>10</v>
      </c>
      <c r="I692" s="249"/>
      <c r="J692" s="245"/>
      <c r="K692" s="245"/>
      <c r="L692" s="250"/>
      <c r="M692" s="251"/>
      <c r="N692" s="252"/>
      <c r="O692" s="252"/>
      <c r="P692" s="252"/>
      <c r="Q692" s="252"/>
      <c r="R692" s="252"/>
      <c r="S692" s="252"/>
      <c r="T692" s="253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4" t="s">
        <v>171</v>
      </c>
      <c r="AU692" s="254" t="s">
        <v>85</v>
      </c>
      <c r="AV692" s="14" t="s">
        <v>85</v>
      </c>
      <c r="AW692" s="14" t="s">
        <v>31</v>
      </c>
      <c r="AX692" s="14" t="s">
        <v>83</v>
      </c>
      <c r="AY692" s="254" t="s">
        <v>162</v>
      </c>
    </row>
    <row r="693" s="12" customFormat="1" ht="22.8" customHeight="1">
      <c r="A693" s="12"/>
      <c r="B693" s="204"/>
      <c r="C693" s="205"/>
      <c r="D693" s="206" t="s">
        <v>74</v>
      </c>
      <c r="E693" s="218" t="s">
        <v>997</v>
      </c>
      <c r="F693" s="218" t="s">
        <v>998</v>
      </c>
      <c r="G693" s="205"/>
      <c r="H693" s="205"/>
      <c r="I693" s="208"/>
      <c r="J693" s="219">
        <f>BK693</f>
        <v>0</v>
      </c>
      <c r="K693" s="205"/>
      <c r="L693" s="210"/>
      <c r="M693" s="211"/>
      <c r="N693" s="212"/>
      <c r="O693" s="212"/>
      <c r="P693" s="213">
        <f>SUM(P694:P776)</f>
        <v>0</v>
      </c>
      <c r="Q693" s="212"/>
      <c r="R693" s="213">
        <f>SUM(R694:R776)</f>
        <v>0</v>
      </c>
      <c r="S693" s="212"/>
      <c r="T693" s="214">
        <f>SUM(T694:T776)</f>
        <v>14.847071200000002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215" t="s">
        <v>85</v>
      </c>
      <c r="AT693" s="216" t="s">
        <v>74</v>
      </c>
      <c r="AU693" s="216" t="s">
        <v>83</v>
      </c>
      <c r="AY693" s="215" t="s">
        <v>162</v>
      </c>
      <c r="BK693" s="217">
        <f>SUM(BK694:BK776)</f>
        <v>0</v>
      </c>
    </row>
    <row r="694" s="2" customFormat="1" ht="24.15" customHeight="1">
      <c r="A694" s="39"/>
      <c r="B694" s="40"/>
      <c r="C694" s="220" t="s">
        <v>999</v>
      </c>
      <c r="D694" s="220" t="s">
        <v>165</v>
      </c>
      <c r="E694" s="221" t="s">
        <v>1000</v>
      </c>
      <c r="F694" s="222" t="s">
        <v>1001</v>
      </c>
      <c r="G694" s="223" t="s">
        <v>200</v>
      </c>
      <c r="H694" s="224">
        <v>121.23</v>
      </c>
      <c r="I694" s="225"/>
      <c r="J694" s="224">
        <f>ROUND(I694*H694,2)</f>
        <v>0</v>
      </c>
      <c r="K694" s="226"/>
      <c r="L694" s="45"/>
      <c r="M694" s="227" t="s">
        <v>1</v>
      </c>
      <c r="N694" s="228" t="s">
        <v>40</v>
      </c>
      <c r="O694" s="92"/>
      <c r="P694" s="229">
        <f>O694*H694</f>
        <v>0</v>
      </c>
      <c r="Q694" s="229">
        <v>0</v>
      </c>
      <c r="R694" s="229">
        <f>Q694*H694</f>
        <v>0</v>
      </c>
      <c r="S694" s="229">
        <v>0.014999999999999999</v>
      </c>
      <c r="T694" s="230">
        <f>S694*H694</f>
        <v>1.8184499999999999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31" t="s">
        <v>265</v>
      </c>
      <c r="AT694" s="231" t="s">
        <v>165</v>
      </c>
      <c r="AU694" s="231" t="s">
        <v>85</v>
      </c>
      <c r="AY694" s="18" t="s">
        <v>162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8" t="s">
        <v>83</v>
      </c>
      <c r="BK694" s="232">
        <f>ROUND(I694*H694,2)</f>
        <v>0</v>
      </c>
      <c r="BL694" s="18" t="s">
        <v>265</v>
      </c>
      <c r="BM694" s="231" t="s">
        <v>1002</v>
      </c>
    </row>
    <row r="695" s="13" customFormat="1">
      <c r="A695" s="13"/>
      <c r="B695" s="233"/>
      <c r="C695" s="234"/>
      <c r="D695" s="235" t="s">
        <v>171</v>
      </c>
      <c r="E695" s="236" t="s">
        <v>1</v>
      </c>
      <c r="F695" s="237" t="s">
        <v>172</v>
      </c>
      <c r="G695" s="234"/>
      <c r="H695" s="236" t="s">
        <v>1</v>
      </c>
      <c r="I695" s="238"/>
      <c r="J695" s="234"/>
      <c r="K695" s="234"/>
      <c r="L695" s="239"/>
      <c r="M695" s="240"/>
      <c r="N695" s="241"/>
      <c r="O695" s="241"/>
      <c r="P695" s="241"/>
      <c r="Q695" s="241"/>
      <c r="R695" s="241"/>
      <c r="S695" s="241"/>
      <c r="T695" s="242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3" t="s">
        <v>171</v>
      </c>
      <c r="AU695" s="243" t="s">
        <v>85</v>
      </c>
      <c r="AV695" s="13" t="s">
        <v>83</v>
      </c>
      <c r="AW695" s="13" t="s">
        <v>31</v>
      </c>
      <c r="AX695" s="13" t="s">
        <v>75</v>
      </c>
      <c r="AY695" s="243" t="s">
        <v>162</v>
      </c>
    </row>
    <row r="696" s="13" customFormat="1">
      <c r="A696" s="13"/>
      <c r="B696" s="233"/>
      <c r="C696" s="234"/>
      <c r="D696" s="235" t="s">
        <v>171</v>
      </c>
      <c r="E696" s="236" t="s">
        <v>1</v>
      </c>
      <c r="F696" s="237" t="s">
        <v>1003</v>
      </c>
      <c r="G696" s="234"/>
      <c r="H696" s="236" t="s">
        <v>1</v>
      </c>
      <c r="I696" s="238"/>
      <c r="J696" s="234"/>
      <c r="K696" s="234"/>
      <c r="L696" s="239"/>
      <c r="M696" s="240"/>
      <c r="N696" s="241"/>
      <c r="O696" s="241"/>
      <c r="P696" s="241"/>
      <c r="Q696" s="241"/>
      <c r="R696" s="241"/>
      <c r="S696" s="241"/>
      <c r="T696" s="24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3" t="s">
        <v>171</v>
      </c>
      <c r="AU696" s="243" t="s">
        <v>85</v>
      </c>
      <c r="AV696" s="13" t="s">
        <v>83</v>
      </c>
      <c r="AW696" s="13" t="s">
        <v>31</v>
      </c>
      <c r="AX696" s="13" t="s">
        <v>75</v>
      </c>
      <c r="AY696" s="243" t="s">
        <v>162</v>
      </c>
    </row>
    <row r="697" s="14" customFormat="1">
      <c r="A697" s="14"/>
      <c r="B697" s="244"/>
      <c r="C697" s="245"/>
      <c r="D697" s="235" t="s">
        <v>171</v>
      </c>
      <c r="E697" s="246" t="s">
        <v>1</v>
      </c>
      <c r="F697" s="247" t="s">
        <v>1004</v>
      </c>
      <c r="G697" s="245"/>
      <c r="H697" s="248">
        <v>121.23</v>
      </c>
      <c r="I697" s="249"/>
      <c r="J697" s="245"/>
      <c r="K697" s="245"/>
      <c r="L697" s="250"/>
      <c r="M697" s="251"/>
      <c r="N697" s="252"/>
      <c r="O697" s="252"/>
      <c r="P697" s="252"/>
      <c r="Q697" s="252"/>
      <c r="R697" s="252"/>
      <c r="S697" s="252"/>
      <c r="T697" s="253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4" t="s">
        <v>171</v>
      </c>
      <c r="AU697" s="254" t="s">
        <v>85</v>
      </c>
      <c r="AV697" s="14" t="s">
        <v>85</v>
      </c>
      <c r="AW697" s="14" t="s">
        <v>31</v>
      </c>
      <c r="AX697" s="14" t="s">
        <v>83</v>
      </c>
      <c r="AY697" s="254" t="s">
        <v>162</v>
      </c>
    </row>
    <row r="698" s="2" customFormat="1" ht="37.8" customHeight="1">
      <c r="A698" s="39"/>
      <c r="B698" s="40"/>
      <c r="C698" s="220" t="s">
        <v>1005</v>
      </c>
      <c r="D698" s="220" t="s">
        <v>165</v>
      </c>
      <c r="E698" s="221" t="s">
        <v>1006</v>
      </c>
      <c r="F698" s="222" t="s">
        <v>1007</v>
      </c>
      <c r="G698" s="223" t="s">
        <v>200</v>
      </c>
      <c r="H698" s="224">
        <v>126</v>
      </c>
      <c r="I698" s="225"/>
      <c r="J698" s="224">
        <f>ROUND(I698*H698,2)</f>
        <v>0</v>
      </c>
      <c r="K698" s="226"/>
      <c r="L698" s="45"/>
      <c r="M698" s="227" t="s">
        <v>1</v>
      </c>
      <c r="N698" s="228" t="s">
        <v>40</v>
      </c>
      <c r="O698" s="92"/>
      <c r="P698" s="229">
        <f>O698*H698</f>
        <v>0</v>
      </c>
      <c r="Q698" s="229">
        <v>0</v>
      </c>
      <c r="R698" s="229">
        <f>Q698*H698</f>
        <v>0</v>
      </c>
      <c r="S698" s="229">
        <v>0.035000000000000003</v>
      </c>
      <c r="T698" s="230">
        <f>S698*H698</f>
        <v>4.4100000000000001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31" t="s">
        <v>265</v>
      </c>
      <c r="AT698" s="231" t="s">
        <v>165</v>
      </c>
      <c r="AU698" s="231" t="s">
        <v>85</v>
      </c>
      <c r="AY698" s="18" t="s">
        <v>162</v>
      </c>
      <c r="BE698" s="232">
        <f>IF(N698="základní",J698,0)</f>
        <v>0</v>
      </c>
      <c r="BF698" s="232">
        <f>IF(N698="snížená",J698,0)</f>
        <v>0</v>
      </c>
      <c r="BG698" s="232">
        <f>IF(N698="zákl. přenesená",J698,0)</f>
        <v>0</v>
      </c>
      <c r="BH698" s="232">
        <f>IF(N698="sníž. přenesená",J698,0)</f>
        <v>0</v>
      </c>
      <c r="BI698" s="232">
        <f>IF(N698="nulová",J698,0)</f>
        <v>0</v>
      </c>
      <c r="BJ698" s="18" t="s">
        <v>83</v>
      </c>
      <c r="BK698" s="232">
        <f>ROUND(I698*H698,2)</f>
        <v>0</v>
      </c>
      <c r="BL698" s="18" t="s">
        <v>265</v>
      </c>
      <c r="BM698" s="231" t="s">
        <v>1008</v>
      </c>
    </row>
    <row r="699" s="13" customFormat="1">
      <c r="A699" s="13"/>
      <c r="B699" s="233"/>
      <c r="C699" s="234"/>
      <c r="D699" s="235" t="s">
        <v>171</v>
      </c>
      <c r="E699" s="236" t="s">
        <v>1</v>
      </c>
      <c r="F699" s="237" t="s">
        <v>671</v>
      </c>
      <c r="G699" s="234"/>
      <c r="H699" s="236" t="s">
        <v>1</v>
      </c>
      <c r="I699" s="238"/>
      <c r="J699" s="234"/>
      <c r="K699" s="234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171</v>
      </c>
      <c r="AU699" s="243" t="s">
        <v>85</v>
      </c>
      <c r="AV699" s="13" t="s">
        <v>83</v>
      </c>
      <c r="AW699" s="13" t="s">
        <v>31</v>
      </c>
      <c r="AX699" s="13" t="s">
        <v>75</v>
      </c>
      <c r="AY699" s="243" t="s">
        <v>162</v>
      </c>
    </row>
    <row r="700" s="13" customFormat="1">
      <c r="A700" s="13"/>
      <c r="B700" s="233"/>
      <c r="C700" s="234"/>
      <c r="D700" s="235" t="s">
        <v>171</v>
      </c>
      <c r="E700" s="236" t="s">
        <v>1</v>
      </c>
      <c r="F700" s="237" t="s">
        <v>1009</v>
      </c>
      <c r="G700" s="234"/>
      <c r="H700" s="236" t="s">
        <v>1</v>
      </c>
      <c r="I700" s="238"/>
      <c r="J700" s="234"/>
      <c r="K700" s="234"/>
      <c r="L700" s="239"/>
      <c r="M700" s="240"/>
      <c r="N700" s="241"/>
      <c r="O700" s="241"/>
      <c r="P700" s="241"/>
      <c r="Q700" s="241"/>
      <c r="R700" s="241"/>
      <c r="S700" s="241"/>
      <c r="T700" s="242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3" t="s">
        <v>171</v>
      </c>
      <c r="AU700" s="243" t="s">
        <v>85</v>
      </c>
      <c r="AV700" s="13" t="s">
        <v>83</v>
      </c>
      <c r="AW700" s="13" t="s">
        <v>31</v>
      </c>
      <c r="AX700" s="13" t="s">
        <v>75</v>
      </c>
      <c r="AY700" s="243" t="s">
        <v>162</v>
      </c>
    </row>
    <row r="701" s="14" customFormat="1">
      <c r="A701" s="14"/>
      <c r="B701" s="244"/>
      <c r="C701" s="245"/>
      <c r="D701" s="235" t="s">
        <v>171</v>
      </c>
      <c r="E701" s="246" t="s">
        <v>1</v>
      </c>
      <c r="F701" s="247" t="s">
        <v>672</v>
      </c>
      <c r="G701" s="245"/>
      <c r="H701" s="248">
        <v>126</v>
      </c>
      <c r="I701" s="249"/>
      <c r="J701" s="245"/>
      <c r="K701" s="245"/>
      <c r="L701" s="250"/>
      <c r="M701" s="251"/>
      <c r="N701" s="252"/>
      <c r="O701" s="252"/>
      <c r="P701" s="252"/>
      <c r="Q701" s="252"/>
      <c r="R701" s="252"/>
      <c r="S701" s="252"/>
      <c r="T701" s="253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4" t="s">
        <v>171</v>
      </c>
      <c r="AU701" s="254" t="s">
        <v>85</v>
      </c>
      <c r="AV701" s="14" t="s">
        <v>85</v>
      </c>
      <c r="AW701" s="14" t="s">
        <v>31</v>
      </c>
      <c r="AX701" s="14" t="s">
        <v>83</v>
      </c>
      <c r="AY701" s="254" t="s">
        <v>162</v>
      </c>
    </row>
    <row r="702" s="2" customFormat="1" ht="24.15" customHeight="1">
      <c r="A702" s="39"/>
      <c r="B702" s="40"/>
      <c r="C702" s="220" t="s">
        <v>1010</v>
      </c>
      <c r="D702" s="220" t="s">
        <v>165</v>
      </c>
      <c r="E702" s="221" t="s">
        <v>1011</v>
      </c>
      <c r="F702" s="222" t="s">
        <v>1012</v>
      </c>
      <c r="G702" s="223" t="s">
        <v>200</v>
      </c>
      <c r="H702" s="224">
        <v>121.23</v>
      </c>
      <c r="I702" s="225"/>
      <c r="J702" s="224">
        <f>ROUND(I702*H702,2)</f>
        <v>0</v>
      </c>
      <c r="K702" s="226"/>
      <c r="L702" s="45"/>
      <c r="M702" s="227" t="s">
        <v>1</v>
      </c>
      <c r="N702" s="228" t="s">
        <v>40</v>
      </c>
      <c r="O702" s="92"/>
      <c r="P702" s="229">
        <f>O702*H702</f>
        <v>0</v>
      </c>
      <c r="Q702" s="229">
        <v>0</v>
      </c>
      <c r="R702" s="229">
        <f>Q702*H702</f>
        <v>0</v>
      </c>
      <c r="S702" s="229">
        <v>0.017860000000000001</v>
      </c>
      <c r="T702" s="230">
        <f>S702*H702</f>
        <v>2.1651678000000003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31" t="s">
        <v>265</v>
      </c>
      <c r="AT702" s="231" t="s">
        <v>165</v>
      </c>
      <c r="AU702" s="231" t="s">
        <v>85</v>
      </c>
      <c r="AY702" s="18" t="s">
        <v>162</v>
      </c>
      <c r="BE702" s="232">
        <f>IF(N702="základní",J702,0)</f>
        <v>0</v>
      </c>
      <c r="BF702" s="232">
        <f>IF(N702="snížená",J702,0)</f>
        <v>0</v>
      </c>
      <c r="BG702" s="232">
        <f>IF(N702="zákl. přenesená",J702,0)</f>
        <v>0</v>
      </c>
      <c r="BH702" s="232">
        <f>IF(N702="sníž. přenesená",J702,0)</f>
        <v>0</v>
      </c>
      <c r="BI702" s="232">
        <f>IF(N702="nulová",J702,0)</f>
        <v>0</v>
      </c>
      <c r="BJ702" s="18" t="s">
        <v>83</v>
      </c>
      <c r="BK702" s="232">
        <f>ROUND(I702*H702,2)</f>
        <v>0</v>
      </c>
      <c r="BL702" s="18" t="s">
        <v>265</v>
      </c>
      <c r="BM702" s="231" t="s">
        <v>1013</v>
      </c>
    </row>
    <row r="703" s="13" customFormat="1">
      <c r="A703" s="13"/>
      <c r="B703" s="233"/>
      <c r="C703" s="234"/>
      <c r="D703" s="235" t="s">
        <v>171</v>
      </c>
      <c r="E703" s="236" t="s">
        <v>1</v>
      </c>
      <c r="F703" s="237" t="s">
        <v>172</v>
      </c>
      <c r="G703" s="234"/>
      <c r="H703" s="236" t="s">
        <v>1</v>
      </c>
      <c r="I703" s="238"/>
      <c r="J703" s="234"/>
      <c r="K703" s="234"/>
      <c r="L703" s="239"/>
      <c r="M703" s="240"/>
      <c r="N703" s="241"/>
      <c r="O703" s="241"/>
      <c r="P703" s="241"/>
      <c r="Q703" s="241"/>
      <c r="R703" s="241"/>
      <c r="S703" s="241"/>
      <c r="T703" s="24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3" t="s">
        <v>171</v>
      </c>
      <c r="AU703" s="243" t="s">
        <v>85</v>
      </c>
      <c r="AV703" s="13" t="s">
        <v>83</v>
      </c>
      <c r="AW703" s="13" t="s">
        <v>31</v>
      </c>
      <c r="AX703" s="13" t="s">
        <v>75</v>
      </c>
      <c r="AY703" s="243" t="s">
        <v>162</v>
      </c>
    </row>
    <row r="704" s="13" customFormat="1">
      <c r="A704" s="13"/>
      <c r="B704" s="233"/>
      <c r="C704" s="234"/>
      <c r="D704" s="235" t="s">
        <v>171</v>
      </c>
      <c r="E704" s="236" t="s">
        <v>1</v>
      </c>
      <c r="F704" s="237" t="s">
        <v>1003</v>
      </c>
      <c r="G704" s="234"/>
      <c r="H704" s="236" t="s">
        <v>1</v>
      </c>
      <c r="I704" s="238"/>
      <c r="J704" s="234"/>
      <c r="K704" s="234"/>
      <c r="L704" s="239"/>
      <c r="M704" s="240"/>
      <c r="N704" s="241"/>
      <c r="O704" s="241"/>
      <c r="P704" s="241"/>
      <c r="Q704" s="241"/>
      <c r="R704" s="241"/>
      <c r="S704" s="241"/>
      <c r="T704" s="24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3" t="s">
        <v>171</v>
      </c>
      <c r="AU704" s="243" t="s">
        <v>85</v>
      </c>
      <c r="AV704" s="13" t="s">
        <v>83</v>
      </c>
      <c r="AW704" s="13" t="s">
        <v>31</v>
      </c>
      <c r="AX704" s="13" t="s">
        <v>75</v>
      </c>
      <c r="AY704" s="243" t="s">
        <v>162</v>
      </c>
    </row>
    <row r="705" s="14" customFormat="1">
      <c r="A705" s="14"/>
      <c r="B705" s="244"/>
      <c r="C705" s="245"/>
      <c r="D705" s="235" t="s">
        <v>171</v>
      </c>
      <c r="E705" s="246" t="s">
        <v>1</v>
      </c>
      <c r="F705" s="247" t="s">
        <v>1004</v>
      </c>
      <c r="G705" s="245"/>
      <c r="H705" s="248">
        <v>121.23</v>
      </c>
      <c r="I705" s="249"/>
      <c r="J705" s="245"/>
      <c r="K705" s="245"/>
      <c r="L705" s="250"/>
      <c r="M705" s="251"/>
      <c r="N705" s="252"/>
      <c r="O705" s="252"/>
      <c r="P705" s="252"/>
      <c r="Q705" s="252"/>
      <c r="R705" s="252"/>
      <c r="S705" s="252"/>
      <c r="T705" s="25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4" t="s">
        <v>171</v>
      </c>
      <c r="AU705" s="254" t="s">
        <v>85</v>
      </c>
      <c r="AV705" s="14" t="s">
        <v>85</v>
      </c>
      <c r="AW705" s="14" t="s">
        <v>31</v>
      </c>
      <c r="AX705" s="14" t="s">
        <v>83</v>
      </c>
      <c r="AY705" s="254" t="s">
        <v>162</v>
      </c>
    </row>
    <row r="706" s="2" customFormat="1" ht="24.15" customHeight="1">
      <c r="A706" s="39"/>
      <c r="B706" s="40"/>
      <c r="C706" s="220" t="s">
        <v>1014</v>
      </c>
      <c r="D706" s="220" t="s">
        <v>165</v>
      </c>
      <c r="E706" s="221" t="s">
        <v>1015</v>
      </c>
      <c r="F706" s="222" t="s">
        <v>1016</v>
      </c>
      <c r="G706" s="223" t="s">
        <v>200</v>
      </c>
      <c r="H706" s="224">
        <v>11.800000000000001</v>
      </c>
      <c r="I706" s="225"/>
      <c r="J706" s="224">
        <f>ROUND(I706*H706,2)</f>
        <v>0</v>
      </c>
      <c r="K706" s="226"/>
      <c r="L706" s="45"/>
      <c r="M706" s="227" t="s">
        <v>1</v>
      </c>
      <c r="N706" s="228" t="s">
        <v>40</v>
      </c>
      <c r="O706" s="92"/>
      <c r="P706" s="229">
        <f>O706*H706</f>
        <v>0</v>
      </c>
      <c r="Q706" s="229">
        <v>0</v>
      </c>
      <c r="R706" s="229">
        <f>Q706*H706</f>
        <v>0</v>
      </c>
      <c r="S706" s="229">
        <v>0.01721</v>
      </c>
      <c r="T706" s="230">
        <f>S706*H706</f>
        <v>0.20307800000000001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31" t="s">
        <v>265</v>
      </c>
      <c r="AT706" s="231" t="s">
        <v>165</v>
      </c>
      <c r="AU706" s="231" t="s">
        <v>85</v>
      </c>
      <c r="AY706" s="18" t="s">
        <v>162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8" t="s">
        <v>83</v>
      </c>
      <c r="BK706" s="232">
        <f>ROUND(I706*H706,2)</f>
        <v>0</v>
      </c>
      <c r="BL706" s="18" t="s">
        <v>265</v>
      </c>
      <c r="BM706" s="231" t="s">
        <v>1017</v>
      </c>
    </row>
    <row r="707" s="13" customFormat="1">
      <c r="A707" s="13"/>
      <c r="B707" s="233"/>
      <c r="C707" s="234"/>
      <c r="D707" s="235" t="s">
        <v>171</v>
      </c>
      <c r="E707" s="236" t="s">
        <v>1</v>
      </c>
      <c r="F707" s="237" t="s">
        <v>172</v>
      </c>
      <c r="G707" s="234"/>
      <c r="H707" s="236" t="s">
        <v>1</v>
      </c>
      <c r="I707" s="238"/>
      <c r="J707" s="234"/>
      <c r="K707" s="234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171</v>
      </c>
      <c r="AU707" s="243" t="s">
        <v>85</v>
      </c>
      <c r="AV707" s="13" t="s">
        <v>83</v>
      </c>
      <c r="AW707" s="13" t="s">
        <v>31</v>
      </c>
      <c r="AX707" s="13" t="s">
        <v>75</v>
      </c>
      <c r="AY707" s="243" t="s">
        <v>162</v>
      </c>
    </row>
    <row r="708" s="13" customFormat="1">
      <c r="A708" s="13"/>
      <c r="B708" s="233"/>
      <c r="C708" s="234"/>
      <c r="D708" s="235" t="s">
        <v>171</v>
      </c>
      <c r="E708" s="236" t="s">
        <v>1</v>
      </c>
      <c r="F708" s="237" t="s">
        <v>1018</v>
      </c>
      <c r="G708" s="234"/>
      <c r="H708" s="236" t="s">
        <v>1</v>
      </c>
      <c r="I708" s="238"/>
      <c r="J708" s="234"/>
      <c r="K708" s="234"/>
      <c r="L708" s="239"/>
      <c r="M708" s="240"/>
      <c r="N708" s="241"/>
      <c r="O708" s="241"/>
      <c r="P708" s="241"/>
      <c r="Q708" s="241"/>
      <c r="R708" s="241"/>
      <c r="S708" s="241"/>
      <c r="T708" s="242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3" t="s">
        <v>171</v>
      </c>
      <c r="AU708" s="243" t="s">
        <v>85</v>
      </c>
      <c r="AV708" s="13" t="s">
        <v>83</v>
      </c>
      <c r="AW708" s="13" t="s">
        <v>31</v>
      </c>
      <c r="AX708" s="13" t="s">
        <v>75</v>
      </c>
      <c r="AY708" s="243" t="s">
        <v>162</v>
      </c>
    </row>
    <row r="709" s="14" customFormat="1">
      <c r="A709" s="14"/>
      <c r="B709" s="244"/>
      <c r="C709" s="245"/>
      <c r="D709" s="235" t="s">
        <v>171</v>
      </c>
      <c r="E709" s="246" t="s">
        <v>1</v>
      </c>
      <c r="F709" s="247" t="s">
        <v>1019</v>
      </c>
      <c r="G709" s="245"/>
      <c r="H709" s="248">
        <v>11.800000000000001</v>
      </c>
      <c r="I709" s="249"/>
      <c r="J709" s="245"/>
      <c r="K709" s="245"/>
      <c r="L709" s="250"/>
      <c r="M709" s="251"/>
      <c r="N709" s="252"/>
      <c r="O709" s="252"/>
      <c r="P709" s="252"/>
      <c r="Q709" s="252"/>
      <c r="R709" s="252"/>
      <c r="S709" s="252"/>
      <c r="T709" s="253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4" t="s">
        <v>171</v>
      </c>
      <c r="AU709" s="254" t="s">
        <v>85</v>
      </c>
      <c r="AV709" s="14" t="s">
        <v>85</v>
      </c>
      <c r="AW709" s="14" t="s">
        <v>31</v>
      </c>
      <c r="AX709" s="14" t="s">
        <v>83</v>
      </c>
      <c r="AY709" s="254" t="s">
        <v>162</v>
      </c>
    </row>
    <row r="710" s="2" customFormat="1" ht="16.5" customHeight="1">
      <c r="A710" s="39"/>
      <c r="B710" s="40"/>
      <c r="C710" s="220" t="s">
        <v>1020</v>
      </c>
      <c r="D710" s="220" t="s">
        <v>165</v>
      </c>
      <c r="E710" s="221" t="s">
        <v>1021</v>
      </c>
      <c r="F710" s="222" t="s">
        <v>1022</v>
      </c>
      <c r="G710" s="223" t="s">
        <v>200</v>
      </c>
      <c r="H710" s="224">
        <v>4.7800000000000002</v>
      </c>
      <c r="I710" s="225"/>
      <c r="J710" s="224">
        <f>ROUND(I710*H710,2)</f>
        <v>0</v>
      </c>
      <c r="K710" s="226"/>
      <c r="L710" s="45"/>
      <c r="M710" s="227" t="s">
        <v>1</v>
      </c>
      <c r="N710" s="228" t="s">
        <v>40</v>
      </c>
      <c r="O710" s="92"/>
      <c r="P710" s="229">
        <f>O710*H710</f>
        <v>0</v>
      </c>
      <c r="Q710" s="229">
        <v>0</v>
      </c>
      <c r="R710" s="229">
        <f>Q710*H710</f>
        <v>0</v>
      </c>
      <c r="S710" s="229">
        <v>0.02835</v>
      </c>
      <c r="T710" s="230">
        <f>S710*H710</f>
        <v>0.135513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1" t="s">
        <v>265</v>
      </c>
      <c r="AT710" s="231" t="s">
        <v>165</v>
      </c>
      <c r="AU710" s="231" t="s">
        <v>85</v>
      </c>
      <c r="AY710" s="18" t="s">
        <v>162</v>
      </c>
      <c r="BE710" s="232">
        <f>IF(N710="základní",J710,0)</f>
        <v>0</v>
      </c>
      <c r="BF710" s="232">
        <f>IF(N710="snížená",J710,0)</f>
        <v>0</v>
      </c>
      <c r="BG710" s="232">
        <f>IF(N710="zákl. přenesená",J710,0)</f>
        <v>0</v>
      </c>
      <c r="BH710" s="232">
        <f>IF(N710="sníž. přenesená",J710,0)</f>
        <v>0</v>
      </c>
      <c r="BI710" s="232">
        <f>IF(N710="nulová",J710,0)</f>
        <v>0</v>
      </c>
      <c r="BJ710" s="18" t="s">
        <v>83</v>
      </c>
      <c r="BK710" s="232">
        <f>ROUND(I710*H710,2)</f>
        <v>0</v>
      </c>
      <c r="BL710" s="18" t="s">
        <v>265</v>
      </c>
      <c r="BM710" s="231" t="s">
        <v>1023</v>
      </c>
    </row>
    <row r="711" s="13" customFormat="1">
      <c r="A711" s="13"/>
      <c r="B711" s="233"/>
      <c r="C711" s="234"/>
      <c r="D711" s="235" t="s">
        <v>171</v>
      </c>
      <c r="E711" s="236" t="s">
        <v>1</v>
      </c>
      <c r="F711" s="237" t="s">
        <v>172</v>
      </c>
      <c r="G711" s="234"/>
      <c r="H711" s="236" t="s">
        <v>1</v>
      </c>
      <c r="I711" s="238"/>
      <c r="J711" s="234"/>
      <c r="K711" s="234"/>
      <c r="L711" s="239"/>
      <c r="M711" s="240"/>
      <c r="N711" s="241"/>
      <c r="O711" s="241"/>
      <c r="P711" s="241"/>
      <c r="Q711" s="241"/>
      <c r="R711" s="241"/>
      <c r="S711" s="241"/>
      <c r="T711" s="24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3" t="s">
        <v>171</v>
      </c>
      <c r="AU711" s="243" t="s">
        <v>85</v>
      </c>
      <c r="AV711" s="13" t="s">
        <v>83</v>
      </c>
      <c r="AW711" s="13" t="s">
        <v>31</v>
      </c>
      <c r="AX711" s="13" t="s">
        <v>75</v>
      </c>
      <c r="AY711" s="243" t="s">
        <v>162</v>
      </c>
    </row>
    <row r="712" s="13" customFormat="1">
      <c r="A712" s="13"/>
      <c r="B712" s="233"/>
      <c r="C712" s="234"/>
      <c r="D712" s="235" t="s">
        <v>171</v>
      </c>
      <c r="E712" s="236" t="s">
        <v>1</v>
      </c>
      <c r="F712" s="237" t="s">
        <v>1024</v>
      </c>
      <c r="G712" s="234"/>
      <c r="H712" s="236" t="s">
        <v>1</v>
      </c>
      <c r="I712" s="238"/>
      <c r="J712" s="234"/>
      <c r="K712" s="234"/>
      <c r="L712" s="239"/>
      <c r="M712" s="240"/>
      <c r="N712" s="241"/>
      <c r="O712" s="241"/>
      <c r="P712" s="241"/>
      <c r="Q712" s="241"/>
      <c r="R712" s="241"/>
      <c r="S712" s="241"/>
      <c r="T712" s="242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3" t="s">
        <v>171</v>
      </c>
      <c r="AU712" s="243" t="s">
        <v>85</v>
      </c>
      <c r="AV712" s="13" t="s">
        <v>83</v>
      </c>
      <c r="AW712" s="13" t="s">
        <v>31</v>
      </c>
      <c r="AX712" s="13" t="s">
        <v>75</v>
      </c>
      <c r="AY712" s="243" t="s">
        <v>162</v>
      </c>
    </row>
    <row r="713" s="14" customFormat="1">
      <c r="A713" s="14"/>
      <c r="B713" s="244"/>
      <c r="C713" s="245"/>
      <c r="D713" s="235" t="s">
        <v>171</v>
      </c>
      <c r="E713" s="246" t="s">
        <v>1</v>
      </c>
      <c r="F713" s="247" t="s">
        <v>1025</v>
      </c>
      <c r="G713" s="245"/>
      <c r="H713" s="248">
        <v>4.7800000000000002</v>
      </c>
      <c r="I713" s="249"/>
      <c r="J713" s="245"/>
      <c r="K713" s="245"/>
      <c r="L713" s="250"/>
      <c r="M713" s="251"/>
      <c r="N713" s="252"/>
      <c r="O713" s="252"/>
      <c r="P713" s="252"/>
      <c r="Q713" s="252"/>
      <c r="R713" s="252"/>
      <c r="S713" s="252"/>
      <c r="T713" s="25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4" t="s">
        <v>171</v>
      </c>
      <c r="AU713" s="254" t="s">
        <v>85</v>
      </c>
      <c r="AV713" s="14" t="s">
        <v>85</v>
      </c>
      <c r="AW713" s="14" t="s">
        <v>31</v>
      </c>
      <c r="AX713" s="14" t="s">
        <v>83</v>
      </c>
      <c r="AY713" s="254" t="s">
        <v>162</v>
      </c>
    </row>
    <row r="714" s="2" customFormat="1" ht="24.15" customHeight="1">
      <c r="A714" s="39"/>
      <c r="B714" s="40"/>
      <c r="C714" s="220" t="s">
        <v>1026</v>
      </c>
      <c r="D714" s="220" t="s">
        <v>165</v>
      </c>
      <c r="E714" s="221" t="s">
        <v>1027</v>
      </c>
      <c r="F714" s="222" t="s">
        <v>1028</v>
      </c>
      <c r="G714" s="223" t="s">
        <v>200</v>
      </c>
      <c r="H714" s="224">
        <v>3.3799999999999999</v>
      </c>
      <c r="I714" s="225"/>
      <c r="J714" s="224">
        <f>ROUND(I714*H714,2)</f>
        <v>0</v>
      </c>
      <c r="K714" s="226"/>
      <c r="L714" s="45"/>
      <c r="M714" s="227" t="s">
        <v>1</v>
      </c>
      <c r="N714" s="228" t="s">
        <v>40</v>
      </c>
      <c r="O714" s="92"/>
      <c r="P714" s="229">
        <f>O714*H714</f>
        <v>0</v>
      </c>
      <c r="Q714" s="229">
        <v>0</v>
      </c>
      <c r="R714" s="229">
        <f>Q714*H714</f>
        <v>0</v>
      </c>
      <c r="S714" s="229">
        <v>0.017250000000000001</v>
      </c>
      <c r="T714" s="230">
        <f>S714*H714</f>
        <v>0.058305000000000003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31" t="s">
        <v>265</v>
      </c>
      <c r="AT714" s="231" t="s">
        <v>165</v>
      </c>
      <c r="AU714" s="231" t="s">
        <v>85</v>
      </c>
      <c r="AY714" s="18" t="s">
        <v>162</v>
      </c>
      <c r="BE714" s="232">
        <f>IF(N714="základní",J714,0)</f>
        <v>0</v>
      </c>
      <c r="BF714" s="232">
        <f>IF(N714="snížená",J714,0)</f>
        <v>0</v>
      </c>
      <c r="BG714" s="232">
        <f>IF(N714="zákl. přenesená",J714,0)</f>
        <v>0</v>
      </c>
      <c r="BH714" s="232">
        <f>IF(N714="sníž. přenesená",J714,0)</f>
        <v>0</v>
      </c>
      <c r="BI714" s="232">
        <f>IF(N714="nulová",J714,0)</f>
        <v>0</v>
      </c>
      <c r="BJ714" s="18" t="s">
        <v>83</v>
      </c>
      <c r="BK714" s="232">
        <f>ROUND(I714*H714,2)</f>
        <v>0</v>
      </c>
      <c r="BL714" s="18" t="s">
        <v>265</v>
      </c>
      <c r="BM714" s="231" t="s">
        <v>1029</v>
      </c>
    </row>
    <row r="715" s="13" customFormat="1">
      <c r="A715" s="13"/>
      <c r="B715" s="233"/>
      <c r="C715" s="234"/>
      <c r="D715" s="235" t="s">
        <v>171</v>
      </c>
      <c r="E715" s="236" t="s">
        <v>1</v>
      </c>
      <c r="F715" s="237" t="s">
        <v>172</v>
      </c>
      <c r="G715" s="234"/>
      <c r="H715" s="236" t="s">
        <v>1</v>
      </c>
      <c r="I715" s="238"/>
      <c r="J715" s="234"/>
      <c r="K715" s="234"/>
      <c r="L715" s="239"/>
      <c r="M715" s="240"/>
      <c r="N715" s="241"/>
      <c r="O715" s="241"/>
      <c r="P715" s="241"/>
      <c r="Q715" s="241"/>
      <c r="R715" s="241"/>
      <c r="S715" s="241"/>
      <c r="T715" s="24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3" t="s">
        <v>171</v>
      </c>
      <c r="AU715" s="243" t="s">
        <v>85</v>
      </c>
      <c r="AV715" s="13" t="s">
        <v>83</v>
      </c>
      <c r="AW715" s="13" t="s">
        <v>31</v>
      </c>
      <c r="AX715" s="13" t="s">
        <v>75</v>
      </c>
      <c r="AY715" s="243" t="s">
        <v>162</v>
      </c>
    </row>
    <row r="716" s="13" customFormat="1">
      <c r="A716" s="13"/>
      <c r="B716" s="233"/>
      <c r="C716" s="234"/>
      <c r="D716" s="235" t="s">
        <v>171</v>
      </c>
      <c r="E716" s="236" t="s">
        <v>1</v>
      </c>
      <c r="F716" s="237" t="s">
        <v>1030</v>
      </c>
      <c r="G716" s="234"/>
      <c r="H716" s="236" t="s">
        <v>1</v>
      </c>
      <c r="I716" s="238"/>
      <c r="J716" s="234"/>
      <c r="K716" s="234"/>
      <c r="L716" s="239"/>
      <c r="M716" s="240"/>
      <c r="N716" s="241"/>
      <c r="O716" s="241"/>
      <c r="P716" s="241"/>
      <c r="Q716" s="241"/>
      <c r="R716" s="241"/>
      <c r="S716" s="241"/>
      <c r="T716" s="24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3" t="s">
        <v>171</v>
      </c>
      <c r="AU716" s="243" t="s">
        <v>85</v>
      </c>
      <c r="AV716" s="13" t="s">
        <v>83</v>
      </c>
      <c r="AW716" s="13" t="s">
        <v>31</v>
      </c>
      <c r="AX716" s="13" t="s">
        <v>75</v>
      </c>
      <c r="AY716" s="243" t="s">
        <v>162</v>
      </c>
    </row>
    <row r="717" s="14" customFormat="1">
      <c r="A717" s="14"/>
      <c r="B717" s="244"/>
      <c r="C717" s="245"/>
      <c r="D717" s="235" t="s">
        <v>171</v>
      </c>
      <c r="E717" s="246" t="s">
        <v>1</v>
      </c>
      <c r="F717" s="247" t="s">
        <v>1031</v>
      </c>
      <c r="G717" s="245"/>
      <c r="H717" s="248">
        <v>3.3799999999999999</v>
      </c>
      <c r="I717" s="249"/>
      <c r="J717" s="245"/>
      <c r="K717" s="245"/>
      <c r="L717" s="250"/>
      <c r="M717" s="251"/>
      <c r="N717" s="252"/>
      <c r="O717" s="252"/>
      <c r="P717" s="252"/>
      <c r="Q717" s="252"/>
      <c r="R717" s="252"/>
      <c r="S717" s="252"/>
      <c r="T717" s="253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4" t="s">
        <v>171</v>
      </c>
      <c r="AU717" s="254" t="s">
        <v>85</v>
      </c>
      <c r="AV717" s="14" t="s">
        <v>85</v>
      </c>
      <c r="AW717" s="14" t="s">
        <v>31</v>
      </c>
      <c r="AX717" s="14" t="s">
        <v>83</v>
      </c>
      <c r="AY717" s="254" t="s">
        <v>162</v>
      </c>
    </row>
    <row r="718" s="2" customFormat="1" ht="24.15" customHeight="1">
      <c r="A718" s="39"/>
      <c r="B718" s="40"/>
      <c r="C718" s="220" t="s">
        <v>1032</v>
      </c>
      <c r="D718" s="220" t="s">
        <v>165</v>
      </c>
      <c r="E718" s="221" t="s">
        <v>1033</v>
      </c>
      <c r="F718" s="222" t="s">
        <v>1034</v>
      </c>
      <c r="G718" s="223" t="s">
        <v>213</v>
      </c>
      <c r="H718" s="224">
        <v>7.5</v>
      </c>
      <c r="I718" s="225"/>
      <c r="J718" s="224">
        <f>ROUND(I718*H718,2)</f>
        <v>0</v>
      </c>
      <c r="K718" s="226"/>
      <c r="L718" s="45"/>
      <c r="M718" s="227" t="s">
        <v>1</v>
      </c>
      <c r="N718" s="228" t="s">
        <v>40</v>
      </c>
      <c r="O718" s="92"/>
      <c r="P718" s="229">
        <f>O718*H718</f>
        <v>0</v>
      </c>
      <c r="Q718" s="229">
        <v>0</v>
      </c>
      <c r="R718" s="229">
        <f>Q718*H718</f>
        <v>0</v>
      </c>
      <c r="S718" s="229">
        <v>0.00191</v>
      </c>
      <c r="T718" s="230">
        <f>S718*H718</f>
        <v>0.014325000000000001</v>
      </c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R718" s="231" t="s">
        <v>265</v>
      </c>
      <c r="AT718" s="231" t="s">
        <v>165</v>
      </c>
      <c r="AU718" s="231" t="s">
        <v>85</v>
      </c>
      <c r="AY718" s="18" t="s">
        <v>162</v>
      </c>
      <c r="BE718" s="232">
        <f>IF(N718="základní",J718,0)</f>
        <v>0</v>
      </c>
      <c r="BF718" s="232">
        <f>IF(N718="snížená",J718,0)</f>
        <v>0</v>
      </c>
      <c r="BG718" s="232">
        <f>IF(N718="zákl. přenesená",J718,0)</f>
        <v>0</v>
      </c>
      <c r="BH718" s="232">
        <f>IF(N718="sníž. přenesená",J718,0)</f>
        <v>0</v>
      </c>
      <c r="BI718" s="232">
        <f>IF(N718="nulová",J718,0)</f>
        <v>0</v>
      </c>
      <c r="BJ718" s="18" t="s">
        <v>83</v>
      </c>
      <c r="BK718" s="232">
        <f>ROUND(I718*H718,2)</f>
        <v>0</v>
      </c>
      <c r="BL718" s="18" t="s">
        <v>265</v>
      </c>
      <c r="BM718" s="231" t="s">
        <v>1035</v>
      </c>
    </row>
    <row r="719" s="13" customFormat="1">
      <c r="A719" s="13"/>
      <c r="B719" s="233"/>
      <c r="C719" s="234"/>
      <c r="D719" s="235" t="s">
        <v>171</v>
      </c>
      <c r="E719" s="236" t="s">
        <v>1</v>
      </c>
      <c r="F719" s="237" t="s">
        <v>722</v>
      </c>
      <c r="G719" s="234"/>
      <c r="H719" s="236" t="s">
        <v>1</v>
      </c>
      <c r="I719" s="238"/>
      <c r="J719" s="234"/>
      <c r="K719" s="234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171</v>
      </c>
      <c r="AU719" s="243" t="s">
        <v>85</v>
      </c>
      <c r="AV719" s="13" t="s">
        <v>83</v>
      </c>
      <c r="AW719" s="13" t="s">
        <v>31</v>
      </c>
      <c r="AX719" s="13" t="s">
        <v>75</v>
      </c>
      <c r="AY719" s="243" t="s">
        <v>162</v>
      </c>
    </row>
    <row r="720" s="13" customFormat="1">
      <c r="A720" s="13"/>
      <c r="B720" s="233"/>
      <c r="C720" s="234"/>
      <c r="D720" s="235" t="s">
        <v>171</v>
      </c>
      <c r="E720" s="236" t="s">
        <v>1</v>
      </c>
      <c r="F720" s="237" t="s">
        <v>812</v>
      </c>
      <c r="G720" s="234"/>
      <c r="H720" s="236" t="s">
        <v>1</v>
      </c>
      <c r="I720" s="238"/>
      <c r="J720" s="234"/>
      <c r="K720" s="234"/>
      <c r="L720" s="239"/>
      <c r="M720" s="240"/>
      <c r="N720" s="241"/>
      <c r="O720" s="241"/>
      <c r="P720" s="241"/>
      <c r="Q720" s="241"/>
      <c r="R720" s="241"/>
      <c r="S720" s="241"/>
      <c r="T720" s="24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3" t="s">
        <v>171</v>
      </c>
      <c r="AU720" s="243" t="s">
        <v>85</v>
      </c>
      <c r="AV720" s="13" t="s">
        <v>83</v>
      </c>
      <c r="AW720" s="13" t="s">
        <v>31</v>
      </c>
      <c r="AX720" s="13" t="s">
        <v>75</v>
      </c>
      <c r="AY720" s="243" t="s">
        <v>162</v>
      </c>
    </row>
    <row r="721" s="14" customFormat="1">
      <c r="A721" s="14"/>
      <c r="B721" s="244"/>
      <c r="C721" s="245"/>
      <c r="D721" s="235" t="s">
        <v>171</v>
      </c>
      <c r="E721" s="246" t="s">
        <v>1</v>
      </c>
      <c r="F721" s="247" t="s">
        <v>1036</v>
      </c>
      <c r="G721" s="245"/>
      <c r="H721" s="248">
        <v>7.5</v>
      </c>
      <c r="I721" s="249"/>
      <c r="J721" s="245"/>
      <c r="K721" s="245"/>
      <c r="L721" s="250"/>
      <c r="M721" s="251"/>
      <c r="N721" s="252"/>
      <c r="O721" s="252"/>
      <c r="P721" s="252"/>
      <c r="Q721" s="252"/>
      <c r="R721" s="252"/>
      <c r="S721" s="252"/>
      <c r="T721" s="253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4" t="s">
        <v>171</v>
      </c>
      <c r="AU721" s="254" t="s">
        <v>85</v>
      </c>
      <c r="AV721" s="14" t="s">
        <v>85</v>
      </c>
      <c r="AW721" s="14" t="s">
        <v>31</v>
      </c>
      <c r="AX721" s="14" t="s">
        <v>83</v>
      </c>
      <c r="AY721" s="254" t="s">
        <v>162</v>
      </c>
    </row>
    <row r="722" s="2" customFormat="1" ht="16.5" customHeight="1">
      <c r="A722" s="39"/>
      <c r="B722" s="40"/>
      <c r="C722" s="220" t="s">
        <v>1037</v>
      </c>
      <c r="D722" s="220" t="s">
        <v>165</v>
      </c>
      <c r="E722" s="221" t="s">
        <v>1038</v>
      </c>
      <c r="F722" s="222" t="s">
        <v>1039</v>
      </c>
      <c r="G722" s="223" t="s">
        <v>213</v>
      </c>
      <c r="H722" s="224">
        <v>20.300000000000001</v>
      </c>
      <c r="I722" s="225"/>
      <c r="J722" s="224">
        <f>ROUND(I722*H722,2)</f>
        <v>0</v>
      </c>
      <c r="K722" s="226"/>
      <c r="L722" s="45"/>
      <c r="M722" s="227" t="s">
        <v>1</v>
      </c>
      <c r="N722" s="228" t="s">
        <v>40</v>
      </c>
      <c r="O722" s="92"/>
      <c r="P722" s="229">
        <f>O722*H722</f>
        <v>0</v>
      </c>
      <c r="Q722" s="229">
        <v>0</v>
      </c>
      <c r="R722" s="229">
        <f>Q722*H722</f>
        <v>0</v>
      </c>
      <c r="S722" s="229">
        <v>0.00167</v>
      </c>
      <c r="T722" s="230">
        <f>S722*H722</f>
        <v>0.033901000000000001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31" t="s">
        <v>265</v>
      </c>
      <c r="AT722" s="231" t="s">
        <v>165</v>
      </c>
      <c r="AU722" s="231" t="s">
        <v>85</v>
      </c>
      <c r="AY722" s="18" t="s">
        <v>162</v>
      </c>
      <c r="BE722" s="232">
        <f>IF(N722="základní",J722,0)</f>
        <v>0</v>
      </c>
      <c r="BF722" s="232">
        <f>IF(N722="snížená",J722,0)</f>
        <v>0</v>
      </c>
      <c r="BG722" s="232">
        <f>IF(N722="zákl. přenesená",J722,0)</f>
        <v>0</v>
      </c>
      <c r="BH722" s="232">
        <f>IF(N722="sníž. přenesená",J722,0)</f>
        <v>0</v>
      </c>
      <c r="BI722" s="232">
        <f>IF(N722="nulová",J722,0)</f>
        <v>0</v>
      </c>
      <c r="BJ722" s="18" t="s">
        <v>83</v>
      </c>
      <c r="BK722" s="232">
        <f>ROUND(I722*H722,2)</f>
        <v>0</v>
      </c>
      <c r="BL722" s="18" t="s">
        <v>265</v>
      </c>
      <c r="BM722" s="231" t="s">
        <v>1040</v>
      </c>
    </row>
    <row r="723" s="13" customFormat="1">
      <c r="A723" s="13"/>
      <c r="B723" s="233"/>
      <c r="C723" s="234"/>
      <c r="D723" s="235" t="s">
        <v>171</v>
      </c>
      <c r="E723" s="236" t="s">
        <v>1</v>
      </c>
      <c r="F723" s="237" t="s">
        <v>1041</v>
      </c>
      <c r="G723" s="234"/>
      <c r="H723" s="236" t="s">
        <v>1</v>
      </c>
      <c r="I723" s="238"/>
      <c r="J723" s="234"/>
      <c r="K723" s="234"/>
      <c r="L723" s="239"/>
      <c r="M723" s="240"/>
      <c r="N723" s="241"/>
      <c r="O723" s="241"/>
      <c r="P723" s="241"/>
      <c r="Q723" s="241"/>
      <c r="R723" s="241"/>
      <c r="S723" s="241"/>
      <c r="T723" s="242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3" t="s">
        <v>171</v>
      </c>
      <c r="AU723" s="243" t="s">
        <v>85</v>
      </c>
      <c r="AV723" s="13" t="s">
        <v>83</v>
      </c>
      <c r="AW723" s="13" t="s">
        <v>31</v>
      </c>
      <c r="AX723" s="13" t="s">
        <v>75</v>
      </c>
      <c r="AY723" s="243" t="s">
        <v>162</v>
      </c>
    </row>
    <row r="724" s="13" customFormat="1">
      <c r="A724" s="13"/>
      <c r="B724" s="233"/>
      <c r="C724" s="234"/>
      <c r="D724" s="235" t="s">
        <v>171</v>
      </c>
      <c r="E724" s="236" t="s">
        <v>1</v>
      </c>
      <c r="F724" s="237" t="s">
        <v>523</v>
      </c>
      <c r="G724" s="234"/>
      <c r="H724" s="236" t="s">
        <v>1</v>
      </c>
      <c r="I724" s="238"/>
      <c r="J724" s="234"/>
      <c r="K724" s="234"/>
      <c r="L724" s="239"/>
      <c r="M724" s="240"/>
      <c r="N724" s="241"/>
      <c r="O724" s="241"/>
      <c r="P724" s="241"/>
      <c r="Q724" s="241"/>
      <c r="R724" s="241"/>
      <c r="S724" s="241"/>
      <c r="T724" s="242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3" t="s">
        <v>171</v>
      </c>
      <c r="AU724" s="243" t="s">
        <v>85</v>
      </c>
      <c r="AV724" s="13" t="s">
        <v>83</v>
      </c>
      <c r="AW724" s="13" t="s">
        <v>31</v>
      </c>
      <c r="AX724" s="13" t="s">
        <v>75</v>
      </c>
      <c r="AY724" s="243" t="s">
        <v>162</v>
      </c>
    </row>
    <row r="725" s="14" customFormat="1">
      <c r="A725" s="14"/>
      <c r="B725" s="244"/>
      <c r="C725" s="245"/>
      <c r="D725" s="235" t="s">
        <v>171</v>
      </c>
      <c r="E725" s="246" t="s">
        <v>1</v>
      </c>
      <c r="F725" s="247" t="s">
        <v>1042</v>
      </c>
      <c r="G725" s="245"/>
      <c r="H725" s="248">
        <v>5.2999999999999998</v>
      </c>
      <c r="I725" s="249"/>
      <c r="J725" s="245"/>
      <c r="K725" s="245"/>
      <c r="L725" s="250"/>
      <c r="M725" s="251"/>
      <c r="N725" s="252"/>
      <c r="O725" s="252"/>
      <c r="P725" s="252"/>
      <c r="Q725" s="252"/>
      <c r="R725" s="252"/>
      <c r="S725" s="252"/>
      <c r="T725" s="253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4" t="s">
        <v>171</v>
      </c>
      <c r="AU725" s="254" t="s">
        <v>85</v>
      </c>
      <c r="AV725" s="14" t="s">
        <v>85</v>
      </c>
      <c r="AW725" s="14" t="s">
        <v>31</v>
      </c>
      <c r="AX725" s="14" t="s">
        <v>75</v>
      </c>
      <c r="AY725" s="254" t="s">
        <v>162</v>
      </c>
    </row>
    <row r="726" s="13" customFormat="1">
      <c r="A726" s="13"/>
      <c r="B726" s="233"/>
      <c r="C726" s="234"/>
      <c r="D726" s="235" t="s">
        <v>171</v>
      </c>
      <c r="E726" s="236" t="s">
        <v>1</v>
      </c>
      <c r="F726" s="237" t="s">
        <v>806</v>
      </c>
      <c r="G726" s="234"/>
      <c r="H726" s="236" t="s">
        <v>1</v>
      </c>
      <c r="I726" s="238"/>
      <c r="J726" s="234"/>
      <c r="K726" s="234"/>
      <c r="L726" s="239"/>
      <c r="M726" s="240"/>
      <c r="N726" s="241"/>
      <c r="O726" s="241"/>
      <c r="P726" s="241"/>
      <c r="Q726" s="241"/>
      <c r="R726" s="241"/>
      <c r="S726" s="241"/>
      <c r="T726" s="24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3" t="s">
        <v>171</v>
      </c>
      <c r="AU726" s="243" t="s">
        <v>85</v>
      </c>
      <c r="AV726" s="13" t="s">
        <v>83</v>
      </c>
      <c r="AW726" s="13" t="s">
        <v>31</v>
      </c>
      <c r="AX726" s="13" t="s">
        <v>75</v>
      </c>
      <c r="AY726" s="243" t="s">
        <v>162</v>
      </c>
    </row>
    <row r="727" s="14" customFormat="1">
      <c r="A727" s="14"/>
      <c r="B727" s="244"/>
      <c r="C727" s="245"/>
      <c r="D727" s="235" t="s">
        <v>171</v>
      </c>
      <c r="E727" s="246" t="s">
        <v>1</v>
      </c>
      <c r="F727" s="247" t="s">
        <v>386</v>
      </c>
      <c r="G727" s="245"/>
      <c r="H727" s="248">
        <v>15</v>
      </c>
      <c r="I727" s="249"/>
      <c r="J727" s="245"/>
      <c r="K727" s="245"/>
      <c r="L727" s="250"/>
      <c r="M727" s="251"/>
      <c r="N727" s="252"/>
      <c r="O727" s="252"/>
      <c r="P727" s="252"/>
      <c r="Q727" s="252"/>
      <c r="R727" s="252"/>
      <c r="S727" s="252"/>
      <c r="T727" s="253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4" t="s">
        <v>171</v>
      </c>
      <c r="AU727" s="254" t="s">
        <v>85</v>
      </c>
      <c r="AV727" s="14" t="s">
        <v>85</v>
      </c>
      <c r="AW727" s="14" t="s">
        <v>31</v>
      </c>
      <c r="AX727" s="14" t="s">
        <v>75</v>
      </c>
      <c r="AY727" s="254" t="s">
        <v>162</v>
      </c>
    </row>
    <row r="728" s="15" customFormat="1">
      <c r="A728" s="15"/>
      <c r="B728" s="255"/>
      <c r="C728" s="256"/>
      <c r="D728" s="235" t="s">
        <v>171</v>
      </c>
      <c r="E728" s="257" t="s">
        <v>1</v>
      </c>
      <c r="F728" s="258" t="s">
        <v>185</v>
      </c>
      <c r="G728" s="256"/>
      <c r="H728" s="259">
        <v>20.300000000000001</v>
      </c>
      <c r="I728" s="260"/>
      <c r="J728" s="256"/>
      <c r="K728" s="256"/>
      <c r="L728" s="261"/>
      <c r="M728" s="262"/>
      <c r="N728" s="263"/>
      <c r="O728" s="263"/>
      <c r="P728" s="263"/>
      <c r="Q728" s="263"/>
      <c r="R728" s="263"/>
      <c r="S728" s="263"/>
      <c r="T728" s="264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65" t="s">
        <v>171</v>
      </c>
      <c r="AU728" s="265" t="s">
        <v>85</v>
      </c>
      <c r="AV728" s="15" t="s">
        <v>169</v>
      </c>
      <c r="AW728" s="15" t="s">
        <v>31</v>
      </c>
      <c r="AX728" s="15" t="s">
        <v>83</v>
      </c>
      <c r="AY728" s="265" t="s">
        <v>162</v>
      </c>
    </row>
    <row r="729" s="2" customFormat="1" ht="21.75" customHeight="1">
      <c r="A729" s="39"/>
      <c r="B729" s="40"/>
      <c r="C729" s="220" t="s">
        <v>1043</v>
      </c>
      <c r="D729" s="220" t="s">
        <v>165</v>
      </c>
      <c r="E729" s="221" t="s">
        <v>1044</v>
      </c>
      <c r="F729" s="222" t="s">
        <v>1045</v>
      </c>
      <c r="G729" s="223" t="s">
        <v>213</v>
      </c>
      <c r="H729" s="224">
        <v>23.5</v>
      </c>
      <c r="I729" s="225"/>
      <c r="J729" s="224">
        <f>ROUND(I729*H729,2)</f>
        <v>0</v>
      </c>
      <c r="K729" s="226"/>
      <c r="L729" s="45"/>
      <c r="M729" s="227" t="s">
        <v>1</v>
      </c>
      <c r="N729" s="228" t="s">
        <v>40</v>
      </c>
      <c r="O729" s="92"/>
      <c r="P729" s="229">
        <f>O729*H729</f>
        <v>0</v>
      </c>
      <c r="Q729" s="229">
        <v>0</v>
      </c>
      <c r="R729" s="229">
        <f>Q729*H729</f>
        <v>0</v>
      </c>
      <c r="S729" s="229">
        <v>0.0022300000000000002</v>
      </c>
      <c r="T729" s="230">
        <f>S729*H729</f>
        <v>0.052405000000000007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31" t="s">
        <v>265</v>
      </c>
      <c r="AT729" s="231" t="s">
        <v>165</v>
      </c>
      <c r="AU729" s="231" t="s">
        <v>85</v>
      </c>
      <c r="AY729" s="18" t="s">
        <v>162</v>
      </c>
      <c r="BE729" s="232">
        <f>IF(N729="základní",J729,0)</f>
        <v>0</v>
      </c>
      <c r="BF729" s="232">
        <f>IF(N729="snížená",J729,0)</f>
        <v>0</v>
      </c>
      <c r="BG729" s="232">
        <f>IF(N729="zákl. přenesená",J729,0)</f>
        <v>0</v>
      </c>
      <c r="BH729" s="232">
        <f>IF(N729="sníž. přenesená",J729,0)</f>
        <v>0</v>
      </c>
      <c r="BI729" s="232">
        <f>IF(N729="nulová",J729,0)</f>
        <v>0</v>
      </c>
      <c r="BJ729" s="18" t="s">
        <v>83</v>
      </c>
      <c r="BK729" s="232">
        <f>ROUND(I729*H729,2)</f>
        <v>0</v>
      </c>
      <c r="BL729" s="18" t="s">
        <v>265</v>
      </c>
      <c r="BM729" s="231" t="s">
        <v>1046</v>
      </c>
    </row>
    <row r="730" s="13" customFormat="1">
      <c r="A730" s="13"/>
      <c r="B730" s="233"/>
      <c r="C730" s="234"/>
      <c r="D730" s="235" t="s">
        <v>171</v>
      </c>
      <c r="E730" s="236" t="s">
        <v>1</v>
      </c>
      <c r="F730" s="237" t="s">
        <v>722</v>
      </c>
      <c r="G730" s="234"/>
      <c r="H730" s="236" t="s">
        <v>1</v>
      </c>
      <c r="I730" s="238"/>
      <c r="J730" s="234"/>
      <c r="K730" s="234"/>
      <c r="L730" s="239"/>
      <c r="M730" s="240"/>
      <c r="N730" s="241"/>
      <c r="O730" s="241"/>
      <c r="P730" s="241"/>
      <c r="Q730" s="241"/>
      <c r="R730" s="241"/>
      <c r="S730" s="241"/>
      <c r="T730" s="242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3" t="s">
        <v>171</v>
      </c>
      <c r="AU730" s="243" t="s">
        <v>85</v>
      </c>
      <c r="AV730" s="13" t="s">
        <v>83</v>
      </c>
      <c r="AW730" s="13" t="s">
        <v>31</v>
      </c>
      <c r="AX730" s="13" t="s">
        <v>75</v>
      </c>
      <c r="AY730" s="243" t="s">
        <v>162</v>
      </c>
    </row>
    <row r="731" s="13" customFormat="1">
      <c r="A731" s="13"/>
      <c r="B731" s="233"/>
      <c r="C731" s="234"/>
      <c r="D731" s="235" t="s">
        <v>171</v>
      </c>
      <c r="E731" s="236" t="s">
        <v>1</v>
      </c>
      <c r="F731" s="237" t="s">
        <v>738</v>
      </c>
      <c r="G731" s="234"/>
      <c r="H731" s="236" t="s">
        <v>1</v>
      </c>
      <c r="I731" s="238"/>
      <c r="J731" s="234"/>
      <c r="K731" s="234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171</v>
      </c>
      <c r="AU731" s="243" t="s">
        <v>85</v>
      </c>
      <c r="AV731" s="13" t="s">
        <v>83</v>
      </c>
      <c r="AW731" s="13" t="s">
        <v>31</v>
      </c>
      <c r="AX731" s="13" t="s">
        <v>75</v>
      </c>
      <c r="AY731" s="243" t="s">
        <v>162</v>
      </c>
    </row>
    <row r="732" s="14" customFormat="1">
      <c r="A732" s="14"/>
      <c r="B732" s="244"/>
      <c r="C732" s="245"/>
      <c r="D732" s="235" t="s">
        <v>171</v>
      </c>
      <c r="E732" s="246" t="s">
        <v>1</v>
      </c>
      <c r="F732" s="247" t="s">
        <v>1047</v>
      </c>
      <c r="G732" s="245"/>
      <c r="H732" s="248">
        <v>23.5</v>
      </c>
      <c r="I732" s="249"/>
      <c r="J732" s="245"/>
      <c r="K732" s="245"/>
      <c r="L732" s="250"/>
      <c r="M732" s="251"/>
      <c r="N732" s="252"/>
      <c r="O732" s="252"/>
      <c r="P732" s="252"/>
      <c r="Q732" s="252"/>
      <c r="R732" s="252"/>
      <c r="S732" s="252"/>
      <c r="T732" s="253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4" t="s">
        <v>171</v>
      </c>
      <c r="AU732" s="254" t="s">
        <v>85</v>
      </c>
      <c r="AV732" s="14" t="s">
        <v>85</v>
      </c>
      <c r="AW732" s="14" t="s">
        <v>31</v>
      </c>
      <c r="AX732" s="14" t="s">
        <v>83</v>
      </c>
      <c r="AY732" s="254" t="s">
        <v>162</v>
      </c>
    </row>
    <row r="733" s="2" customFormat="1" ht="16.5" customHeight="1">
      <c r="A733" s="39"/>
      <c r="B733" s="40"/>
      <c r="C733" s="220" t="s">
        <v>1048</v>
      </c>
      <c r="D733" s="220" t="s">
        <v>165</v>
      </c>
      <c r="E733" s="221" t="s">
        <v>1049</v>
      </c>
      <c r="F733" s="222" t="s">
        <v>1050</v>
      </c>
      <c r="G733" s="223" t="s">
        <v>213</v>
      </c>
      <c r="H733" s="224">
        <v>12</v>
      </c>
      <c r="I733" s="225"/>
      <c r="J733" s="224">
        <f>ROUND(I733*H733,2)</f>
        <v>0</v>
      </c>
      <c r="K733" s="226"/>
      <c r="L733" s="45"/>
      <c r="M733" s="227" t="s">
        <v>1</v>
      </c>
      <c r="N733" s="228" t="s">
        <v>40</v>
      </c>
      <c r="O733" s="92"/>
      <c r="P733" s="229">
        <f>O733*H733</f>
        <v>0</v>
      </c>
      <c r="Q733" s="229">
        <v>0</v>
      </c>
      <c r="R733" s="229">
        <f>Q733*H733</f>
        <v>0</v>
      </c>
      <c r="S733" s="229">
        <v>0.0039399999999999999</v>
      </c>
      <c r="T733" s="230">
        <f>S733*H733</f>
        <v>0.047280000000000003</v>
      </c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R733" s="231" t="s">
        <v>265</v>
      </c>
      <c r="AT733" s="231" t="s">
        <v>165</v>
      </c>
      <c r="AU733" s="231" t="s">
        <v>85</v>
      </c>
      <c r="AY733" s="18" t="s">
        <v>162</v>
      </c>
      <c r="BE733" s="232">
        <f>IF(N733="základní",J733,0)</f>
        <v>0</v>
      </c>
      <c r="BF733" s="232">
        <f>IF(N733="snížená",J733,0)</f>
        <v>0</v>
      </c>
      <c r="BG733" s="232">
        <f>IF(N733="zákl. přenesená",J733,0)</f>
        <v>0</v>
      </c>
      <c r="BH733" s="232">
        <f>IF(N733="sníž. přenesená",J733,0)</f>
        <v>0</v>
      </c>
      <c r="BI733" s="232">
        <f>IF(N733="nulová",J733,0)</f>
        <v>0</v>
      </c>
      <c r="BJ733" s="18" t="s">
        <v>83</v>
      </c>
      <c r="BK733" s="232">
        <f>ROUND(I733*H733,2)</f>
        <v>0</v>
      </c>
      <c r="BL733" s="18" t="s">
        <v>265</v>
      </c>
      <c r="BM733" s="231" t="s">
        <v>1051</v>
      </c>
    </row>
    <row r="734" s="13" customFormat="1">
      <c r="A734" s="13"/>
      <c r="B734" s="233"/>
      <c r="C734" s="234"/>
      <c r="D734" s="235" t="s">
        <v>171</v>
      </c>
      <c r="E734" s="236" t="s">
        <v>1</v>
      </c>
      <c r="F734" s="237" t="s">
        <v>722</v>
      </c>
      <c r="G734" s="234"/>
      <c r="H734" s="236" t="s">
        <v>1</v>
      </c>
      <c r="I734" s="238"/>
      <c r="J734" s="234"/>
      <c r="K734" s="234"/>
      <c r="L734" s="239"/>
      <c r="M734" s="240"/>
      <c r="N734" s="241"/>
      <c r="O734" s="241"/>
      <c r="P734" s="241"/>
      <c r="Q734" s="241"/>
      <c r="R734" s="241"/>
      <c r="S734" s="241"/>
      <c r="T734" s="24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3" t="s">
        <v>171</v>
      </c>
      <c r="AU734" s="243" t="s">
        <v>85</v>
      </c>
      <c r="AV734" s="13" t="s">
        <v>83</v>
      </c>
      <c r="AW734" s="13" t="s">
        <v>31</v>
      </c>
      <c r="AX734" s="13" t="s">
        <v>75</v>
      </c>
      <c r="AY734" s="243" t="s">
        <v>162</v>
      </c>
    </row>
    <row r="735" s="13" customFormat="1">
      <c r="A735" s="13"/>
      <c r="B735" s="233"/>
      <c r="C735" s="234"/>
      <c r="D735" s="235" t="s">
        <v>171</v>
      </c>
      <c r="E735" s="236" t="s">
        <v>1</v>
      </c>
      <c r="F735" s="237" t="s">
        <v>723</v>
      </c>
      <c r="G735" s="234"/>
      <c r="H735" s="236" t="s">
        <v>1</v>
      </c>
      <c r="I735" s="238"/>
      <c r="J735" s="234"/>
      <c r="K735" s="234"/>
      <c r="L735" s="239"/>
      <c r="M735" s="240"/>
      <c r="N735" s="241"/>
      <c r="O735" s="241"/>
      <c r="P735" s="241"/>
      <c r="Q735" s="241"/>
      <c r="R735" s="241"/>
      <c r="S735" s="241"/>
      <c r="T735" s="24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3" t="s">
        <v>171</v>
      </c>
      <c r="AU735" s="243" t="s">
        <v>85</v>
      </c>
      <c r="AV735" s="13" t="s">
        <v>83</v>
      </c>
      <c r="AW735" s="13" t="s">
        <v>31</v>
      </c>
      <c r="AX735" s="13" t="s">
        <v>75</v>
      </c>
      <c r="AY735" s="243" t="s">
        <v>162</v>
      </c>
    </row>
    <row r="736" s="14" customFormat="1">
      <c r="A736" s="14"/>
      <c r="B736" s="244"/>
      <c r="C736" s="245"/>
      <c r="D736" s="235" t="s">
        <v>171</v>
      </c>
      <c r="E736" s="246" t="s">
        <v>1</v>
      </c>
      <c r="F736" s="247" t="s">
        <v>813</v>
      </c>
      <c r="G736" s="245"/>
      <c r="H736" s="248">
        <v>12</v>
      </c>
      <c r="I736" s="249"/>
      <c r="J736" s="245"/>
      <c r="K736" s="245"/>
      <c r="L736" s="250"/>
      <c r="M736" s="251"/>
      <c r="N736" s="252"/>
      <c r="O736" s="252"/>
      <c r="P736" s="252"/>
      <c r="Q736" s="252"/>
      <c r="R736" s="252"/>
      <c r="S736" s="252"/>
      <c r="T736" s="253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4" t="s">
        <v>171</v>
      </c>
      <c r="AU736" s="254" t="s">
        <v>85</v>
      </c>
      <c r="AV736" s="14" t="s">
        <v>85</v>
      </c>
      <c r="AW736" s="14" t="s">
        <v>31</v>
      </c>
      <c r="AX736" s="14" t="s">
        <v>83</v>
      </c>
      <c r="AY736" s="254" t="s">
        <v>162</v>
      </c>
    </row>
    <row r="737" s="2" customFormat="1" ht="16.5" customHeight="1">
      <c r="A737" s="39"/>
      <c r="B737" s="40"/>
      <c r="C737" s="220" t="s">
        <v>1052</v>
      </c>
      <c r="D737" s="220" t="s">
        <v>165</v>
      </c>
      <c r="E737" s="221" t="s">
        <v>1053</v>
      </c>
      <c r="F737" s="222" t="s">
        <v>1054</v>
      </c>
      <c r="G737" s="223" t="s">
        <v>200</v>
      </c>
      <c r="H737" s="224">
        <v>98</v>
      </c>
      <c r="I737" s="225"/>
      <c r="J737" s="224">
        <f>ROUND(I737*H737,2)</f>
        <v>0</v>
      </c>
      <c r="K737" s="226"/>
      <c r="L737" s="45"/>
      <c r="M737" s="227" t="s">
        <v>1</v>
      </c>
      <c r="N737" s="228" t="s">
        <v>40</v>
      </c>
      <c r="O737" s="92"/>
      <c r="P737" s="229">
        <f>O737*H737</f>
        <v>0</v>
      </c>
      <c r="Q737" s="229">
        <v>0</v>
      </c>
      <c r="R737" s="229">
        <f>Q737*H737</f>
        <v>0</v>
      </c>
      <c r="S737" s="229">
        <v>0.01098</v>
      </c>
      <c r="T737" s="230">
        <f>S737*H737</f>
        <v>1.0760400000000001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31" t="s">
        <v>265</v>
      </c>
      <c r="AT737" s="231" t="s">
        <v>165</v>
      </c>
      <c r="AU737" s="231" t="s">
        <v>85</v>
      </c>
      <c r="AY737" s="18" t="s">
        <v>162</v>
      </c>
      <c r="BE737" s="232">
        <f>IF(N737="základní",J737,0)</f>
        <v>0</v>
      </c>
      <c r="BF737" s="232">
        <f>IF(N737="snížená",J737,0)</f>
        <v>0</v>
      </c>
      <c r="BG737" s="232">
        <f>IF(N737="zákl. přenesená",J737,0)</f>
        <v>0</v>
      </c>
      <c r="BH737" s="232">
        <f>IF(N737="sníž. přenesená",J737,0)</f>
        <v>0</v>
      </c>
      <c r="BI737" s="232">
        <f>IF(N737="nulová",J737,0)</f>
        <v>0</v>
      </c>
      <c r="BJ737" s="18" t="s">
        <v>83</v>
      </c>
      <c r="BK737" s="232">
        <f>ROUND(I737*H737,2)</f>
        <v>0</v>
      </c>
      <c r="BL737" s="18" t="s">
        <v>265</v>
      </c>
      <c r="BM737" s="231" t="s">
        <v>1055</v>
      </c>
    </row>
    <row r="738" s="13" customFormat="1">
      <c r="A738" s="13"/>
      <c r="B738" s="233"/>
      <c r="C738" s="234"/>
      <c r="D738" s="235" t="s">
        <v>171</v>
      </c>
      <c r="E738" s="236" t="s">
        <v>1</v>
      </c>
      <c r="F738" s="237" t="s">
        <v>172</v>
      </c>
      <c r="G738" s="234"/>
      <c r="H738" s="236" t="s">
        <v>1</v>
      </c>
      <c r="I738" s="238"/>
      <c r="J738" s="234"/>
      <c r="K738" s="234"/>
      <c r="L738" s="239"/>
      <c r="M738" s="240"/>
      <c r="N738" s="241"/>
      <c r="O738" s="241"/>
      <c r="P738" s="241"/>
      <c r="Q738" s="241"/>
      <c r="R738" s="241"/>
      <c r="S738" s="241"/>
      <c r="T738" s="24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3" t="s">
        <v>171</v>
      </c>
      <c r="AU738" s="243" t="s">
        <v>85</v>
      </c>
      <c r="AV738" s="13" t="s">
        <v>83</v>
      </c>
      <c r="AW738" s="13" t="s">
        <v>31</v>
      </c>
      <c r="AX738" s="13" t="s">
        <v>75</v>
      </c>
      <c r="AY738" s="243" t="s">
        <v>162</v>
      </c>
    </row>
    <row r="739" s="13" customFormat="1">
      <c r="A739" s="13"/>
      <c r="B739" s="233"/>
      <c r="C739" s="234"/>
      <c r="D739" s="235" t="s">
        <v>171</v>
      </c>
      <c r="E739" s="236" t="s">
        <v>1</v>
      </c>
      <c r="F739" s="237" t="s">
        <v>590</v>
      </c>
      <c r="G739" s="234"/>
      <c r="H739" s="236" t="s">
        <v>1</v>
      </c>
      <c r="I739" s="238"/>
      <c r="J739" s="234"/>
      <c r="K739" s="234"/>
      <c r="L739" s="239"/>
      <c r="M739" s="240"/>
      <c r="N739" s="241"/>
      <c r="O739" s="241"/>
      <c r="P739" s="241"/>
      <c r="Q739" s="241"/>
      <c r="R739" s="241"/>
      <c r="S739" s="241"/>
      <c r="T739" s="242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3" t="s">
        <v>171</v>
      </c>
      <c r="AU739" s="243" t="s">
        <v>85</v>
      </c>
      <c r="AV739" s="13" t="s">
        <v>83</v>
      </c>
      <c r="AW739" s="13" t="s">
        <v>31</v>
      </c>
      <c r="AX739" s="13" t="s">
        <v>75</v>
      </c>
      <c r="AY739" s="243" t="s">
        <v>162</v>
      </c>
    </row>
    <row r="740" s="14" customFormat="1">
      <c r="A740" s="14"/>
      <c r="B740" s="244"/>
      <c r="C740" s="245"/>
      <c r="D740" s="235" t="s">
        <v>171</v>
      </c>
      <c r="E740" s="246" t="s">
        <v>1</v>
      </c>
      <c r="F740" s="247" t="s">
        <v>264</v>
      </c>
      <c r="G740" s="245"/>
      <c r="H740" s="248">
        <v>98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4" t="s">
        <v>171</v>
      </c>
      <c r="AU740" s="254" t="s">
        <v>85</v>
      </c>
      <c r="AV740" s="14" t="s">
        <v>85</v>
      </c>
      <c r="AW740" s="14" t="s">
        <v>31</v>
      </c>
      <c r="AX740" s="14" t="s">
        <v>83</v>
      </c>
      <c r="AY740" s="254" t="s">
        <v>162</v>
      </c>
    </row>
    <row r="741" s="2" customFormat="1" ht="24.15" customHeight="1">
      <c r="A741" s="39"/>
      <c r="B741" s="40"/>
      <c r="C741" s="220" t="s">
        <v>1056</v>
      </c>
      <c r="D741" s="220" t="s">
        <v>165</v>
      </c>
      <c r="E741" s="221" t="s">
        <v>1057</v>
      </c>
      <c r="F741" s="222" t="s">
        <v>1058</v>
      </c>
      <c r="G741" s="223" t="s">
        <v>200</v>
      </c>
      <c r="H741" s="224">
        <v>98</v>
      </c>
      <c r="I741" s="225"/>
      <c r="J741" s="224">
        <f>ROUND(I741*H741,2)</f>
        <v>0</v>
      </c>
      <c r="K741" s="226"/>
      <c r="L741" s="45"/>
      <c r="M741" s="227" t="s">
        <v>1</v>
      </c>
      <c r="N741" s="228" t="s">
        <v>40</v>
      </c>
      <c r="O741" s="92"/>
      <c r="P741" s="229">
        <f>O741*H741</f>
        <v>0</v>
      </c>
      <c r="Q741" s="229">
        <v>0</v>
      </c>
      <c r="R741" s="229">
        <f>Q741*H741</f>
        <v>0</v>
      </c>
      <c r="S741" s="229">
        <v>0.0080000000000000002</v>
      </c>
      <c r="T741" s="230">
        <f>S741*H741</f>
        <v>0.78400000000000003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1" t="s">
        <v>265</v>
      </c>
      <c r="AT741" s="231" t="s">
        <v>165</v>
      </c>
      <c r="AU741" s="231" t="s">
        <v>85</v>
      </c>
      <c r="AY741" s="18" t="s">
        <v>162</v>
      </c>
      <c r="BE741" s="232">
        <f>IF(N741="základní",J741,0)</f>
        <v>0</v>
      </c>
      <c r="BF741" s="232">
        <f>IF(N741="snížená",J741,0)</f>
        <v>0</v>
      </c>
      <c r="BG741" s="232">
        <f>IF(N741="zákl. přenesená",J741,0)</f>
        <v>0</v>
      </c>
      <c r="BH741" s="232">
        <f>IF(N741="sníž. přenesená",J741,0)</f>
        <v>0</v>
      </c>
      <c r="BI741" s="232">
        <f>IF(N741="nulová",J741,0)</f>
        <v>0</v>
      </c>
      <c r="BJ741" s="18" t="s">
        <v>83</v>
      </c>
      <c r="BK741" s="232">
        <f>ROUND(I741*H741,2)</f>
        <v>0</v>
      </c>
      <c r="BL741" s="18" t="s">
        <v>265</v>
      </c>
      <c r="BM741" s="231" t="s">
        <v>1059</v>
      </c>
    </row>
    <row r="742" s="13" customFormat="1">
      <c r="A742" s="13"/>
      <c r="B742" s="233"/>
      <c r="C742" s="234"/>
      <c r="D742" s="235" t="s">
        <v>171</v>
      </c>
      <c r="E742" s="236" t="s">
        <v>1</v>
      </c>
      <c r="F742" s="237" t="s">
        <v>172</v>
      </c>
      <c r="G742" s="234"/>
      <c r="H742" s="236" t="s">
        <v>1</v>
      </c>
      <c r="I742" s="238"/>
      <c r="J742" s="234"/>
      <c r="K742" s="234"/>
      <c r="L742" s="239"/>
      <c r="M742" s="240"/>
      <c r="N742" s="241"/>
      <c r="O742" s="241"/>
      <c r="P742" s="241"/>
      <c r="Q742" s="241"/>
      <c r="R742" s="241"/>
      <c r="S742" s="241"/>
      <c r="T742" s="24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3" t="s">
        <v>171</v>
      </c>
      <c r="AU742" s="243" t="s">
        <v>85</v>
      </c>
      <c r="AV742" s="13" t="s">
        <v>83</v>
      </c>
      <c r="AW742" s="13" t="s">
        <v>31</v>
      </c>
      <c r="AX742" s="13" t="s">
        <v>75</v>
      </c>
      <c r="AY742" s="243" t="s">
        <v>162</v>
      </c>
    </row>
    <row r="743" s="13" customFormat="1">
      <c r="A743" s="13"/>
      <c r="B743" s="233"/>
      <c r="C743" s="234"/>
      <c r="D743" s="235" t="s">
        <v>171</v>
      </c>
      <c r="E743" s="236" t="s">
        <v>1</v>
      </c>
      <c r="F743" s="237" t="s">
        <v>590</v>
      </c>
      <c r="G743" s="234"/>
      <c r="H743" s="236" t="s">
        <v>1</v>
      </c>
      <c r="I743" s="238"/>
      <c r="J743" s="234"/>
      <c r="K743" s="234"/>
      <c r="L743" s="239"/>
      <c r="M743" s="240"/>
      <c r="N743" s="241"/>
      <c r="O743" s="241"/>
      <c r="P743" s="241"/>
      <c r="Q743" s="241"/>
      <c r="R743" s="241"/>
      <c r="S743" s="241"/>
      <c r="T743" s="24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3" t="s">
        <v>171</v>
      </c>
      <c r="AU743" s="243" t="s">
        <v>85</v>
      </c>
      <c r="AV743" s="13" t="s">
        <v>83</v>
      </c>
      <c r="AW743" s="13" t="s">
        <v>31</v>
      </c>
      <c r="AX743" s="13" t="s">
        <v>75</v>
      </c>
      <c r="AY743" s="243" t="s">
        <v>162</v>
      </c>
    </row>
    <row r="744" s="14" customFormat="1">
      <c r="A744" s="14"/>
      <c r="B744" s="244"/>
      <c r="C744" s="245"/>
      <c r="D744" s="235" t="s">
        <v>171</v>
      </c>
      <c r="E744" s="246" t="s">
        <v>1</v>
      </c>
      <c r="F744" s="247" t="s">
        <v>264</v>
      </c>
      <c r="G744" s="245"/>
      <c r="H744" s="248">
        <v>98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4" t="s">
        <v>171</v>
      </c>
      <c r="AU744" s="254" t="s">
        <v>85</v>
      </c>
      <c r="AV744" s="14" t="s">
        <v>85</v>
      </c>
      <c r="AW744" s="14" t="s">
        <v>31</v>
      </c>
      <c r="AX744" s="14" t="s">
        <v>83</v>
      </c>
      <c r="AY744" s="254" t="s">
        <v>162</v>
      </c>
    </row>
    <row r="745" s="2" customFormat="1" ht="21.75" customHeight="1">
      <c r="A745" s="39"/>
      <c r="B745" s="40"/>
      <c r="C745" s="220" t="s">
        <v>1060</v>
      </c>
      <c r="D745" s="220" t="s">
        <v>165</v>
      </c>
      <c r="E745" s="221" t="s">
        <v>1061</v>
      </c>
      <c r="F745" s="222" t="s">
        <v>1062</v>
      </c>
      <c r="G745" s="223" t="s">
        <v>200</v>
      </c>
      <c r="H745" s="224">
        <v>12.18</v>
      </c>
      <c r="I745" s="225"/>
      <c r="J745" s="224">
        <f>ROUND(I745*H745,2)</f>
        <v>0</v>
      </c>
      <c r="K745" s="226"/>
      <c r="L745" s="45"/>
      <c r="M745" s="227" t="s">
        <v>1</v>
      </c>
      <c r="N745" s="228" t="s">
        <v>40</v>
      </c>
      <c r="O745" s="92"/>
      <c r="P745" s="229">
        <f>O745*H745</f>
        <v>0</v>
      </c>
      <c r="Q745" s="229">
        <v>0</v>
      </c>
      <c r="R745" s="229">
        <f>Q745*H745</f>
        <v>0</v>
      </c>
      <c r="S745" s="229">
        <v>0.01098</v>
      </c>
      <c r="T745" s="230">
        <f>S745*H745</f>
        <v>0.13373640000000001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1" t="s">
        <v>265</v>
      </c>
      <c r="AT745" s="231" t="s">
        <v>165</v>
      </c>
      <c r="AU745" s="231" t="s">
        <v>85</v>
      </c>
      <c r="AY745" s="18" t="s">
        <v>162</v>
      </c>
      <c r="BE745" s="232">
        <f>IF(N745="základní",J745,0)</f>
        <v>0</v>
      </c>
      <c r="BF745" s="232">
        <f>IF(N745="snížená",J745,0)</f>
        <v>0</v>
      </c>
      <c r="BG745" s="232">
        <f>IF(N745="zákl. přenesená",J745,0)</f>
        <v>0</v>
      </c>
      <c r="BH745" s="232">
        <f>IF(N745="sníž. přenesená",J745,0)</f>
        <v>0</v>
      </c>
      <c r="BI745" s="232">
        <f>IF(N745="nulová",J745,0)</f>
        <v>0</v>
      </c>
      <c r="BJ745" s="18" t="s">
        <v>83</v>
      </c>
      <c r="BK745" s="232">
        <f>ROUND(I745*H745,2)</f>
        <v>0</v>
      </c>
      <c r="BL745" s="18" t="s">
        <v>265</v>
      </c>
      <c r="BM745" s="231" t="s">
        <v>1063</v>
      </c>
    </row>
    <row r="746" s="13" customFormat="1">
      <c r="A746" s="13"/>
      <c r="B746" s="233"/>
      <c r="C746" s="234"/>
      <c r="D746" s="235" t="s">
        <v>171</v>
      </c>
      <c r="E746" s="236" t="s">
        <v>1</v>
      </c>
      <c r="F746" s="237" t="s">
        <v>1064</v>
      </c>
      <c r="G746" s="234"/>
      <c r="H746" s="236" t="s">
        <v>1</v>
      </c>
      <c r="I746" s="238"/>
      <c r="J746" s="234"/>
      <c r="K746" s="234"/>
      <c r="L746" s="239"/>
      <c r="M746" s="240"/>
      <c r="N746" s="241"/>
      <c r="O746" s="241"/>
      <c r="P746" s="241"/>
      <c r="Q746" s="241"/>
      <c r="R746" s="241"/>
      <c r="S746" s="241"/>
      <c r="T746" s="24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3" t="s">
        <v>171</v>
      </c>
      <c r="AU746" s="243" t="s">
        <v>85</v>
      </c>
      <c r="AV746" s="13" t="s">
        <v>83</v>
      </c>
      <c r="AW746" s="13" t="s">
        <v>31</v>
      </c>
      <c r="AX746" s="13" t="s">
        <v>75</v>
      </c>
      <c r="AY746" s="243" t="s">
        <v>162</v>
      </c>
    </row>
    <row r="747" s="13" customFormat="1">
      <c r="A747" s="13"/>
      <c r="B747" s="233"/>
      <c r="C747" s="234"/>
      <c r="D747" s="235" t="s">
        <v>171</v>
      </c>
      <c r="E747" s="236" t="s">
        <v>1</v>
      </c>
      <c r="F747" s="237" t="s">
        <v>1065</v>
      </c>
      <c r="G747" s="234"/>
      <c r="H747" s="236" t="s">
        <v>1</v>
      </c>
      <c r="I747" s="238"/>
      <c r="J747" s="234"/>
      <c r="K747" s="234"/>
      <c r="L747" s="239"/>
      <c r="M747" s="240"/>
      <c r="N747" s="241"/>
      <c r="O747" s="241"/>
      <c r="P747" s="241"/>
      <c r="Q747" s="241"/>
      <c r="R747" s="241"/>
      <c r="S747" s="241"/>
      <c r="T747" s="24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3" t="s">
        <v>171</v>
      </c>
      <c r="AU747" s="243" t="s">
        <v>85</v>
      </c>
      <c r="AV747" s="13" t="s">
        <v>83</v>
      </c>
      <c r="AW747" s="13" t="s">
        <v>31</v>
      </c>
      <c r="AX747" s="13" t="s">
        <v>75</v>
      </c>
      <c r="AY747" s="243" t="s">
        <v>162</v>
      </c>
    </row>
    <row r="748" s="14" customFormat="1">
      <c r="A748" s="14"/>
      <c r="B748" s="244"/>
      <c r="C748" s="245"/>
      <c r="D748" s="235" t="s">
        <v>171</v>
      </c>
      <c r="E748" s="246" t="s">
        <v>1</v>
      </c>
      <c r="F748" s="247" t="s">
        <v>1066</v>
      </c>
      <c r="G748" s="245"/>
      <c r="H748" s="248">
        <v>12.18</v>
      </c>
      <c r="I748" s="249"/>
      <c r="J748" s="245"/>
      <c r="K748" s="245"/>
      <c r="L748" s="250"/>
      <c r="M748" s="251"/>
      <c r="N748" s="252"/>
      <c r="O748" s="252"/>
      <c r="P748" s="252"/>
      <c r="Q748" s="252"/>
      <c r="R748" s="252"/>
      <c r="S748" s="252"/>
      <c r="T748" s="253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4" t="s">
        <v>171</v>
      </c>
      <c r="AU748" s="254" t="s">
        <v>85</v>
      </c>
      <c r="AV748" s="14" t="s">
        <v>85</v>
      </c>
      <c r="AW748" s="14" t="s">
        <v>31</v>
      </c>
      <c r="AX748" s="14" t="s">
        <v>83</v>
      </c>
      <c r="AY748" s="254" t="s">
        <v>162</v>
      </c>
    </row>
    <row r="749" s="2" customFormat="1" ht="24.15" customHeight="1">
      <c r="A749" s="39"/>
      <c r="B749" s="40"/>
      <c r="C749" s="220" t="s">
        <v>1067</v>
      </c>
      <c r="D749" s="220" t="s">
        <v>165</v>
      </c>
      <c r="E749" s="221" t="s">
        <v>1068</v>
      </c>
      <c r="F749" s="222" t="s">
        <v>1069</v>
      </c>
      <c r="G749" s="223" t="s">
        <v>200</v>
      </c>
      <c r="H749" s="224">
        <v>12.18</v>
      </c>
      <c r="I749" s="225"/>
      <c r="J749" s="224">
        <f>ROUND(I749*H749,2)</f>
        <v>0</v>
      </c>
      <c r="K749" s="226"/>
      <c r="L749" s="45"/>
      <c r="M749" s="227" t="s">
        <v>1</v>
      </c>
      <c r="N749" s="228" t="s">
        <v>40</v>
      </c>
      <c r="O749" s="92"/>
      <c r="P749" s="229">
        <f>O749*H749</f>
        <v>0</v>
      </c>
      <c r="Q749" s="229">
        <v>0</v>
      </c>
      <c r="R749" s="229">
        <f>Q749*H749</f>
        <v>0</v>
      </c>
      <c r="S749" s="229">
        <v>0.0080000000000000002</v>
      </c>
      <c r="T749" s="230">
        <f>S749*H749</f>
        <v>0.097439999999999999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31" t="s">
        <v>265</v>
      </c>
      <c r="AT749" s="231" t="s">
        <v>165</v>
      </c>
      <c r="AU749" s="231" t="s">
        <v>85</v>
      </c>
      <c r="AY749" s="18" t="s">
        <v>162</v>
      </c>
      <c r="BE749" s="232">
        <f>IF(N749="základní",J749,0)</f>
        <v>0</v>
      </c>
      <c r="BF749" s="232">
        <f>IF(N749="snížená",J749,0)</f>
        <v>0</v>
      </c>
      <c r="BG749" s="232">
        <f>IF(N749="zákl. přenesená",J749,0)</f>
        <v>0</v>
      </c>
      <c r="BH749" s="232">
        <f>IF(N749="sníž. přenesená",J749,0)</f>
        <v>0</v>
      </c>
      <c r="BI749" s="232">
        <f>IF(N749="nulová",J749,0)</f>
        <v>0</v>
      </c>
      <c r="BJ749" s="18" t="s">
        <v>83</v>
      </c>
      <c r="BK749" s="232">
        <f>ROUND(I749*H749,2)</f>
        <v>0</v>
      </c>
      <c r="BL749" s="18" t="s">
        <v>265</v>
      </c>
      <c r="BM749" s="231" t="s">
        <v>1070</v>
      </c>
    </row>
    <row r="750" s="13" customFormat="1">
      <c r="A750" s="13"/>
      <c r="B750" s="233"/>
      <c r="C750" s="234"/>
      <c r="D750" s="235" t="s">
        <v>171</v>
      </c>
      <c r="E750" s="236" t="s">
        <v>1</v>
      </c>
      <c r="F750" s="237" t="s">
        <v>172</v>
      </c>
      <c r="G750" s="234"/>
      <c r="H750" s="236" t="s">
        <v>1</v>
      </c>
      <c r="I750" s="238"/>
      <c r="J750" s="234"/>
      <c r="K750" s="234"/>
      <c r="L750" s="239"/>
      <c r="M750" s="240"/>
      <c r="N750" s="241"/>
      <c r="O750" s="241"/>
      <c r="P750" s="241"/>
      <c r="Q750" s="241"/>
      <c r="R750" s="241"/>
      <c r="S750" s="241"/>
      <c r="T750" s="242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3" t="s">
        <v>171</v>
      </c>
      <c r="AU750" s="243" t="s">
        <v>85</v>
      </c>
      <c r="AV750" s="13" t="s">
        <v>83</v>
      </c>
      <c r="AW750" s="13" t="s">
        <v>31</v>
      </c>
      <c r="AX750" s="13" t="s">
        <v>75</v>
      </c>
      <c r="AY750" s="243" t="s">
        <v>162</v>
      </c>
    </row>
    <row r="751" s="13" customFormat="1">
      <c r="A751" s="13"/>
      <c r="B751" s="233"/>
      <c r="C751" s="234"/>
      <c r="D751" s="235" t="s">
        <v>171</v>
      </c>
      <c r="E751" s="236" t="s">
        <v>1</v>
      </c>
      <c r="F751" s="237" t="s">
        <v>1065</v>
      </c>
      <c r="G751" s="234"/>
      <c r="H751" s="236" t="s">
        <v>1</v>
      </c>
      <c r="I751" s="238"/>
      <c r="J751" s="234"/>
      <c r="K751" s="234"/>
      <c r="L751" s="239"/>
      <c r="M751" s="240"/>
      <c r="N751" s="241"/>
      <c r="O751" s="241"/>
      <c r="P751" s="241"/>
      <c r="Q751" s="241"/>
      <c r="R751" s="241"/>
      <c r="S751" s="241"/>
      <c r="T751" s="242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3" t="s">
        <v>171</v>
      </c>
      <c r="AU751" s="243" t="s">
        <v>85</v>
      </c>
      <c r="AV751" s="13" t="s">
        <v>83</v>
      </c>
      <c r="AW751" s="13" t="s">
        <v>31</v>
      </c>
      <c r="AX751" s="13" t="s">
        <v>75</v>
      </c>
      <c r="AY751" s="243" t="s">
        <v>162</v>
      </c>
    </row>
    <row r="752" s="14" customFormat="1">
      <c r="A752" s="14"/>
      <c r="B752" s="244"/>
      <c r="C752" s="245"/>
      <c r="D752" s="235" t="s">
        <v>171</v>
      </c>
      <c r="E752" s="246" t="s">
        <v>1</v>
      </c>
      <c r="F752" s="247" t="s">
        <v>1066</v>
      </c>
      <c r="G752" s="245"/>
      <c r="H752" s="248">
        <v>12.18</v>
      </c>
      <c r="I752" s="249"/>
      <c r="J752" s="245"/>
      <c r="K752" s="245"/>
      <c r="L752" s="250"/>
      <c r="M752" s="251"/>
      <c r="N752" s="252"/>
      <c r="O752" s="252"/>
      <c r="P752" s="252"/>
      <c r="Q752" s="252"/>
      <c r="R752" s="252"/>
      <c r="S752" s="252"/>
      <c r="T752" s="253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4" t="s">
        <v>171</v>
      </c>
      <c r="AU752" s="254" t="s">
        <v>85</v>
      </c>
      <c r="AV752" s="14" t="s">
        <v>85</v>
      </c>
      <c r="AW752" s="14" t="s">
        <v>31</v>
      </c>
      <c r="AX752" s="14" t="s">
        <v>83</v>
      </c>
      <c r="AY752" s="254" t="s">
        <v>162</v>
      </c>
    </row>
    <row r="753" s="2" customFormat="1" ht="24.15" customHeight="1">
      <c r="A753" s="39"/>
      <c r="B753" s="40"/>
      <c r="C753" s="220" t="s">
        <v>1071</v>
      </c>
      <c r="D753" s="220" t="s">
        <v>165</v>
      </c>
      <c r="E753" s="221" t="s">
        <v>1072</v>
      </c>
      <c r="F753" s="222" t="s">
        <v>1073</v>
      </c>
      <c r="G753" s="223" t="s">
        <v>213</v>
      </c>
      <c r="H753" s="224">
        <v>15</v>
      </c>
      <c r="I753" s="225"/>
      <c r="J753" s="224">
        <f>ROUND(I753*H753,2)</f>
        <v>0</v>
      </c>
      <c r="K753" s="226"/>
      <c r="L753" s="45"/>
      <c r="M753" s="227" t="s">
        <v>1</v>
      </c>
      <c r="N753" s="228" t="s">
        <v>40</v>
      </c>
      <c r="O753" s="92"/>
      <c r="P753" s="229">
        <f>O753*H753</f>
        <v>0</v>
      </c>
      <c r="Q753" s="229">
        <v>0</v>
      </c>
      <c r="R753" s="229">
        <f>Q753*H753</f>
        <v>0</v>
      </c>
      <c r="S753" s="229">
        <v>0.002</v>
      </c>
      <c r="T753" s="230">
        <f>S753*H753</f>
        <v>0.029999999999999999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31" t="s">
        <v>265</v>
      </c>
      <c r="AT753" s="231" t="s">
        <v>165</v>
      </c>
      <c r="AU753" s="231" t="s">
        <v>85</v>
      </c>
      <c r="AY753" s="18" t="s">
        <v>162</v>
      </c>
      <c r="BE753" s="232">
        <f>IF(N753="základní",J753,0)</f>
        <v>0</v>
      </c>
      <c r="BF753" s="232">
        <f>IF(N753="snížená",J753,0)</f>
        <v>0</v>
      </c>
      <c r="BG753" s="232">
        <f>IF(N753="zákl. přenesená",J753,0)</f>
        <v>0</v>
      </c>
      <c r="BH753" s="232">
        <f>IF(N753="sníž. přenesená",J753,0)</f>
        <v>0</v>
      </c>
      <c r="BI753" s="232">
        <f>IF(N753="nulová",J753,0)</f>
        <v>0</v>
      </c>
      <c r="BJ753" s="18" t="s">
        <v>83</v>
      </c>
      <c r="BK753" s="232">
        <f>ROUND(I753*H753,2)</f>
        <v>0</v>
      </c>
      <c r="BL753" s="18" t="s">
        <v>265</v>
      </c>
      <c r="BM753" s="231" t="s">
        <v>1074</v>
      </c>
    </row>
    <row r="754" s="13" customFormat="1">
      <c r="A754" s="13"/>
      <c r="B754" s="233"/>
      <c r="C754" s="234"/>
      <c r="D754" s="235" t="s">
        <v>171</v>
      </c>
      <c r="E754" s="236" t="s">
        <v>1</v>
      </c>
      <c r="F754" s="237" t="s">
        <v>172</v>
      </c>
      <c r="G754" s="234"/>
      <c r="H754" s="236" t="s">
        <v>1</v>
      </c>
      <c r="I754" s="238"/>
      <c r="J754" s="234"/>
      <c r="K754" s="234"/>
      <c r="L754" s="239"/>
      <c r="M754" s="240"/>
      <c r="N754" s="241"/>
      <c r="O754" s="241"/>
      <c r="P754" s="241"/>
      <c r="Q754" s="241"/>
      <c r="R754" s="241"/>
      <c r="S754" s="241"/>
      <c r="T754" s="24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3" t="s">
        <v>171</v>
      </c>
      <c r="AU754" s="243" t="s">
        <v>85</v>
      </c>
      <c r="AV754" s="13" t="s">
        <v>83</v>
      </c>
      <c r="AW754" s="13" t="s">
        <v>31</v>
      </c>
      <c r="AX754" s="13" t="s">
        <v>75</v>
      </c>
      <c r="AY754" s="243" t="s">
        <v>162</v>
      </c>
    </row>
    <row r="755" s="13" customFormat="1">
      <c r="A755" s="13"/>
      <c r="B755" s="233"/>
      <c r="C755" s="234"/>
      <c r="D755" s="235" t="s">
        <v>171</v>
      </c>
      <c r="E755" s="236" t="s">
        <v>1</v>
      </c>
      <c r="F755" s="237" t="s">
        <v>830</v>
      </c>
      <c r="G755" s="234"/>
      <c r="H755" s="236" t="s">
        <v>1</v>
      </c>
      <c r="I755" s="238"/>
      <c r="J755" s="234"/>
      <c r="K755" s="234"/>
      <c r="L755" s="239"/>
      <c r="M755" s="240"/>
      <c r="N755" s="241"/>
      <c r="O755" s="241"/>
      <c r="P755" s="241"/>
      <c r="Q755" s="241"/>
      <c r="R755" s="241"/>
      <c r="S755" s="241"/>
      <c r="T755" s="242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3" t="s">
        <v>171</v>
      </c>
      <c r="AU755" s="243" t="s">
        <v>85</v>
      </c>
      <c r="AV755" s="13" t="s">
        <v>83</v>
      </c>
      <c r="AW755" s="13" t="s">
        <v>31</v>
      </c>
      <c r="AX755" s="13" t="s">
        <v>75</v>
      </c>
      <c r="AY755" s="243" t="s">
        <v>162</v>
      </c>
    </row>
    <row r="756" s="14" customFormat="1">
      <c r="A756" s="14"/>
      <c r="B756" s="244"/>
      <c r="C756" s="245"/>
      <c r="D756" s="235" t="s">
        <v>171</v>
      </c>
      <c r="E756" s="246" t="s">
        <v>1</v>
      </c>
      <c r="F756" s="247" t="s">
        <v>252</v>
      </c>
      <c r="G756" s="245"/>
      <c r="H756" s="248">
        <v>15</v>
      </c>
      <c r="I756" s="249"/>
      <c r="J756" s="245"/>
      <c r="K756" s="245"/>
      <c r="L756" s="250"/>
      <c r="M756" s="251"/>
      <c r="N756" s="252"/>
      <c r="O756" s="252"/>
      <c r="P756" s="252"/>
      <c r="Q756" s="252"/>
      <c r="R756" s="252"/>
      <c r="S756" s="252"/>
      <c r="T756" s="253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4" t="s">
        <v>171</v>
      </c>
      <c r="AU756" s="254" t="s">
        <v>85</v>
      </c>
      <c r="AV756" s="14" t="s">
        <v>85</v>
      </c>
      <c r="AW756" s="14" t="s">
        <v>31</v>
      </c>
      <c r="AX756" s="14" t="s">
        <v>83</v>
      </c>
      <c r="AY756" s="254" t="s">
        <v>162</v>
      </c>
    </row>
    <row r="757" s="2" customFormat="1" ht="16.5" customHeight="1">
      <c r="A757" s="39"/>
      <c r="B757" s="40"/>
      <c r="C757" s="220" t="s">
        <v>1075</v>
      </c>
      <c r="D757" s="220" t="s">
        <v>165</v>
      </c>
      <c r="E757" s="221" t="s">
        <v>1076</v>
      </c>
      <c r="F757" s="222" t="s">
        <v>1077</v>
      </c>
      <c r="G757" s="223" t="s">
        <v>465</v>
      </c>
      <c r="H757" s="224">
        <v>1</v>
      </c>
      <c r="I757" s="225"/>
      <c r="J757" s="224">
        <f>ROUND(I757*H757,2)</f>
        <v>0</v>
      </c>
      <c r="K757" s="226"/>
      <c r="L757" s="45"/>
      <c r="M757" s="227" t="s">
        <v>1</v>
      </c>
      <c r="N757" s="228" t="s">
        <v>40</v>
      </c>
      <c r="O757" s="92"/>
      <c r="P757" s="229">
        <f>O757*H757</f>
        <v>0</v>
      </c>
      <c r="Q757" s="229">
        <v>0</v>
      </c>
      <c r="R757" s="229">
        <f>Q757*H757</f>
        <v>0</v>
      </c>
      <c r="S757" s="229">
        <v>0</v>
      </c>
      <c r="T757" s="230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1" t="s">
        <v>265</v>
      </c>
      <c r="AT757" s="231" t="s">
        <v>165</v>
      </c>
      <c r="AU757" s="231" t="s">
        <v>85</v>
      </c>
      <c r="AY757" s="18" t="s">
        <v>162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8" t="s">
        <v>83</v>
      </c>
      <c r="BK757" s="232">
        <f>ROUND(I757*H757,2)</f>
        <v>0</v>
      </c>
      <c r="BL757" s="18" t="s">
        <v>265</v>
      </c>
      <c r="BM757" s="231" t="s">
        <v>1078</v>
      </c>
    </row>
    <row r="758" s="13" customFormat="1">
      <c r="A758" s="13"/>
      <c r="B758" s="233"/>
      <c r="C758" s="234"/>
      <c r="D758" s="235" t="s">
        <v>171</v>
      </c>
      <c r="E758" s="236" t="s">
        <v>1</v>
      </c>
      <c r="F758" s="237" t="s">
        <v>1041</v>
      </c>
      <c r="G758" s="234"/>
      <c r="H758" s="236" t="s">
        <v>1</v>
      </c>
      <c r="I758" s="238"/>
      <c r="J758" s="234"/>
      <c r="K758" s="234"/>
      <c r="L758" s="239"/>
      <c r="M758" s="240"/>
      <c r="N758" s="241"/>
      <c r="O758" s="241"/>
      <c r="P758" s="241"/>
      <c r="Q758" s="241"/>
      <c r="R758" s="241"/>
      <c r="S758" s="241"/>
      <c r="T758" s="24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3" t="s">
        <v>171</v>
      </c>
      <c r="AU758" s="243" t="s">
        <v>85</v>
      </c>
      <c r="AV758" s="13" t="s">
        <v>83</v>
      </c>
      <c r="AW758" s="13" t="s">
        <v>31</v>
      </c>
      <c r="AX758" s="13" t="s">
        <v>75</v>
      </c>
      <c r="AY758" s="243" t="s">
        <v>162</v>
      </c>
    </row>
    <row r="759" s="13" customFormat="1">
      <c r="A759" s="13"/>
      <c r="B759" s="233"/>
      <c r="C759" s="234"/>
      <c r="D759" s="235" t="s">
        <v>171</v>
      </c>
      <c r="E759" s="236" t="s">
        <v>1</v>
      </c>
      <c r="F759" s="237" t="s">
        <v>850</v>
      </c>
      <c r="G759" s="234"/>
      <c r="H759" s="236" t="s">
        <v>1</v>
      </c>
      <c r="I759" s="238"/>
      <c r="J759" s="234"/>
      <c r="K759" s="234"/>
      <c r="L759" s="239"/>
      <c r="M759" s="240"/>
      <c r="N759" s="241"/>
      <c r="O759" s="241"/>
      <c r="P759" s="241"/>
      <c r="Q759" s="241"/>
      <c r="R759" s="241"/>
      <c r="S759" s="241"/>
      <c r="T759" s="242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3" t="s">
        <v>171</v>
      </c>
      <c r="AU759" s="243" t="s">
        <v>85</v>
      </c>
      <c r="AV759" s="13" t="s">
        <v>83</v>
      </c>
      <c r="AW759" s="13" t="s">
        <v>31</v>
      </c>
      <c r="AX759" s="13" t="s">
        <v>75</v>
      </c>
      <c r="AY759" s="243" t="s">
        <v>162</v>
      </c>
    </row>
    <row r="760" s="14" customFormat="1">
      <c r="A760" s="14"/>
      <c r="B760" s="244"/>
      <c r="C760" s="245"/>
      <c r="D760" s="235" t="s">
        <v>171</v>
      </c>
      <c r="E760" s="246" t="s">
        <v>1</v>
      </c>
      <c r="F760" s="247" t="s">
        <v>83</v>
      </c>
      <c r="G760" s="245"/>
      <c r="H760" s="248">
        <v>1</v>
      </c>
      <c r="I760" s="249"/>
      <c r="J760" s="245"/>
      <c r="K760" s="245"/>
      <c r="L760" s="250"/>
      <c r="M760" s="251"/>
      <c r="N760" s="252"/>
      <c r="O760" s="252"/>
      <c r="P760" s="252"/>
      <c r="Q760" s="252"/>
      <c r="R760" s="252"/>
      <c r="S760" s="252"/>
      <c r="T760" s="253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4" t="s">
        <v>171</v>
      </c>
      <c r="AU760" s="254" t="s">
        <v>85</v>
      </c>
      <c r="AV760" s="14" t="s">
        <v>85</v>
      </c>
      <c r="AW760" s="14" t="s">
        <v>31</v>
      </c>
      <c r="AX760" s="14" t="s">
        <v>83</v>
      </c>
      <c r="AY760" s="254" t="s">
        <v>162</v>
      </c>
    </row>
    <row r="761" s="2" customFormat="1" ht="24.15" customHeight="1">
      <c r="A761" s="39"/>
      <c r="B761" s="40"/>
      <c r="C761" s="220" t="s">
        <v>1079</v>
      </c>
      <c r="D761" s="220" t="s">
        <v>165</v>
      </c>
      <c r="E761" s="221" t="s">
        <v>1080</v>
      </c>
      <c r="F761" s="222" t="s">
        <v>1081</v>
      </c>
      <c r="G761" s="223" t="s">
        <v>200</v>
      </c>
      <c r="H761" s="224">
        <v>13</v>
      </c>
      <c r="I761" s="225"/>
      <c r="J761" s="224">
        <f>ROUND(I761*H761,2)</f>
        <v>0</v>
      </c>
      <c r="K761" s="226"/>
      <c r="L761" s="45"/>
      <c r="M761" s="227" t="s">
        <v>1</v>
      </c>
      <c r="N761" s="228" t="s">
        <v>40</v>
      </c>
      <c r="O761" s="92"/>
      <c r="P761" s="229">
        <f>O761*H761</f>
        <v>0</v>
      </c>
      <c r="Q761" s="229">
        <v>0</v>
      </c>
      <c r="R761" s="229">
        <f>Q761*H761</f>
        <v>0</v>
      </c>
      <c r="S761" s="229">
        <v>0.083169999999999994</v>
      </c>
      <c r="T761" s="230">
        <f>S761*H761</f>
        <v>1.08121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1" t="s">
        <v>265</v>
      </c>
      <c r="AT761" s="231" t="s">
        <v>165</v>
      </c>
      <c r="AU761" s="231" t="s">
        <v>85</v>
      </c>
      <c r="AY761" s="18" t="s">
        <v>162</v>
      </c>
      <c r="BE761" s="232">
        <f>IF(N761="základní",J761,0)</f>
        <v>0</v>
      </c>
      <c r="BF761" s="232">
        <f>IF(N761="snížená",J761,0)</f>
        <v>0</v>
      </c>
      <c r="BG761" s="232">
        <f>IF(N761="zákl. přenesená",J761,0)</f>
        <v>0</v>
      </c>
      <c r="BH761" s="232">
        <f>IF(N761="sníž. přenesená",J761,0)</f>
        <v>0</v>
      </c>
      <c r="BI761" s="232">
        <f>IF(N761="nulová",J761,0)</f>
        <v>0</v>
      </c>
      <c r="BJ761" s="18" t="s">
        <v>83</v>
      </c>
      <c r="BK761" s="232">
        <f>ROUND(I761*H761,2)</f>
        <v>0</v>
      </c>
      <c r="BL761" s="18" t="s">
        <v>265</v>
      </c>
      <c r="BM761" s="231" t="s">
        <v>1082</v>
      </c>
    </row>
    <row r="762" s="13" customFormat="1">
      <c r="A762" s="13"/>
      <c r="B762" s="233"/>
      <c r="C762" s="234"/>
      <c r="D762" s="235" t="s">
        <v>171</v>
      </c>
      <c r="E762" s="236" t="s">
        <v>1</v>
      </c>
      <c r="F762" s="237" t="s">
        <v>1083</v>
      </c>
      <c r="G762" s="234"/>
      <c r="H762" s="236" t="s">
        <v>1</v>
      </c>
      <c r="I762" s="238"/>
      <c r="J762" s="234"/>
      <c r="K762" s="234"/>
      <c r="L762" s="239"/>
      <c r="M762" s="240"/>
      <c r="N762" s="241"/>
      <c r="O762" s="241"/>
      <c r="P762" s="241"/>
      <c r="Q762" s="241"/>
      <c r="R762" s="241"/>
      <c r="S762" s="241"/>
      <c r="T762" s="242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3" t="s">
        <v>171</v>
      </c>
      <c r="AU762" s="243" t="s">
        <v>85</v>
      </c>
      <c r="AV762" s="13" t="s">
        <v>83</v>
      </c>
      <c r="AW762" s="13" t="s">
        <v>31</v>
      </c>
      <c r="AX762" s="13" t="s">
        <v>75</v>
      </c>
      <c r="AY762" s="243" t="s">
        <v>162</v>
      </c>
    </row>
    <row r="763" s="14" customFormat="1">
      <c r="A763" s="14"/>
      <c r="B763" s="244"/>
      <c r="C763" s="245"/>
      <c r="D763" s="235" t="s">
        <v>171</v>
      </c>
      <c r="E763" s="246" t="s">
        <v>1</v>
      </c>
      <c r="F763" s="247" t="s">
        <v>1084</v>
      </c>
      <c r="G763" s="245"/>
      <c r="H763" s="248">
        <v>13</v>
      </c>
      <c r="I763" s="249"/>
      <c r="J763" s="245"/>
      <c r="K763" s="245"/>
      <c r="L763" s="250"/>
      <c r="M763" s="251"/>
      <c r="N763" s="252"/>
      <c r="O763" s="252"/>
      <c r="P763" s="252"/>
      <c r="Q763" s="252"/>
      <c r="R763" s="252"/>
      <c r="S763" s="252"/>
      <c r="T763" s="253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4" t="s">
        <v>171</v>
      </c>
      <c r="AU763" s="254" t="s">
        <v>85</v>
      </c>
      <c r="AV763" s="14" t="s">
        <v>85</v>
      </c>
      <c r="AW763" s="14" t="s">
        <v>31</v>
      </c>
      <c r="AX763" s="14" t="s">
        <v>83</v>
      </c>
      <c r="AY763" s="254" t="s">
        <v>162</v>
      </c>
    </row>
    <row r="764" s="2" customFormat="1" ht="24.15" customHeight="1">
      <c r="A764" s="39"/>
      <c r="B764" s="40"/>
      <c r="C764" s="220" t="s">
        <v>1085</v>
      </c>
      <c r="D764" s="220" t="s">
        <v>165</v>
      </c>
      <c r="E764" s="221" t="s">
        <v>1086</v>
      </c>
      <c r="F764" s="222" t="s">
        <v>1087</v>
      </c>
      <c r="G764" s="223" t="s">
        <v>200</v>
      </c>
      <c r="H764" s="224">
        <v>199</v>
      </c>
      <c r="I764" s="225"/>
      <c r="J764" s="224">
        <f>ROUND(I764*H764,2)</f>
        <v>0</v>
      </c>
      <c r="K764" s="226"/>
      <c r="L764" s="45"/>
      <c r="M764" s="227" t="s">
        <v>1</v>
      </c>
      <c r="N764" s="228" t="s">
        <v>40</v>
      </c>
      <c r="O764" s="92"/>
      <c r="P764" s="229">
        <f>O764*H764</f>
        <v>0</v>
      </c>
      <c r="Q764" s="229">
        <v>0</v>
      </c>
      <c r="R764" s="229">
        <f>Q764*H764</f>
        <v>0</v>
      </c>
      <c r="S764" s="229">
        <v>0.0030000000000000001</v>
      </c>
      <c r="T764" s="230">
        <f>S764*H764</f>
        <v>0.59699999999999998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1" t="s">
        <v>265</v>
      </c>
      <c r="AT764" s="231" t="s">
        <v>165</v>
      </c>
      <c r="AU764" s="231" t="s">
        <v>85</v>
      </c>
      <c r="AY764" s="18" t="s">
        <v>162</v>
      </c>
      <c r="BE764" s="232">
        <f>IF(N764="základní",J764,0)</f>
        <v>0</v>
      </c>
      <c r="BF764" s="232">
        <f>IF(N764="snížená",J764,0)</f>
        <v>0</v>
      </c>
      <c r="BG764" s="232">
        <f>IF(N764="zákl. přenesená",J764,0)</f>
        <v>0</v>
      </c>
      <c r="BH764" s="232">
        <f>IF(N764="sníž. přenesená",J764,0)</f>
        <v>0</v>
      </c>
      <c r="BI764" s="232">
        <f>IF(N764="nulová",J764,0)</f>
        <v>0</v>
      </c>
      <c r="BJ764" s="18" t="s">
        <v>83</v>
      </c>
      <c r="BK764" s="232">
        <f>ROUND(I764*H764,2)</f>
        <v>0</v>
      </c>
      <c r="BL764" s="18" t="s">
        <v>265</v>
      </c>
      <c r="BM764" s="231" t="s">
        <v>1088</v>
      </c>
    </row>
    <row r="765" s="13" customFormat="1">
      <c r="A765" s="13"/>
      <c r="B765" s="233"/>
      <c r="C765" s="234"/>
      <c r="D765" s="235" t="s">
        <v>171</v>
      </c>
      <c r="E765" s="236" t="s">
        <v>1</v>
      </c>
      <c r="F765" s="237" t="s">
        <v>1089</v>
      </c>
      <c r="G765" s="234"/>
      <c r="H765" s="236" t="s">
        <v>1</v>
      </c>
      <c r="I765" s="238"/>
      <c r="J765" s="234"/>
      <c r="K765" s="234"/>
      <c r="L765" s="239"/>
      <c r="M765" s="240"/>
      <c r="N765" s="241"/>
      <c r="O765" s="241"/>
      <c r="P765" s="241"/>
      <c r="Q765" s="241"/>
      <c r="R765" s="241"/>
      <c r="S765" s="241"/>
      <c r="T765" s="242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3" t="s">
        <v>171</v>
      </c>
      <c r="AU765" s="243" t="s">
        <v>85</v>
      </c>
      <c r="AV765" s="13" t="s">
        <v>83</v>
      </c>
      <c r="AW765" s="13" t="s">
        <v>31</v>
      </c>
      <c r="AX765" s="13" t="s">
        <v>75</v>
      </c>
      <c r="AY765" s="243" t="s">
        <v>162</v>
      </c>
    </row>
    <row r="766" s="14" customFormat="1">
      <c r="A766" s="14"/>
      <c r="B766" s="244"/>
      <c r="C766" s="245"/>
      <c r="D766" s="235" t="s">
        <v>171</v>
      </c>
      <c r="E766" s="246" t="s">
        <v>1</v>
      </c>
      <c r="F766" s="247" t="s">
        <v>1090</v>
      </c>
      <c r="G766" s="245"/>
      <c r="H766" s="248">
        <v>199</v>
      </c>
      <c r="I766" s="249"/>
      <c r="J766" s="245"/>
      <c r="K766" s="245"/>
      <c r="L766" s="250"/>
      <c r="M766" s="251"/>
      <c r="N766" s="252"/>
      <c r="O766" s="252"/>
      <c r="P766" s="252"/>
      <c r="Q766" s="252"/>
      <c r="R766" s="252"/>
      <c r="S766" s="252"/>
      <c r="T766" s="253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4" t="s">
        <v>171</v>
      </c>
      <c r="AU766" s="254" t="s">
        <v>85</v>
      </c>
      <c r="AV766" s="14" t="s">
        <v>85</v>
      </c>
      <c r="AW766" s="14" t="s">
        <v>31</v>
      </c>
      <c r="AX766" s="14" t="s">
        <v>83</v>
      </c>
      <c r="AY766" s="254" t="s">
        <v>162</v>
      </c>
    </row>
    <row r="767" s="2" customFormat="1" ht="24.15" customHeight="1">
      <c r="A767" s="39"/>
      <c r="B767" s="40"/>
      <c r="C767" s="220" t="s">
        <v>1091</v>
      </c>
      <c r="D767" s="220" t="s">
        <v>165</v>
      </c>
      <c r="E767" s="221" t="s">
        <v>1092</v>
      </c>
      <c r="F767" s="222" t="s">
        <v>1093</v>
      </c>
      <c r="G767" s="223" t="s">
        <v>200</v>
      </c>
      <c r="H767" s="224">
        <v>25.879999999999999</v>
      </c>
      <c r="I767" s="225"/>
      <c r="J767" s="224">
        <f>ROUND(I767*H767,2)</f>
        <v>0</v>
      </c>
      <c r="K767" s="226"/>
      <c r="L767" s="45"/>
      <c r="M767" s="227" t="s">
        <v>1</v>
      </c>
      <c r="N767" s="228" t="s">
        <v>40</v>
      </c>
      <c r="O767" s="92"/>
      <c r="P767" s="229">
        <f>O767*H767</f>
        <v>0</v>
      </c>
      <c r="Q767" s="229">
        <v>0</v>
      </c>
      <c r="R767" s="229">
        <f>Q767*H767</f>
        <v>0</v>
      </c>
      <c r="S767" s="229">
        <v>0.081500000000000003</v>
      </c>
      <c r="T767" s="230">
        <f>S767*H767</f>
        <v>2.1092200000000001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31" t="s">
        <v>265</v>
      </c>
      <c r="AT767" s="231" t="s">
        <v>165</v>
      </c>
      <c r="AU767" s="231" t="s">
        <v>85</v>
      </c>
      <c r="AY767" s="18" t="s">
        <v>162</v>
      </c>
      <c r="BE767" s="232">
        <f>IF(N767="základní",J767,0)</f>
        <v>0</v>
      </c>
      <c r="BF767" s="232">
        <f>IF(N767="snížená",J767,0)</f>
        <v>0</v>
      </c>
      <c r="BG767" s="232">
        <f>IF(N767="zákl. přenesená",J767,0)</f>
        <v>0</v>
      </c>
      <c r="BH767" s="232">
        <f>IF(N767="sníž. přenesená",J767,0)</f>
        <v>0</v>
      </c>
      <c r="BI767" s="232">
        <f>IF(N767="nulová",J767,0)</f>
        <v>0</v>
      </c>
      <c r="BJ767" s="18" t="s">
        <v>83</v>
      </c>
      <c r="BK767" s="232">
        <f>ROUND(I767*H767,2)</f>
        <v>0</v>
      </c>
      <c r="BL767" s="18" t="s">
        <v>265</v>
      </c>
      <c r="BM767" s="231" t="s">
        <v>1094</v>
      </c>
    </row>
    <row r="768" s="13" customFormat="1">
      <c r="A768" s="13"/>
      <c r="B768" s="233"/>
      <c r="C768" s="234"/>
      <c r="D768" s="235" t="s">
        <v>171</v>
      </c>
      <c r="E768" s="236" t="s">
        <v>1</v>
      </c>
      <c r="F768" s="237" t="s">
        <v>172</v>
      </c>
      <c r="G768" s="234"/>
      <c r="H768" s="236" t="s">
        <v>1</v>
      </c>
      <c r="I768" s="238"/>
      <c r="J768" s="234"/>
      <c r="K768" s="234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171</v>
      </c>
      <c r="AU768" s="243" t="s">
        <v>85</v>
      </c>
      <c r="AV768" s="13" t="s">
        <v>83</v>
      </c>
      <c r="AW768" s="13" t="s">
        <v>31</v>
      </c>
      <c r="AX768" s="13" t="s">
        <v>75</v>
      </c>
      <c r="AY768" s="243" t="s">
        <v>162</v>
      </c>
    </row>
    <row r="769" s="13" customFormat="1">
      <c r="A769" s="13"/>
      <c r="B769" s="233"/>
      <c r="C769" s="234"/>
      <c r="D769" s="235" t="s">
        <v>171</v>
      </c>
      <c r="E769" s="236" t="s">
        <v>1</v>
      </c>
      <c r="F769" s="237" t="s">
        <v>1095</v>
      </c>
      <c r="G769" s="234"/>
      <c r="H769" s="236" t="s">
        <v>1</v>
      </c>
      <c r="I769" s="238"/>
      <c r="J769" s="234"/>
      <c r="K769" s="234"/>
      <c r="L769" s="239"/>
      <c r="M769" s="240"/>
      <c r="N769" s="241"/>
      <c r="O769" s="241"/>
      <c r="P769" s="241"/>
      <c r="Q769" s="241"/>
      <c r="R769" s="241"/>
      <c r="S769" s="241"/>
      <c r="T769" s="242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3" t="s">
        <v>171</v>
      </c>
      <c r="AU769" s="243" t="s">
        <v>85</v>
      </c>
      <c r="AV769" s="13" t="s">
        <v>83</v>
      </c>
      <c r="AW769" s="13" t="s">
        <v>31</v>
      </c>
      <c r="AX769" s="13" t="s">
        <v>75</v>
      </c>
      <c r="AY769" s="243" t="s">
        <v>162</v>
      </c>
    </row>
    <row r="770" s="14" customFormat="1">
      <c r="A770" s="14"/>
      <c r="B770" s="244"/>
      <c r="C770" s="245"/>
      <c r="D770" s="235" t="s">
        <v>171</v>
      </c>
      <c r="E770" s="246" t="s">
        <v>1</v>
      </c>
      <c r="F770" s="247" t="s">
        <v>1096</v>
      </c>
      <c r="G770" s="245"/>
      <c r="H770" s="248">
        <v>11.119999999999999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4" t="s">
        <v>171</v>
      </c>
      <c r="AU770" s="254" t="s">
        <v>85</v>
      </c>
      <c r="AV770" s="14" t="s">
        <v>85</v>
      </c>
      <c r="AW770" s="14" t="s">
        <v>31</v>
      </c>
      <c r="AX770" s="14" t="s">
        <v>75</v>
      </c>
      <c r="AY770" s="254" t="s">
        <v>162</v>
      </c>
    </row>
    <row r="771" s="14" customFormat="1">
      <c r="A771" s="14"/>
      <c r="B771" s="244"/>
      <c r="C771" s="245"/>
      <c r="D771" s="235" t="s">
        <v>171</v>
      </c>
      <c r="E771" s="246" t="s">
        <v>1</v>
      </c>
      <c r="F771" s="247" t="s">
        <v>1097</v>
      </c>
      <c r="G771" s="245"/>
      <c r="H771" s="248">
        <v>14.76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171</v>
      </c>
      <c r="AU771" s="254" t="s">
        <v>85</v>
      </c>
      <c r="AV771" s="14" t="s">
        <v>85</v>
      </c>
      <c r="AW771" s="14" t="s">
        <v>31</v>
      </c>
      <c r="AX771" s="14" t="s">
        <v>75</v>
      </c>
      <c r="AY771" s="254" t="s">
        <v>162</v>
      </c>
    </row>
    <row r="772" s="15" customFormat="1">
      <c r="A772" s="15"/>
      <c r="B772" s="255"/>
      <c r="C772" s="256"/>
      <c r="D772" s="235" t="s">
        <v>171</v>
      </c>
      <c r="E772" s="257" t="s">
        <v>1</v>
      </c>
      <c r="F772" s="258" t="s">
        <v>185</v>
      </c>
      <c r="G772" s="256"/>
      <c r="H772" s="259">
        <v>25.879999999999999</v>
      </c>
      <c r="I772" s="260"/>
      <c r="J772" s="256"/>
      <c r="K772" s="256"/>
      <c r="L772" s="261"/>
      <c r="M772" s="262"/>
      <c r="N772" s="263"/>
      <c r="O772" s="263"/>
      <c r="P772" s="263"/>
      <c r="Q772" s="263"/>
      <c r="R772" s="263"/>
      <c r="S772" s="263"/>
      <c r="T772" s="264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5" t="s">
        <v>171</v>
      </c>
      <c r="AU772" s="265" t="s">
        <v>85</v>
      </c>
      <c r="AV772" s="15" t="s">
        <v>169</v>
      </c>
      <c r="AW772" s="15" t="s">
        <v>31</v>
      </c>
      <c r="AX772" s="15" t="s">
        <v>83</v>
      </c>
      <c r="AY772" s="265" t="s">
        <v>162</v>
      </c>
    </row>
    <row r="773" s="2" customFormat="1" ht="16.5" customHeight="1">
      <c r="A773" s="39"/>
      <c r="B773" s="40"/>
      <c r="C773" s="220" t="s">
        <v>1098</v>
      </c>
      <c r="D773" s="220" t="s">
        <v>165</v>
      </c>
      <c r="E773" s="221" t="s">
        <v>1099</v>
      </c>
      <c r="F773" s="222" t="s">
        <v>1100</v>
      </c>
      <c r="G773" s="223" t="s">
        <v>200</v>
      </c>
      <c r="H773" s="224">
        <v>23</v>
      </c>
      <c r="I773" s="225"/>
      <c r="J773" s="224">
        <f>ROUND(I773*H773,2)</f>
        <v>0</v>
      </c>
      <c r="K773" s="226"/>
      <c r="L773" s="45"/>
      <c r="M773" s="227" t="s">
        <v>1</v>
      </c>
      <c r="N773" s="228" t="s">
        <v>40</v>
      </c>
      <c r="O773" s="92"/>
      <c r="P773" s="229">
        <f>O773*H773</f>
        <v>0</v>
      </c>
      <c r="Q773" s="229">
        <v>0</v>
      </c>
      <c r="R773" s="229">
        <f>Q773*H773</f>
        <v>0</v>
      </c>
      <c r="S773" s="229">
        <v>0</v>
      </c>
      <c r="T773" s="230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1" t="s">
        <v>265</v>
      </c>
      <c r="AT773" s="231" t="s">
        <v>165</v>
      </c>
      <c r="AU773" s="231" t="s">
        <v>85</v>
      </c>
      <c r="AY773" s="18" t="s">
        <v>162</v>
      </c>
      <c r="BE773" s="232">
        <f>IF(N773="základní",J773,0)</f>
        <v>0</v>
      </c>
      <c r="BF773" s="232">
        <f>IF(N773="snížená",J773,0)</f>
        <v>0</v>
      </c>
      <c r="BG773" s="232">
        <f>IF(N773="zákl. přenesená",J773,0)</f>
        <v>0</v>
      </c>
      <c r="BH773" s="232">
        <f>IF(N773="sníž. přenesená",J773,0)</f>
        <v>0</v>
      </c>
      <c r="BI773" s="232">
        <f>IF(N773="nulová",J773,0)</f>
        <v>0</v>
      </c>
      <c r="BJ773" s="18" t="s">
        <v>83</v>
      </c>
      <c r="BK773" s="232">
        <f>ROUND(I773*H773,2)</f>
        <v>0</v>
      </c>
      <c r="BL773" s="18" t="s">
        <v>265</v>
      </c>
      <c r="BM773" s="231" t="s">
        <v>1101</v>
      </c>
    </row>
    <row r="774" s="13" customFormat="1">
      <c r="A774" s="13"/>
      <c r="B774" s="233"/>
      <c r="C774" s="234"/>
      <c r="D774" s="235" t="s">
        <v>171</v>
      </c>
      <c r="E774" s="236" t="s">
        <v>1</v>
      </c>
      <c r="F774" s="237" t="s">
        <v>172</v>
      </c>
      <c r="G774" s="234"/>
      <c r="H774" s="236" t="s">
        <v>1</v>
      </c>
      <c r="I774" s="238"/>
      <c r="J774" s="234"/>
      <c r="K774" s="234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171</v>
      </c>
      <c r="AU774" s="243" t="s">
        <v>85</v>
      </c>
      <c r="AV774" s="13" t="s">
        <v>83</v>
      </c>
      <c r="AW774" s="13" t="s">
        <v>31</v>
      </c>
      <c r="AX774" s="13" t="s">
        <v>75</v>
      </c>
      <c r="AY774" s="243" t="s">
        <v>162</v>
      </c>
    </row>
    <row r="775" s="13" customFormat="1">
      <c r="A775" s="13"/>
      <c r="B775" s="233"/>
      <c r="C775" s="234"/>
      <c r="D775" s="235" t="s">
        <v>171</v>
      </c>
      <c r="E775" s="236" t="s">
        <v>1</v>
      </c>
      <c r="F775" s="237" t="s">
        <v>1102</v>
      </c>
      <c r="G775" s="234"/>
      <c r="H775" s="236" t="s">
        <v>1</v>
      </c>
      <c r="I775" s="238"/>
      <c r="J775" s="234"/>
      <c r="K775" s="234"/>
      <c r="L775" s="239"/>
      <c r="M775" s="240"/>
      <c r="N775" s="241"/>
      <c r="O775" s="241"/>
      <c r="P775" s="241"/>
      <c r="Q775" s="241"/>
      <c r="R775" s="241"/>
      <c r="S775" s="241"/>
      <c r="T775" s="24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3" t="s">
        <v>171</v>
      </c>
      <c r="AU775" s="243" t="s">
        <v>85</v>
      </c>
      <c r="AV775" s="13" t="s">
        <v>83</v>
      </c>
      <c r="AW775" s="13" t="s">
        <v>31</v>
      </c>
      <c r="AX775" s="13" t="s">
        <v>75</v>
      </c>
      <c r="AY775" s="243" t="s">
        <v>162</v>
      </c>
    </row>
    <row r="776" s="14" customFormat="1">
      <c r="A776" s="14"/>
      <c r="B776" s="244"/>
      <c r="C776" s="245"/>
      <c r="D776" s="235" t="s">
        <v>171</v>
      </c>
      <c r="E776" s="246" t="s">
        <v>1</v>
      </c>
      <c r="F776" s="247" t="s">
        <v>262</v>
      </c>
      <c r="G776" s="245"/>
      <c r="H776" s="248">
        <v>23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4" t="s">
        <v>171</v>
      </c>
      <c r="AU776" s="254" t="s">
        <v>85</v>
      </c>
      <c r="AV776" s="14" t="s">
        <v>85</v>
      </c>
      <c r="AW776" s="14" t="s">
        <v>31</v>
      </c>
      <c r="AX776" s="14" t="s">
        <v>83</v>
      </c>
      <c r="AY776" s="254" t="s">
        <v>162</v>
      </c>
    </row>
    <row r="777" s="12" customFormat="1" ht="22.8" customHeight="1">
      <c r="A777" s="12"/>
      <c r="B777" s="204"/>
      <c r="C777" s="205"/>
      <c r="D777" s="206" t="s">
        <v>74</v>
      </c>
      <c r="E777" s="218" t="s">
        <v>1103</v>
      </c>
      <c r="F777" s="218" t="s">
        <v>1104</v>
      </c>
      <c r="G777" s="205"/>
      <c r="H777" s="205"/>
      <c r="I777" s="208"/>
      <c r="J777" s="219">
        <f>BK777</f>
        <v>0</v>
      </c>
      <c r="K777" s="205"/>
      <c r="L777" s="210"/>
      <c r="M777" s="211"/>
      <c r="N777" s="212"/>
      <c r="O777" s="212"/>
      <c r="P777" s="213">
        <f>SUM(P778:P808)</f>
        <v>0</v>
      </c>
      <c r="Q777" s="212"/>
      <c r="R777" s="213">
        <f>SUM(R778:R808)</f>
        <v>0</v>
      </c>
      <c r="S777" s="212"/>
      <c r="T777" s="214">
        <f>SUM(T778:T808)</f>
        <v>0</v>
      </c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R777" s="215" t="s">
        <v>85</v>
      </c>
      <c r="AT777" s="216" t="s">
        <v>74</v>
      </c>
      <c r="AU777" s="216" t="s">
        <v>83</v>
      </c>
      <c r="AY777" s="215" t="s">
        <v>162</v>
      </c>
      <c r="BK777" s="217">
        <f>SUM(BK778:BK808)</f>
        <v>0</v>
      </c>
    </row>
    <row r="778" s="2" customFormat="1" ht="55.5" customHeight="1">
      <c r="A778" s="39"/>
      <c r="B778" s="40"/>
      <c r="C778" s="220" t="s">
        <v>1105</v>
      </c>
      <c r="D778" s="220" t="s">
        <v>165</v>
      </c>
      <c r="E778" s="221" t="s">
        <v>1106</v>
      </c>
      <c r="F778" s="222" t="s">
        <v>1107</v>
      </c>
      <c r="G778" s="223" t="s">
        <v>193</v>
      </c>
      <c r="H778" s="224">
        <v>1</v>
      </c>
      <c r="I778" s="225"/>
      <c r="J778" s="224">
        <f>ROUND(I778*H778,2)</f>
        <v>0</v>
      </c>
      <c r="K778" s="226"/>
      <c r="L778" s="45"/>
      <c r="M778" s="227" t="s">
        <v>1</v>
      </c>
      <c r="N778" s="228" t="s">
        <v>40</v>
      </c>
      <c r="O778" s="92"/>
      <c r="P778" s="229">
        <f>O778*H778</f>
        <v>0</v>
      </c>
      <c r="Q778" s="229">
        <v>0</v>
      </c>
      <c r="R778" s="229">
        <f>Q778*H778</f>
        <v>0</v>
      </c>
      <c r="S778" s="229">
        <v>0</v>
      </c>
      <c r="T778" s="230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31" t="s">
        <v>265</v>
      </c>
      <c r="AT778" s="231" t="s">
        <v>165</v>
      </c>
      <c r="AU778" s="231" t="s">
        <v>85</v>
      </c>
      <c r="AY778" s="18" t="s">
        <v>162</v>
      </c>
      <c r="BE778" s="232">
        <f>IF(N778="základní",J778,0)</f>
        <v>0</v>
      </c>
      <c r="BF778" s="232">
        <f>IF(N778="snížená",J778,0)</f>
        <v>0</v>
      </c>
      <c r="BG778" s="232">
        <f>IF(N778="zákl. přenesená",J778,0)</f>
        <v>0</v>
      </c>
      <c r="BH778" s="232">
        <f>IF(N778="sníž. přenesená",J778,0)</f>
        <v>0</v>
      </c>
      <c r="BI778" s="232">
        <f>IF(N778="nulová",J778,0)</f>
        <v>0</v>
      </c>
      <c r="BJ778" s="18" t="s">
        <v>83</v>
      </c>
      <c r="BK778" s="232">
        <f>ROUND(I778*H778,2)</f>
        <v>0</v>
      </c>
      <c r="BL778" s="18" t="s">
        <v>265</v>
      </c>
      <c r="BM778" s="231" t="s">
        <v>1108</v>
      </c>
    </row>
    <row r="779" s="2" customFormat="1">
      <c r="A779" s="39"/>
      <c r="B779" s="40"/>
      <c r="C779" s="41"/>
      <c r="D779" s="235" t="s">
        <v>220</v>
      </c>
      <c r="E779" s="41"/>
      <c r="F779" s="266" t="s">
        <v>881</v>
      </c>
      <c r="G779" s="41"/>
      <c r="H779" s="41"/>
      <c r="I779" s="267"/>
      <c r="J779" s="41"/>
      <c r="K779" s="41"/>
      <c r="L779" s="45"/>
      <c r="M779" s="268"/>
      <c r="N779" s="269"/>
      <c r="O779" s="92"/>
      <c r="P779" s="92"/>
      <c r="Q779" s="92"/>
      <c r="R779" s="92"/>
      <c r="S779" s="92"/>
      <c r="T779" s="93"/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T779" s="18" t="s">
        <v>220</v>
      </c>
      <c r="AU779" s="18" t="s">
        <v>85</v>
      </c>
    </row>
    <row r="780" s="2" customFormat="1" ht="44.25" customHeight="1">
      <c r="A780" s="39"/>
      <c r="B780" s="40"/>
      <c r="C780" s="220" t="s">
        <v>1109</v>
      </c>
      <c r="D780" s="220" t="s">
        <v>165</v>
      </c>
      <c r="E780" s="221" t="s">
        <v>1110</v>
      </c>
      <c r="F780" s="222" t="s">
        <v>1111</v>
      </c>
      <c r="G780" s="223" t="s">
        <v>193</v>
      </c>
      <c r="H780" s="224">
        <v>5</v>
      </c>
      <c r="I780" s="225"/>
      <c r="J780" s="224">
        <f>ROUND(I780*H780,2)</f>
        <v>0</v>
      </c>
      <c r="K780" s="226"/>
      <c r="L780" s="45"/>
      <c r="M780" s="227" t="s">
        <v>1</v>
      </c>
      <c r="N780" s="228" t="s">
        <v>40</v>
      </c>
      <c r="O780" s="92"/>
      <c r="P780" s="229">
        <f>O780*H780</f>
        <v>0</v>
      </c>
      <c r="Q780" s="229">
        <v>0</v>
      </c>
      <c r="R780" s="229">
        <f>Q780*H780</f>
        <v>0</v>
      </c>
      <c r="S780" s="229">
        <v>0</v>
      </c>
      <c r="T780" s="230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31" t="s">
        <v>265</v>
      </c>
      <c r="AT780" s="231" t="s">
        <v>165</v>
      </c>
      <c r="AU780" s="231" t="s">
        <v>85</v>
      </c>
      <c r="AY780" s="18" t="s">
        <v>162</v>
      </c>
      <c r="BE780" s="232">
        <f>IF(N780="základní",J780,0)</f>
        <v>0</v>
      </c>
      <c r="BF780" s="232">
        <f>IF(N780="snížená",J780,0)</f>
        <v>0</v>
      </c>
      <c r="BG780" s="232">
        <f>IF(N780="zákl. přenesená",J780,0)</f>
        <v>0</v>
      </c>
      <c r="BH780" s="232">
        <f>IF(N780="sníž. přenesená",J780,0)</f>
        <v>0</v>
      </c>
      <c r="BI780" s="232">
        <f>IF(N780="nulová",J780,0)</f>
        <v>0</v>
      </c>
      <c r="BJ780" s="18" t="s">
        <v>83</v>
      </c>
      <c r="BK780" s="232">
        <f>ROUND(I780*H780,2)</f>
        <v>0</v>
      </c>
      <c r="BL780" s="18" t="s">
        <v>265</v>
      </c>
      <c r="BM780" s="231" t="s">
        <v>1112</v>
      </c>
    </row>
    <row r="781" s="2" customFormat="1">
      <c r="A781" s="39"/>
      <c r="B781" s="40"/>
      <c r="C781" s="41"/>
      <c r="D781" s="235" t="s">
        <v>220</v>
      </c>
      <c r="E781" s="41"/>
      <c r="F781" s="266" t="s">
        <v>881</v>
      </c>
      <c r="G781" s="41"/>
      <c r="H781" s="41"/>
      <c r="I781" s="267"/>
      <c r="J781" s="41"/>
      <c r="K781" s="41"/>
      <c r="L781" s="45"/>
      <c r="M781" s="268"/>
      <c r="N781" s="269"/>
      <c r="O781" s="92"/>
      <c r="P781" s="92"/>
      <c r="Q781" s="92"/>
      <c r="R781" s="92"/>
      <c r="S781" s="92"/>
      <c r="T781" s="93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220</v>
      </c>
      <c r="AU781" s="18" t="s">
        <v>85</v>
      </c>
    </row>
    <row r="782" s="13" customFormat="1">
      <c r="A782" s="13"/>
      <c r="B782" s="233"/>
      <c r="C782" s="234"/>
      <c r="D782" s="235" t="s">
        <v>171</v>
      </c>
      <c r="E782" s="236" t="s">
        <v>1</v>
      </c>
      <c r="F782" s="237" t="s">
        <v>1113</v>
      </c>
      <c r="G782" s="234"/>
      <c r="H782" s="236" t="s">
        <v>1</v>
      </c>
      <c r="I782" s="238"/>
      <c r="J782" s="234"/>
      <c r="K782" s="234"/>
      <c r="L782" s="23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3" t="s">
        <v>171</v>
      </c>
      <c r="AU782" s="243" t="s">
        <v>85</v>
      </c>
      <c r="AV782" s="13" t="s">
        <v>83</v>
      </c>
      <c r="AW782" s="13" t="s">
        <v>31</v>
      </c>
      <c r="AX782" s="13" t="s">
        <v>75</v>
      </c>
      <c r="AY782" s="243" t="s">
        <v>162</v>
      </c>
    </row>
    <row r="783" s="14" customFormat="1">
      <c r="A783" s="14"/>
      <c r="B783" s="244"/>
      <c r="C783" s="245"/>
      <c r="D783" s="235" t="s">
        <v>171</v>
      </c>
      <c r="E783" s="246" t="s">
        <v>1</v>
      </c>
      <c r="F783" s="247" t="s">
        <v>197</v>
      </c>
      <c r="G783" s="245"/>
      <c r="H783" s="248">
        <v>5</v>
      </c>
      <c r="I783" s="249"/>
      <c r="J783" s="245"/>
      <c r="K783" s="245"/>
      <c r="L783" s="250"/>
      <c r="M783" s="251"/>
      <c r="N783" s="252"/>
      <c r="O783" s="252"/>
      <c r="P783" s="252"/>
      <c r="Q783" s="252"/>
      <c r="R783" s="252"/>
      <c r="S783" s="252"/>
      <c r="T783" s="253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4" t="s">
        <v>171</v>
      </c>
      <c r="AU783" s="254" t="s">
        <v>85</v>
      </c>
      <c r="AV783" s="14" t="s">
        <v>85</v>
      </c>
      <c r="AW783" s="14" t="s">
        <v>31</v>
      </c>
      <c r="AX783" s="14" t="s">
        <v>83</v>
      </c>
      <c r="AY783" s="254" t="s">
        <v>162</v>
      </c>
    </row>
    <row r="784" s="2" customFormat="1" ht="49.05" customHeight="1">
      <c r="A784" s="39"/>
      <c r="B784" s="40"/>
      <c r="C784" s="220" t="s">
        <v>1114</v>
      </c>
      <c r="D784" s="220" t="s">
        <v>165</v>
      </c>
      <c r="E784" s="221" t="s">
        <v>1115</v>
      </c>
      <c r="F784" s="222" t="s">
        <v>1116</v>
      </c>
      <c r="G784" s="223" t="s">
        <v>193</v>
      </c>
      <c r="H784" s="224">
        <v>1</v>
      </c>
      <c r="I784" s="225"/>
      <c r="J784" s="224">
        <f>ROUND(I784*H784,2)</f>
        <v>0</v>
      </c>
      <c r="K784" s="226"/>
      <c r="L784" s="45"/>
      <c r="M784" s="227" t="s">
        <v>1</v>
      </c>
      <c r="N784" s="228" t="s">
        <v>40</v>
      </c>
      <c r="O784" s="92"/>
      <c r="P784" s="229">
        <f>O784*H784</f>
        <v>0</v>
      </c>
      <c r="Q784" s="229">
        <v>0</v>
      </c>
      <c r="R784" s="229">
        <f>Q784*H784</f>
        <v>0</v>
      </c>
      <c r="S784" s="229">
        <v>0</v>
      </c>
      <c r="T784" s="230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31" t="s">
        <v>265</v>
      </c>
      <c r="AT784" s="231" t="s">
        <v>165</v>
      </c>
      <c r="AU784" s="231" t="s">
        <v>85</v>
      </c>
      <c r="AY784" s="18" t="s">
        <v>162</v>
      </c>
      <c r="BE784" s="232">
        <f>IF(N784="základní",J784,0)</f>
        <v>0</v>
      </c>
      <c r="BF784" s="232">
        <f>IF(N784="snížená",J784,0)</f>
        <v>0</v>
      </c>
      <c r="BG784" s="232">
        <f>IF(N784="zákl. přenesená",J784,0)</f>
        <v>0</v>
      </c>
      <c r="BH784" s="232">
        <f>IF(N784="sníž. přenesená",J784,0)</f>
        <v>0</v>
      </c>
      <c r="BI784" s="232">
        <f>IF(N784="nulová",J784,0)</f>
        <v>0</v>
      </c>
      <c r="BJ784" s="18" t="s">
        <v>83</v>
      </c>
      <c r="BK784" s="232">
        <f>ROUND(I784*H784,2)</f>
        <v>0</v>
      </c>
      <c r="BL784" s="18" t="s">
        <v>265</v>
      </c>
      <c r="BM784" s="231" t="s">
        <v>1117</v>
      </c>
    </row>
    <row r="785" s="2" customFormat="1">
      <c r="A785" s="39"/>
      <c r="B785" s="40"/>
      <c r="C785" s="41"/>
      <c r="D785" s="235" t="s">
        <v>220</v>
      </c>
      <c r="E785" s="41"/>
      <c r="F785" s="266" t="s">
        <v>1118</v>
      </c>
      <c r="G785" s="41"/>
      <c r="H785" s="41"/>
      <c r="I785" s="267"/>
      <c r="J785" s="41"/>
      <c r="K785" s="41"/>
      <c r="L785" s="45"/>
      <c r="M785" s="268"/>
      <c r="N785" s="269"/>
      <c r="O785" s="92"/>
      <c r="P785" s="92"/>
      <c r="Q785" s="92"/>
      <c r="R785" s="92"/>
      <c r="S785" s="92"/>
      <c r="T785" s="93"/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T785" s="18" t="s">
        <v>220</v>
      </c>
      <c r="AU785" s="18" t="s">
        <v>85</v>
      </c>
    </row>
    <row r="786" s="13" customFormat="1">
      <c r="A786" s="13"/>
      <c r="B786" s="233"/>
      <c r="C786" s="234"/>
      <c r="D786" s="235" t="s">
        <v>171</v>
      </c>
      <c r="E786" s="236" t="s">
        <v>1</v>
      </c>
      <c r="F786" s="237" t="s">
        <v>1113</v>
      </c>
      <c r="G786" s="234"/>
      <c r="H786" s="236" t="s">
        <v>1</v>
      </c>
      <c r="I786" s="238"/>
      <c r="J786" s="234"/>
      <c r="K786" s="234"/>
      <c r="L786" s="239"/>
      <c r="M786" s="240"/>
      <c r="N786" s="241"/>
      <c r="O786" s="241"/>
      <c r="P786" s="241"/>
      <c r="Q786" s="241"/>
      <c r="R786" s="241"/>
      <c r="S786" s="241"/>
      <c r="T786" s="242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3" t="s">
        <v>171</v>
      </c>
      <c r="AU786" s="243" t="s">
        <v>85</v>
      </c>
      <c r="AV786" s="13" t="s">
        <v>83</v>
      </c>
      <c r="AW786" s="13" t="s">
        <v>31</v>
      </c>
      <c r="AX786" s="13" t="s">
        <v>75</v>
      </c>
      <c r="AY786" s="243" t="s">
        <v>162</v>
      </c>
    </row>
    <row r="787" s="14" customFormat="1">
      <c r="A787" s="14"/>
      <c r="B787" s="244"/>
      <c r="C787" s="245"/>
      <c r="D787" s="235" t="s">
        <v>171</v>
      </c>
      <c r="E787" s="246" t="s">
        <v>1</v>
      </c>
      <c r="F787" s="247" t="s">
        <v>83</v>
      </c>
      <c r="G787" s="245"/>
      <c r="H787" s="248">
        <v>1</v>
      </c>
      <c r="I787" s="249"/>
      <c r="J787" s="245"/>
      <c r="K787" s="245"/>
      <c r="L787" s="250"/>
      <c r="M787" s="251"/>
      <c r="N787" s="252"/>
      <c r="O787" s="252"/>
      <c r="P787" s="252"/>
      <c r="Q787" s="252"/>
      <c r="R787" s="252"/>
      <c r="S787" s="252"/>
      <c r="T787" s="253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4" t="s">
        <v>171</v>
      </c>
      <c r="AU787" s="254" t="s">
        <v>85</v>
      </c>
      <c r="AV787" s="14" t="s">
        <v>85</v>
      </c>
      <c r="AW787" s="14" t="s">
        <v>31</v>
      </c>
      <c r="AX787" s="14" t="s">
        <v>83</v>
      </c>
      <c r="AY787" s="254" t="s">
        <v>162</v>
      </c>
    </row>
    <row r="788" s="2" customFormat="1" ht="44.25" customHeight="1">
      <c r="A788" s="39"/>
      <c r="B788" s="40"/>
      <c r="C788" s="220" t="s">
        <v>1119</v>
      </c>
      <c r="D788" s="220" t="s">
        <v>165</v>
      </c>
      <c r="E788" s="221" t="s">
        <v>1120</v>
      </c>
      <c r="F788" s="222" t="s">
        <v>1121</v>
      </c>
      <c r="G788" s="223" t="s">
        <v>193</v>
      </c>
      <c r="H788" s="224">
        <v>1</v>
      </c>
      <c r="I788" s="225"/>
      <c r="J788" s="224">
        <f>ROUND(I788*H788,2)</f>
        <v>0</v>
      </c>
      <c r="K788" s="226"/>
      <c r="L788" s="45"/>
      <c r="M788" s="227" t="s">
        <v>1</v>
      </c>
      <c r="N788" s="228" t="s">
        <v>40</v>
      </c>
      <c r="O788" s="92"/>
      <c r="P788" s="229">
        <f>O788*H788</f>
        <v>0</v>
      </c>
      <c r="Q788" s="229">
        <v>0</v>
      </c>
      <c r="R788" s="229">
        <f>Q788*H788</f>
        <v>0</v>
      </c>
      <c r="S788" s="229">
        <v>0</v>
      </c>
      <c r="T788" s="230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31" t="s">
        <v>265</v>
      </c>
      <c r="AT788" s="231" t="s">
        <v>165</v>
      </c>
      <c r="AU788" s="231" t="s">
        <v>85</v>
      </c>
      <c r="AY788" s="18" t="s">
        <v>162</v>
      </c>
      <c r="BE788" s="232">
        <f>IF(N788="základní",J788,0)</f>
        <v>0</v>
      </c>
      <c r="BF788" s="232">
        <f>IF(N788="snížená",J788,0)</f>
        <v>0</v>
      </c>
      <c r="BG788" s="232">
        <f>IF(N788="zákl. přenesená",J788,0)</f>
        <v>0</v>
      </c>
      <c r="BH788" s="232">
        <f>IF(N788="sníž. přenesená",J788,0)</f>
        <v>0</v>
      </c>
      <c r="BI788" s="232">
        <f>IF(N788="nulová",J788,0)</f>
        <v>0</v>
      </c>
      <c r="BJ788" s="18" t="s">
        <v>83</v>
      </c>
      <c r="BK788" s="232">
        <f>ROUND(I788*H788,2)</f>
        <v>0</v>
      </c>
      <c r="BL788" s="18" t="s">
        <v>265</v>
      </c>
      <c r="BM788" s="231" t="s">
        <v>1122</v>
      </c>
    </row>
    <row r="789" s="2" customFormat="1">
      <c r="A789" s="39"/>
      <c r="B789" s="40"/>
      <c r="C789" s="41"/>
      <c r="D789" s="235" t="s">
        <v>220</v>
      </c>
      <c r="E789" s="41"/>
      <c r="F789" s="266" t="s">
        <v>881</v>
      </c>
      <c r="G789" s="41"/>
      <c r="H789" s="41"/>
      <c r="I789" s="267"/>
      <c r="J789" s="41"/>
      <c r="K789" s="41"/>
      <c r="L789" s="45"/>
      <c r="M789" s="268"/>
      <c r="N789" s="269"/>
      <c r="O789" s="92"/>
      <c r="P789" s="92"/>
      <c r="Q789" s="92"/>
      <c r="R789" s="92"/>
      <c r="S789" s="92"/>
      <c r="T789" s="93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18" t="s">
        <v>220</v>
      </c>
      <c r="AU789" s="18" t="s">
        <v>85</v>
      </c>
    </row>
    <row r="790" s="2" customFormat="1" ht="55.5" customHeight="1">
      <c r="A790" s="39"/>
      <c r="B790" s="40"/>
      <c r="C790" s="220" t="s">
        <v>1123</v>
      </c>
      <c r="D790" s="220" t="s">
        <v>165</v>
      </c>
      <c r="E790" s="221" t="s">
        <v>1124</v>
      </c>
      <c r="F790" s="222" t="s">
        <v>1125</v>
      </c>
      <c r="G790" s="223" t="s">
        <v>193</v>
      </c>
      <c r="H790" s="224">
        <v>1</v>
      </c>
      <c r="I790" s="225"/>
      <c r="J790" s="224">
        <f>ROUND(I790*H790,2)</f>
        <v>0</v>
      </c>
      <c r="K790" s="226"/>
      <c r="L790" s="45"/>
      <c r="M790" s="227" t="s">
        <v>1</v>
      </c>
      <c r="N790" s="228" t="s">
        <v>40</v>
      </c>
      <c r="O790" s="92"/>
      <c r="P790" s="229">
        <f>O790*H790</f>
        <v>0</v>
      </c>
      <c r="Q790" s="229">
        <v>0</v>
      </c>
      <c r="R790" s="229">
        <f>Q790*H790</f>
        <v>0</v>
      </c>
      <c r="S790" s="229">
        <v>0</v>
      </c>
      <c r="T790" s="230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1" t="s">
        <v>265</v>
      </c>
      <c r="AT790" s="231" t="s">
        <v>165</v>
      </c>
      <c r="AU790" s="231" t="s">
        <v>85</v>
      </c>
      <c r="AY790" s="18" t="s">
        <v>162</v>
      </c>
      <c r="BE790" s="232">
        <f>IF(N790="základní",J790,0)</f>
        <v>0</v>
      </c>
      <c r="BF790" s="232">
        <f>IF(N790="snížená",J790,0)</f>
        <v>0</v>
      </c>
      <c r="BG790" s="232">
        <f>IF(N790="zákl. přenesená",J790,0)</f>
        <v>0</v>
      </c>
      <c r="BH790" s="232">
        <f>IF(N790="sníž. přenesená",J790,0)</f>
        <v>0</v>
      </c>
      <c r="BI790" s="232">
        <f>IF(N790="nulová",J790,0)</f>
        <v>0</v>
      </c>
      <c r="BJ790" s="18" t="s">
        <v>83</v>
      </c>
      <c r="BK790" s="232">
        <f>ROUND(I790*H790,2)</f>
        <v>0</v>
      </c>
      <c r="BL790" s="18" t="s">
        <v>265</v>
      </c>
      <c r="BM790" s="231" t="s">
        <v>1126</v>
      </c>
    </row>
    <row r="791" s="2" customFormat="1">
      <c r="A791" s="39"/>
      <c r="B791" s="40"/>
      <c r="C791" s="41"/>
      <c r="D791" s="235" t="s">
        <v>220</v>
      </c>
      <c r="E791" s="41"/>
      <c r="F791" s="266" t="s">
        <v>881</v>
      </c>
      <c r="G791" s="41"/>
      <c r="H791" s="41"/>
      <c r="I791" s="267"/>
      <c r="J791" s="41"/>
      <c r="K791" s="41"/>
      <c r="L791" s="45"/>
      <c r="M791" s="268"/>
      <c r="N791" s="269"/>
      <c r="O791" s="92"/>
      <c r="P791" s="92"/>
      <c r="Q791" s="92"/>
      <c r="R791" s="92"/>
      <c r="S791" s="92"/>
      <c r="T791" s="93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220</v>
      </c>
      <c r="AU791" s="18" t="s">
        <v>85</v>
      </c>
    </row>
    <row r="792" s="2" customFormat="1" ht="55.5" customHeight="1">
      <c r="A792" s="39"/>
      <c r="B792" s="40"/>
      <c r="C792" s="220" t="s">
        <v>1127</v>
      </c>
      <c r="D792" s="220" t="s">
        <v>165</v>
      </c>
      <c r="E792" s="221" t="s">
        <v>1128</v>
      </c>
      <c r="F792" s="222" t="s">
        <v>1129</v>
      </c>
      <c r="G792" s="223" t="s">
        <v>193</v>
      </c>
      <c r="H792" s="224">
        <v>1</v>
      </c>
      <c r="I792" s="225"/>
      <c r="J792" s="224">
        <f>ROUND(I792*H792,2)</f>
        <v>0</v>
      </c>
      <c r="K792" s="226"/>
      <c r="L792" s="45"/>
      <c r="M792" s="227" t="s">
        <v>1</v>
      </c>
      <c r="N792" s="228" t="s">
        <v>40</v>
      </c>
      <c r="O792" s="92"/>
      <c r="P792" s="229">
        <f>O792*H792</f>
        <v>0</v>
      </c>
      <c r="Q792" s="229">
        <v>0</v>
      </c>
      <c r="R792" s="229">
        <f>Q792*H792</f>
        <v>0</v>
      </c>
      <c r="S792" s="229">
        <v>0</v>
      </c>
      <c r="T792" s="230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1" t="s">
        <v>265</v>
      </c>
      <c r="AT792" s="231" t="s">
        <v>165</v>
      </c>
      <c r="AU792" s="231" t="s">
        <v>85</v>
      </c>
      <c r="AY792" s="18" t="s">
        <v>162</v>
      </c>
      <c r="BE792" s="232">
        <f>IF(N792="základní",J792,0)</f>
        <v>0</v>
      </c>
      <c r="BF792" s="232">
        <f>IF(N792="snížená",J792,0)</f>
        <v>0</v>
      </c>
      <c r="BG792" s="232">
        <f>IF(N792="zákl. přenesená",J792,0)</f>
        <v>0</v>
      </c>
      <c r="BH792" s="232">
        <f>IF(N792="sníž. přenesená",J792,0)</f>
        <v>0</v>
      </c>
      <c r="BI792" s="232">
        <f>IF(N792="nulová",J792,0)</f>
        <v>0</v>
      </c>
      <c r="BJ792" s="18" t="s">
        <v>83</v>
      </c>
      <c r="BK792" s="232">
        <f>ROUND(I792*H792,2)</f>
        <v>0</v>
      </c>
      <c r="BL792" s="18" t="s">
        <v>265</v>
      </c>
      <c r="BM792" s="231" t="s">
        <v>1130</v>
      </c>
    </row>
    <row r="793" s="2" customFormat="1">
      <c r="A793" s="39"/>
      <c r="B793" s="40"/>
      <c r="C793" s="41"/>
      <c r="D793" s="235" t="s">
        <v>220</v>
      </c>
      <c r="E793" s="41"/>
      <c r="F793" s="266" t="s">
        <v>881</v>
      </c>
      <c r="G793" s="41"/>
      <c r="H793" s="41"/>
      <c r="I793" s="267"/>
      <c r="J793" s="41"/>
      <c r="K793" s="41"/>
      <c r="L793" s="45"/>
      <c r="M793" s="268"/>
      <c r="N793" s="269"/>
      <c r="O793" s="92"/>
      <c r="P793" s="92"/>
      <c r="Q793" s="92"/>
      <c r="R793" s="92"/>
      <c r="S793" s="92"/>
      <c r="T793" s="93"/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T793" s="18" t="s">
        <v>220</v>
      </c>
      <c r="AU793" s="18" t="s">
        <v>85</v>
      </c>
    </row>
    <row r="794" s="2" customFormat="1" ht="44.25" customHeight="1">
      <c r="A794" s="39"/>
      <c r="B794" s="40"/>
      <c r="C794" s="220" t="s">
        <v>1131</v>
      </c>
      <c r="D794" s="220" t="s">
        <v>165</v>
      </c>
      <c r="E794" s="221" t="s">
        <v>1132</v>
      </c>
      <c r="F794" s="222" t="s">
        <v>1133</v>
      </c>
      <c r="G794" s="223" t="s">
        <v>193</v>
      </c>
      <c r="H794" s="224">
        <v>1</v>
      </c>
      <c r="I794" s="225"/>
      <c r="J794" s="224">
        <f>ROUND(I794*H794,2)</f>
        <v>0</v>
      </c>
      <c r="K794" s="226"/>
      <c r="L794" s="45"/>
      <c r="M794" s="227" t="s">
        <v>1</v>
      </c>
      <c r="N794" s="228" t="s">
        <v>40</v>
      </c>
      <c r="O794" s="92"/>
      <c r="P794" s="229">
        <f>O794*H794</f>
        <v>0</v>
      </c>
      <c r="Q794" s="229">
        <v>0</v>
      </c>
      <c r="R794" s="229">
        <f>Q794*H794</f>
        <v>0</v>
      </c>
      <c r="S794" s="229">
        <v>0</v>
      </c>
      <c r="T794" s="230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31" t="s">
        <v>265</v>
      </c>
      <c r="AT794" s="231" t="s">
        <v>165</v>
      </c>
      <c r="AU794" s="231" t="s">
        <v>85</v>
      </c>
      <c r="AY794" s="18" t="s">
        <v>162</v>
      </c>
      <c r="BE794" s="232">
        <f>IF(N794="základní",J794,0)</f>
        <v>0</v>
      </c>
      <c r="BF794" s="232">
        <f>IF(N794="snížená",J794,0)</f>
        <v>0</v>
      </c>
      <c r="BG794" s="232">
        <f>IF(N794="zákl. přenesená",J794,0)</f>
        <v>0</v>
      </c>
      <c r="BH794" s="232">
        <f>IF(N794="sníž. přenesená",J794,0)</f>
        <v>0</v>
      </c>
      <c r="BI794" s="232">
        <f>IF(N794="nulová",J794,0)</f>
        <v>0</v>
      </c>
      <c r="BJ794" s="18" t="s">
        <v>83</v>
      </c>
      <c r="BK794" s="232">
        <f>ROUND(I794*H794,2)</f>
        <v>0</v>
      </c>
      <c r="BL794" s="18" t="s">
        <v>265</v>
      </c>
      <c r="BM794" s="231" t="s">
        <v>1134</v>
      </c>
    </row>
    <row r="795" s="2" customFormat="1">
      <c r="A795" s="39"/>
      <c r="B795" s="40"/>
      <c r="C795" s="41"/>
      <c r="D795" s="235" t="s">
        <v>220</v>
      </c>
      <c r="E795" s="41"/>
      <c r="F795" s="266" t="s">
        <v>881</v>
      </c>
      <c r="G795" s="41"/>
      <c r="H795" s="41"/>
      <c r="I795" s="267"/>
      <c r="J795" s="41"/>
      <c r="K795" s="41"/>
      <c r="L795" s="45"/>
      <c r="M795" s="268"/>
      <c r="N795" s="269"/>
      <c r="O795" s="92"/>
      <c r="P795" s="92"/>
      <c r="Q795" s="92"/>
      <c r="R795" s="92"/>
      <c r="S795" s="92"/>
      <c r="T795" s="93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220</v>
      </c>
      <c r="AU795" s="18" t="s">
        <v>85</v>
      </c>
    </row>
    <row r="796" s="2" customFormat="1" ht="44.25" customHeight="1">
      <c r="A796" s="39"/>
      <c r="B796" s="40"/>
      <c r="C796" s="220" t="s">
        <v>1135</v>
      </c>
      <c r="D796" s="220" t="s">
        <v>165</v>
      </c>
      <c r="E796" s="221" t="s">
        <v>1136</v>
      </c>
      <c r="F796" s="222" t="s">
        <v>1137</v>
      </c>
      <c r="G796" s="223" t="s">
        <v>193</v>
      </c>
      <c r="H796" s="224">
        <v>1</v>
      </c>
      <c r="I796" s="225"/>
      <c r="J796" s="224">
        <f>ROUND(I796*H796,2)</f>
        <v>0</v>
      </c>
      <c r="K796" s="226"/>
      <c r="L796" s="45"/>
      <c r="M796" s="227" t="s">
        <v>1</v>
      </c>
      <c r="N796" s="228" t="s">
        <v>40</v>
      </c>
      <c r="O796" s="92"/>
      <c r="P796" s="229">
        <f>O796*H796</f>
        <v>0</v>
      </c>
      <c r="Q796" s="229">
        <v>0</v>
      </c>
      <c r="R796" s="229">
        <f>Q796*H796</f>
        <v>0</v>
      </c>
      <c r="S796" s="229">
        <v>0</v>
      </c>
      <c r="T796" s="230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1" t="s">
        <v>265</v>
      </c>
      <c r="AT796" s="231" t="s">
        <v>165</v>
      </c>
      <c r="AU796" s="231" t="s">
        <v>85</v>
      </c>
      <c r="AY796" s="18" t="s">
        <v>162</v>
      </c>
      <c r="BE796" s="232">
        <f>IF(N796="základní",J796,0)</f>
        <v>0</v>
      </c>
      <c r="BF796" s="232">
        <f>IF(N796="snížená",J796,0)</f>
        <v>0</v>
      </c>
      <c r="BG796" s="232">
        <f>IF(N796="zákl. přenesená",J796,0)</f>
        <v>0</v>
      </c>
      <c r="BH796" s="232">
        <f>IF(N796="sníž. přenesená",J796,0)</f>
        <v>0</v>
      </c>
      <c r="BI796" s="232">
        <f>IF(N796="nulová",J796,0)</f>
        <v>0</v>
      </c>
      <c r="BJ796" s="18" t="s">
        <v>83</v>
      </c>
      <c r="BK796" s="232">
        <f>ROUND(I796*H796,2)</f>
        <v>0</v>
      </c>
      <c r="BL796" s="18" t="s">
        <v>265</v>
      </c>
      <c r="BM796" s="231" t="s">
        <v>1138</v>
      </c>
    </row>
    <row r="797" s="2" customFormat="1">
      <c r="A797" s="39"/>
      <c r="B797" s="40"/>
      <c r="C797" s="41"/>
      <c r="D797" s="235" t="s">
        <v>220</v>
      </c>
      <c r="E797" s="41"/>
      <c r="F797" s="266" t="s">
        <v>881</v>
      </c>
      <c r="G797" s="41"/>
      <c r="H797" s="41"/>
      <c r="I797" s="267"/>
      <c r="J797" s="41"/>
      <c r="K797" s="41"/>
      <c r="L797" s="45"/>
      <c r="M797" s="268"/>
      <c r="N797" s="269"/>
      <c r="O797" s="92"/>
      <c r="P797" s="92"/>
      <c r="Q797" s="92"/>
      <c r="R797" s="92"/>
      <c r="S797" s="92"/>
      <c r="T797" s="93"/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T797" s="18" t="s">
        <v>220</v>
      </c>
      <c r="AU797" s="18" t="s">
        <v>85</v>
      </c>
    </row>
    <row r="798" s="13" customFormat="1">
      <c r="A798" s="13"/>
      <c r="B798" s="233"/>
      <c r="C798" s="234"/>
      <c r="D798" s="235" t="s">
        <v>171</v>
      </c>
      <c r="E798" s="236" t="s">
        <v>1</v>
      </c>
      <c r="F798" s="237" t="s">
        <v>1113</v>
      </c>
      <c r="G798" s="234"/>
      <c r="H798" s="236" t="s">
        <v>1</v>
      </c>
      <c r="I798" s="238"/>
      <c r="J798" s="234"/>
      <c r="K798" s="234"/>
      <c r="L798" s="239"/>
      <c r="M798" s="240"/>
      <c r="N798" s="241"/>
      <c r="O798" s="241"/>
      <c r="P798" s="241"/>
      <c r="Q798" s="241"/>
      <c r="R798" s="241"/>
      <c r="S798" s="241"/>
      <c r="T798" s="24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3" t="s">
        <v>171</v>
      </c>
      <c r="AU798" s="243" t="s">
        <v>85</v>
      </c>
      <c r="AV798" s="13" t="s">
        <v>83</v>
      </c>
      <c r="AW798" s="13" t="s">
        <v>31</v>
      </c>
      <c r="AX798" s="13" t="s">
        <v>75</v>
      </c>
      <c r="AY798" s="243" t="s">
        <v>162</v>
      </c>
    </row>
    <row r="799" s="14" customFormat="1">
      <c r="A799" s="14"/>
      <c r="B799" s="244"/>
      <c r="C799" s="245"/>
      <c r="D799" s="235" t="s">
        <v>171</v>
      </c>
      <c r="E799" s="246" t="s">
        <v>1</v>
      </c>
      <c r="F799" s="247" t="s">
        <v>83</v>
      </c>
      <c r="G799" s="245"/>
      <c r="H799" s="248">
        <v>1</v>
      </c>
      <c r="I799" s="249"/>
      <c r="J799" s="245"/>
      <c r="K799" s="245"/>
      <c r="L799" s="250"/>
      <c r="M799" s="251"/>
      <c r="N799" s="252"/>
      <c r="O799" s="252"/>
      <c r="P799" s="252"/>
      <c r="Q799" s="252"/>
      <c r="R799" s="252"/>
      <c r="S799" s="252"/>
      <c r="T799" s="25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4" t="s">
        <v>171</v>
      </c>
      <c r="AU799" s="254" t="s">
        <v>85</v>
      </c>
      <c r="AV799" s="14" t="s">
        <v>85</v>
      </c>
      <c r="AW799" s="14" t="s">
        <v>31</v>
      </c>
      <c r="AX799" s="14" t="s">
        <v>83</v>
      </c>
      <c r="AY799" s="254" t="s">
        <v>162</v>
      </c>
    </row>
    <row r="800" s="2" customFormat="1" ht="49.05" customHeight="1">
      <c r="A800" s="39"/>
      <c r="B800" s="40"/>
      <c r="C800" s="220" t="s">
        <v>1139</v>
      </c>
      <c r="D800" s="220" t="s">
        <v>165</v>
      </c>
      <c r="E800" s="221" t="s">
        <v>1140</v>
      </c>
      <c r="F800" s="222" t="s">
        <v>1141</v>
      </c>
      <c r="G800" s="223" t="s">
        <v>193</v>
      </c>
      <c r="H800" s="224">
        <v>1</v>
      </c>
      <c r="I800" s="225"/>
      <c r="J800" s="224">
        <f>ROUND(I800*H800,2)</f>
        <v>0</v>
      </c>
      <c r="K800" s="226"/>
      <c r="L800" s="45"/>
      <c r="M800" s="227" t="s">
        <v>1</v>
      </c>
      <c r="N800" s="228" t="s">
        <v>40</v>
      </c>
      <c r="O800" s="92"/>
      <c r="P800" s="229">
        <f>O800*H800</f>
        <v>0</v>
      </c>
      <c r="Q800" s="229">
        <v>0</v>
      </c>
      <c r="R800" s="229">
        <f>Q800*H800</f>
        <v>0</v>
      </c>
      <c r="S800" s="229">
        <v>0</v>
      </c>
      <c r="T800" s="230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31" t="s">
        <v>265</v>
      </c>
      <c r="AT800" s="231" t="s">
        <v>165</v>
      </c>
      <c r="AU800" s="231" t="s">
        <v>85</v>
      </c>
      <c r="AY800" s="18" t="s">
        <v>162</v>
      </c>
      <c r="BE800" s="232">
        <f>IF(N800="základní",J800,0)</f>
        <v>0</v>
      </c>
      <c r="BF800" s="232">
        <f>IF(N800="snížená",J800,0)</f>
        <v>0</v>
      </c>
      <c r="BG800" s="232">
        <f>IF(N800="zákl. přenesená",J800,0)</f>
        <v>0</v>
      </c>
      <c r="BH800" s="232">
        <f>IF(N800="sníž. přenesená",J800,0)</f>
        <v>0</v>
      </c>
      <c r="BI800" s="232">
        <f>IF(N800="nulová",J800,0)</f>
        <v>0</v>
      </c>
      <c r="BJ800" s="18" t="s">
        <v>83</v>
      </c>
      <c r="BK800" s="232">
        <f>ROUND(I800*H800,2)</f>
        <v>0</v>
      </c>
      <c r="BL800" s="18" t="s">
        <v>265</v>
      </c>
      <c r="BM800" s="231" t="s">
        <v>1142</v>
      </c>
    </row>
    <row r="801" s="2" customFormat="1">
      <c r="A801" s="39"/>
      <c r="B801" s="40"/>
      <c r="C801" s="41"/>
      <c r="D801" s="235" t="s">
        <v>220</v>
      </c>
      <c r="E801" s="41"/>
      <c r="F801" s="266" t="s">
        <v>1118</v>
      </c>
      <c r="G801" s="41"/>
      <c r="H801" s="41"/>
      <c r="I801" s="267"/>
      <c r="J801" s="41"/>
      <c r="K801" s="41"/>
      <c r="L801" s="45"/>
      <c r="M801" s="268"/>
      <c r="N801" s="269"/>
      <c r="O801" s="92"/>
      <c r="P801" s="92"/>
      <c r="Q801" s="92"/>
      <c r="R801" s="92"/>
      <c r="S801" s="92"/>
      <c r="T801" s="93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18" t="s">
        <v>220</v>
      </c>
      <c r="AU801" s="18" t="s">
        <v>85</v>
      </c>
    </row>
    <row r="802" s="13" customFormat="1">
      <c r="A802" s="13"/>
      <c r="B802" s="233"/>
      <c r="C802" s="234"/>
      <c r="D802" s="235" t="s">
        <v>171</v>
      </c>
      <c r="E802" s="236" t="s">
        <v>1</v>
      </c>
      <c r="F802" s="237" t="s">
        <v>1143</v>
      </c>
      <c r="G802" s="234"/>
      <c r="H802" s="236" t="s">
        <v>1</v>
      </c>
      <c r="I802" s="238"/>
      <c r="J802" s="234"/>
      <c r="K802" s="234"/>
      <c r="L802" s="239"/>
      <c r="M802" s="240"/>
      <c r="N802" s="241"/>
      <c r="O802" s="241"/>
      <c r="P802" s="241"/>
      <c r="Q802" s="241"/>
      <c r="R802" s="241"/>
      <c r="S802" s="241"/>
      <c r="T802" s="24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3" t="s">
        <v>171</v>
      </c>
      <c r="AU802" s="243" t="s">
        <v>85</v>
      </c>
      <c r="AV802" s="13" t="s">
        <v>83</v>
      </c>
      <c r="AW802" s="13" t="s">
        <v>31</v>
      </c>
      <c r="AX802" s="13" t="s">
        <v>75</v>
      </c>
      <c r="AY802" s="243" t="s">
        <v>162</v>
      </c>
    </row>
    <row r="803" s="14" customFormat="1">
      <c r="A803" s="14"/>
      <c r="B803" s="244"/>
      <c r="C803" s="245"/>
      <c r="D803" s="235" t="s">
        <v>171</v>
      </c>
      <c r="E803" s="246" t="s">
        <v>1</v>
      </c>
      <c r="F803" s="247" t="s">
        <v>83</v>
      </c>
      <c r="G803" s="245"/>
      <c r="H803" s="248">
        <v>1</v>
      </c>
      <c r="I803" s="249"/>
      <c r="J803" s="245"/>
      <c r="K803" s="245"/>
      <c r="L803" s="250"/>
      <c r="M803" s="251"/>
      <c r="N803" s="252"/>
      <c r="O803" s="252"/>
      <c r="P803" s="252"/>
      <c r="Q803" s="252"/>
      <c r="R803" s="252"/>
      <c r="S803" s="252"/>
      <c r="T803" s="253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4" t="s">
        <v>171</v>
      </c>
      <c r="AU803" s="254" t="s">
        <v>85</v>
      </c>
      <c r="AV803" s="14" t="s">
        <v>85</v>
      </c>
      <c r="AW803" s="14" t="s">
        <v>31</v>
      </c>
      <c r="AX803" s="14" t="s">
        <v>83</v>
      </c>
      <c r="AY803" s="254" t="s">
        <v>162</v>
      </c>
    </row>
    <row r="804" s="2" customFormat="1" ht="44.25" customHeight="1">
      <c r="A804" s="39"/>
      <c r="B804" s="40"/>
      <c r="C804" s="220" t="s">
        <v>1144</v>
      </c>
      <c r="D804" s="220" t="s">
        <v>165</v>
      </c>
      <c r="E804" s="221" t="s">
        <v>1145</v>
      </c>
      <c r="F804" s="222" t="s">
        <v>1146</v>
      </c>
      <c r="G804" s="223" t="s">
        <v>193</v>
      </c>
      <c r="H804" s="224">
        <v>1</v>
      </c>
      <c r="I804" s="225"/>
      <c r="J804" s="224">
        <f>ROUND(I804*H804,2)</f>
        <v>0</v>
      </c>
      <c r="K804" s="226"/>
      <c r="L804" s="45"/>
      <c r="M804" s="227" t="s">
        <v>1</v>
      </c>
      <c r="N804" s="228" t="s">
        <v>40</v>
      </c>
      <c r="O804" s="92"/>
      <c r="P804" s="229">
        <f>O804*H804</f>
        <v>0</v>
      </c>
      <c r="Q804" s="229">
        <v>0</v>
      </c>
      <c r="R804" s="229">
        <f>Q804*H804</f>
        <v>0</v>
      </c>
      <c r="S804" s="229">
        <v>0</v>
      </c>
      <c r="T804" s="230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1" t="s">
        <v>265</v>
      </c>
      <c r="AT804" s="231" t="s">
        <v>165</v>
      </c>
      <c r="AU804" s="231" t="s">
        <v>85</v>
      </c>
      <c r="AY804" s="18" t="s">
        <v>162</v>
      </c>
      <c r="BE804" s="232">
        <f>IF(N804="základní",J804,0)</f>
        <v>0</v>
      </c>
      <c r="BF804" s="232">
        <f>IF(N804="snížená",J804,0)</f>
        <v>0</v>
      </c>
      <c r="BG804" s="232">
        <f>IF(N804="zákl. přenesená",J804,0)</f>
        <v>0</v>
      </c>
      <c r="BH804" s="232">
        <f>IF(N804="sníž. přenesená",J804,0)</f>
        <v>0</v>
      </c>
      <c r="BI804" s="232">
        <f>IF(N804="nulová",J804,0)</f>
        <v>0</v>
      </c>
      <c r="BJ804" s="18" t="s">
        <v>83</v>
      </c>
      <c r="BK804" s="232">
        <f>ROUND(I804*H804,2)</f>
        <v>0</v>
      </c>
      <c r="BL804" s="18" t="s">
        <v>265</v>
      </c>
      <c r="BM804" s="231" t="s">
        <v>1147</v>
      </c>
    </row>
    <row r="805" s="2" customFormat="1">
      <c r="A805" s="39"/>
      <c r="B805" s="40"/>
      <c r="C805" s="41"/>
      <c r="D805" s="235" t="s">
        <v>220</v>
      </c>
      <c r="E805" s="41"/>
      <c r="F805" s="266" t="s">
        <v>881</v>
      </c>
      <c r="G805" s="41"/>
      <c r="H805" s="41"/>
      <c r="I805" s="267"/>
      <c r="J805" s="41"/>
      <c r="K805" s="41"/>
      <c r="L805" s="45"/>
      <c r="M805" s="268"/>
      <c r="N805" s="269"/>
      <c r="O805" s="92"/>
      <c r="P805" s="92"/>
      <c r="Q805" s="92"/>
      <c r="R805" s="92"/>
      <c r="S805" s="92"/>
      <c r="T805" s="93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T805" s="18" t="s">
        <v>220</v>
      </c>
      <c r="AU805" s="18" t="s">
        <v>85</v>
      </c>
    </row>
    <row r="806" s="13" customFormat="1">
      <c r="A806" s="13"/>
      <c r="B806" s="233"/>
      <c r="C806" s="234"/>
      <c r="D806" s="235" t="s">
        <v>171</v>
      </c>
      <c r="E806" s="236" t="s">
        <v>1</v>
      </c>
      <c r="F806" s="237" t="s">
        <v>1148</v>
      </c>
      <c r="G806" s="234"/>
      <c r="H806" s="236" t="s">
        <v>1</v>
      </c>
      <c r="I806" s="238"/>
      <c r="J806" s="234"/>
      <c r="K806" s="234"/>
      <c r="L806" s="239"/>
      <c r="M806" s="240"/>
      <c r="N806" s="241"/>
      <c r="O806" s="241"/>
      <c r="P806" s="241"/>
      <c r="Q806" s="241"/>
      <c r="R806" s="241"/>
      <c r="S806" s="241"/>
      <c r="T806" s="24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3" t="s">
        <v>171</v>
      </c>
      <c r="AU806" s="243" t="s">
        <v>85</v>
      </c>
      <c r="AV806" s="13" t="s">
        <v>83</v>
      </c>
      <c r="AW806" s="13" t="s">
        <v>31</v>
      </c>
      <c r="AX806" s="13" t="s">
        <v>75</v>
      </c>
      <c r="AY806" s="243" t="s">
        <v>162</v>
      </c>
    </row>
    <row r="807" s="14" customFormat="1">
      <c r="A807" s="14"/>
      <c r="B807" s="244"/>
      <c r="C807" s="245"/>
      <c r="D807" s="235" t="s">
        <v>171</v>
      </c>
      <c r="E807" s="246" t="s">
        <v>1</v>
      </c>
      <c r="F807" s="247" t="s">
        <v>83</v>
      </c>
      <c r="G807" s="245"/>
      <c r="H807" s="248">
        <v>1</v>
      </c>
      <c r="I807" s="249"/>
      <c r="J807" s="245"/>
      <c r="K807" s="245"/>
      <c r="L807" s="250"/>
      <c r="M807" s="251"/>
      <c r="N807" s="252"/>
      <c r="O807" s="252"/>
      <c r="P807" s="252"/>
      <c r="Q807" s="252"/>
      <c r="R807" s="252"/>
      <c r="S807" s="252"/>
      <c r="T807" s="253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4" t="s">
        <v>171</v>
      </c>
      <c r="AU807" s="254" t="s">
        <v>85</v>
      </c>
      <c r="AV807" s="14" t="s">
        <v>85</v>
      </c>
      <c r="AW807" s="14" t="s">
        <v>31</v>
      </c>
      <c r="AX807" s="14" t="s">
        <v>83</v>
      </c>
      <c r="AY807" s="254" t="s">
        <v>162</v>
      </c>
    </row>
    <row r="808" s="2" customFormat="1" ht="37.8" customHeight="1">
      <c r="A808" s="39"/>
      <c r="B808" s="40"/>
      <c r="C808" s="220" t="s">
        <v>1149</v>
      </c>
      <c r="D808" s="220" t="s">
        <v>165</v>
      </c>
      <c r="E808" s="221" t="s">
        <v>1150</v>
      </c>
      <c r="F808" s="222" t="s">
        <v>1151</v>
      </c>
      <c r="G808" s="223" t="s">
        <v>193</v>
      </c>
      <c r="H808" s="224">
        <v>1</v>
      </c>
      <c r="I808" s="225"/>
      <c r="J808" s="224">
        <f>ROUND(I808*H808,2)</f>
        <v>0</v>
      </c>
      <c r="K808" s="226"/>
      <c r="L808" s="45"/>
      <c r="M808" s="291" t="s">
        <v>1</v>
      </c>
      <c r="N808" s="292" t="s">
        <v>40</v>
      </c>
      <c r="O808" s="293"/>
      <c r="P808" s="294">
        <f>O808*H808</f>
        <v>0</v>
      </c>
      <c r="Q808" s="294">
        <v>0</v>
      </c>
      <c r="R808" s="294">
        <f>Q808*H808</f>
        <v>0</v>
      </c>
      <c r="S808" s="294">
        <v>0</v>
      </c>
      <c r="T808" s="295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1" t="s">
        <v>265</v>
      </c>
      <c r="AT808" s="231" t="s">
        <v>165</v>
      </c>
      <c r="AU808" s="231" t="s">
        <v>85</v>
      </c>
      <c r="AY808" s="18" t="s">
        <v>162</v>
      </c>
      <c r="BE808" s="232">
        <f>IF(N808="základní",J808,0)</f>
        <v>0</v>
      </c>
      <c r="BF808" s="232">
        <f>IF(N808="snížená",J808,0)</f>
        <v>0</v>
      </c>
      <c r="BG808" s="232">
        <f>IF(N808="zákl. přenesená",J808,0)</f>
        <v>0</v>
      </c>
      <c r="BH808" s="232">
        <f>IF(N808="sníž. přenesená",J808,0)</f>
        <v>0</v>
      </c>
      <c r="BI808" s="232">
        <f>IF(N808="nulová",J808,0)</f>
        <v>0</v>
      </c>
      <c r="BJ808" s="18" t="s">
        <v>83</v>
      </c>
      <c r="BK808" s="232">
        <f>ROUND(I808*H808,2)</f>
        <v>0</v>
      </c>
      <c r="BL808" s="18" t="s">
        <v>265</v>
      </c>
      <c r="BM808" s="231" t="s">
        <v>1152</v>
      </c>
    </row>
    <row r="809" s="2" customFormat="1" ht="6.96" customHeight="1">
      <c r="A809" s="39"/>
      <c r="B809" s="67"/>
      <c r="C809" s="68"/>
      <c r="D809" s="68"/>
      <c r="E809" s="68"/>
      <c r="F809" s="68"/>
      <c r="G809" s="68"/>
      <c r="H809" s="68"/>
      <c r="I809" s="68"/>
      <c r="J809" s="68"/>
      <c r="K809" s="68"/>
      <c r="L809" s="45"/>
      <c r="M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</row>
  </sheetData>
  <sheetProtection sheet="1" autoFilter="0" formatColumns="0" formatRows="0" objects="1" scenarios="1" spinCount="100000" saltValue="A5wpFrGI5YLYrrJ6ScxYOzAmtZq0UAuwl5sVZXkuhJhe36SfetRhoN0cgyD+y7cOPrYwT7capKLKSunq91kWCg==" hashValue="SjHm7Xa+Bkyi8uHUtFXMuT69KmKOxGiFXulvNeMOT+OdRs/35+DkwuIJqotV1kr1IiTzlPvs9MB1Z7Aj7fG3QQ==" algorithmName="SHA-512" password="CC35"/>
  <autoFilter ref="C147:K808"/>
  <mergeCells count="9">
    <mergeCell ref="E7:H7"/>
    <mergeCell ref="E9:H9"/>
    <mergeCell ref="E18:H18"/>
    <mergeCell ref="E27:H27"/>
    <mergeCell ref="E85:H85"/>
    <mergeCell ref="E87:H87"/>
    <mergeCell ref="E138:H138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1153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ROUND((SUM(BE128:BE299)),  2)</f>
        <v>0</v>
      </c>
      <c r="G33" s="39"/>
      <c r="H33" s="39"/>
      <c r="I33" s="156">
        <v>0.20999999999999999</v>
      </c>
      <c r="J33" s="155">
        <f>ROUND(((SUM(BE128:BE299))*I33),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ROUND((SUM(BF128:BF299)),  2)</f>
        <v>0</v>
      </c>
      <c r="G34" s="39"/>
      <c r="H34" s="39"/>
      <c r="I34" s="156">
        <v>0.12</v>
      </c>
      <c r="J34" s="155">
        <f>ROUND(((SUM(BF128:BF299))*I34),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ROUND((SUM(BG128:BG299)),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ROUND((SUM(BH128:BH299)),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ROUND((SUM(BI128:BI299)),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Zdravotní 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115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1154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1155</v>
      </c>
      <c r="E99" s="189"/>
      <c r="F99" s="189"/>
      <c r="G99" s="189"/>
      <c r="H99" s="189"/>
      <c r="I99" s="189"/>
      <c r="J99" s="190">
        <f>J165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125</v>
      </c>
      <c r="E100" s="189"/>
      <c r="F100" s="189"/>
      <c r="G100" s="189"/>
      <c r="H100" s="189"/>
      <c r="I100" s="189"/>
      <c r="J100" s="190">
        <f>J168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1156</v>
      </c>
      <c r="E101" s="189"/>
      <c r="F101" s="189"/>
      <c r="G101" s="189"/>
      <c r="H101" s="189"/>
      <c r="I101" s="189"/>
      <c r="J101" s="190">
        <f>J177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128</v>
      </c>
      <c r="E102" s="183"/>
      <c r="F102" s="183"/>
      <c r="G102" s="183"/>
      <c r="H102" s="183"/>
      <c r="I102" s="183"/>
      <c r="J102" s="184">
        <f>J180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133</v>
      </c>
      <c r="E103" s="189"/>
      <c r="F103" s="189"/>
      <c r="G103" s="189"/>
      <c r="H103" s="189"/>
      <c r="I103" s="189"/>
      <c r="J103" s="190">
        <f>J181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1157</v>
      </c>
      <c r="E104" s="189"/>
      <c r="F104" s="189"/>
      <c r="G104" s="189"/>
      <c r="H104" s="189"/>
      <c r="I104" s="189"/>
      <c r="J104" s="190">
        <f>J208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1158</v>
      </c>
      <c r="E105" s="189"/>
      <c r="F105" s="189"/>
      <c r="G105" s="189"/>
      <c r="H105" s="189"/>
      <c r="I105" s="189"/>
      <c r="J105" s="190">
        <f>J264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1159</v>
      </c>
      <c r="E106" s="189"/>
      <c r="F106" s="189"/>
      <c r="G106" s="189"/>
      <c r="H106" s="189"/>
      <c r="I106" s="189"/>
      <c r="J106" s="190">
        <f>J281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1160</v>
      </c>
      <c r="E107" s="189"/>
      <c r="F107" s="189"/>
      <c r="G107" s="189"/>
      <c r="H107" s="189"/>
      <c r="I107" s="189"/>
      <c r="J107" s="190">
        <f>J283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145</v>
      </c>
      <c r="E108" s="189"/>
      <c r="F108" s="189"/>
      <c r="G108" s="189"/>
      <c r="H108" s="189"/>
      <c r="I108" s="189"/>
      <c r="J108" s="190">
        <f>J285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ZŠ jazyků Karlovy Vary - rekonstrukce jídelny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108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02 - Zdravotní technika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 xml:space="preserve"> </v>
      </c>
      <c r="G122" s="41"/>
      <c r="H122" s="41"/>
      <c r="I122" s="33" t="s">
        <v>21</v>
      </c>
      <c r="J122" s="80" t="str">
        <f>IF(J12="","",J12)</f>
        <v>1. 4. 2025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Statutární město Karlovy Vary</v>
      </c>
      <c r="G124" s="41"/>
      <c r="H124" s="41"/>
      <c r="I124" s="33" t="s">
        <v>29</v>
      </c>
      <c r="J124" s="37" t="str">
        <f>E21</f>
        <v>DPT s.r.o.Ostrov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Neubauerová Soňa, SK-Projekt Ostrov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148</v>
      </c>
      <c r="D127" s="195" t="s">
        <v>60</v>
      </c>
      <c r="E127" s="195" t="s">
        <v>56</v>
      </c>
      <c r="F127" s="195" t="s">
        <v>57</v>
      </c>
      <c r="G127" s="195" t="s">
        <v>149</v>
      </c>
      <c r="H127" s="195" t="s">
        <v>150</v>
      </c>
      <c r="I127" s="195" t="s">
        <v>151</v>
      </c>
      <c r="J127" s="196" t="s">
        <v>112</v>
      </c>
      <c r="K127" s="197" t="s">
        <v>152</v>
      </c>
      <c r="L127" s="198"/>
      <c r="M127" s="101" t="s">
        <v>1</v>
      </c>
      <c r="N127" s="102" t="s">
        <v>39</v>
      </c>
      <c r="O127" s="102" t="s">
        <v>153</v>
      </c>
      <c r="P127" s="102" t="s">
        <v>154</v>
      </c>
      <c r="Q127" s="102" t="s">
        <v>155</v>
      </c>
      <c r="R127" s="102" t="s">
        <v>156</v>
      </c>
      <c r="S127" s="102" t="s">
        <v>157</v>
      </c>
      <c r="T127" s="103" t="s">
        <v>158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159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P129+P180</f>
        <v>0</v>
      </c>
      <c r="Q128" s="105"/>
      <c r="R128" s="201">
        <f>R129+R180</f>
        <v>0.56625999999999999</v>
      </c>
      <c r="S128" s="105"/>
      <c r="T128" s="202">
        <f>T129+T180</f>
        <v>3.1327199999999999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74</v>
      </c>
      <c r="AU128" s="18" t="s">
        <v>114</v>
      </c>
      <c r="BK128" s="203">
        <f>BK129+BK180</f>
        <v>0</v>
      </c>
    </row>
    <row r="129" s="12" customFormat="1" ht="25.92" customHeight="1">
      <c r="A129" s="12"/>
      <c r="B129" s="204"/>
      <c r="C129" s="205"/>
      <c r="D129" s="206" t="s">
        <v>74</v>
      </c>
      <c r="E129" s="207" t="s">
        <v>160</v>
      </c>
      <c r="F129" s="207" t="s">
        <v>161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P130+P165+P168+P177</f>
        <v>0</v>
      </c>
      <c r="Q129" s="212"/>
      <c r="R129" s="213">
        <f>R130+R165+R168+R177</f>
        <v>0.00077999999999999988</v>
      </c>
      <c r="S129" s="212"/>
      <c r="T129" s="214">
        <f>T130+T165+T168+T177</f>
        <v>2.6400000000000001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74</v>
      </c>
      <c r="AU129" s="216" t="s">
        <v>75</v>
      </c>
      <c r="AY129" s="215" t="s">
        <v>162</v>
      </c>
      <c r="BK129" s="217">
        <f>BK130+BK165+BK168+BK177</f>
        <v>0</v>
      </c>
    </row>
    <row r="130" s="12" customFormat="1" ht="22.8" customHeight="1">
      <c r="A130" s="12"/>
      <c r="B130" s="204"/>
      <c r="C130" s="205"/>
      <c r="D130" s="206" t="s">
        <v>74</v>
      </c>
      <c r="E130" s="218" t="s">
        <v>83</v>
      </c>
      <c r="F130" s="218" t="s">
        <v>1161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SUM(P131:P164)</f>
        <v>0</v>
      </c>
      <c r="Q130" s="212"/>
      <c r="R130" s="213">
        <f>SUM(R131:R164)</f>
        <v>0.00077999999999999988</v>
      </c>
      <c r="S130" s="212"/>
      <c r="T130" s="214">
        <f>SUM(T131:T164)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83</v>
      </c>
      <c r="AT130" s="216" t="s">
        <v>74</v>
      </c>
      <c r="AU130" s="216" t="s">
        <v>83</v>
      </c>
      <c r="AY130" s="215" t="s">
        <v>162</v>
      </c>
      <c r="BK130" s="217">
        <f>SUM(BK131:BK164)</f>
        <v>0</v>
      </c>
    </row>
    <row r="131" s="2" customFormat="1" ht="37.8" customHeight="1">
      <c r="A131" s="39"/>
      <c r="B131" s="40"/>
      <c r="C131" s="220" t="s">
        <v>83</v>
      </c>
      <c r="D131" s="220" t="s">
        <v>165</v>
      </c>
      <c r="E131" s="221" t="s">
        <v>1162</v>
      </c>
      <c r="F131" s="222" t="s">
        <v>1163</v>
      </c>
      <c r="G131" s="223" t="s">
        <v>168</v>
      </c>
      <c r="H131" s="224">
        <v>6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169</v>
      </c>
      <c r="AT131" s="231" t="s">
        <v>165</v>
      </c>
      <c r="AU131" s="231" t="s">
        <v>85</v>
      </c>
      <c r="AY131" s="18" t="s">
        <v>162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169</v>
      </c>
      <c r="BM131" s="231" t="s">
        <v>1164</v>
      </c>
    </row>
    <row r="132" s="13" customFormat="1">
      <c r="A132" s="13"/>
      <c r="B132" s="233"/>
      <c r="C132" s="234"/>
      <c r="D132" s="235" t="s">
        <v>171</v>
      </c>
      <c r="E132" s="236" t="s">
        <v>1</v>
      </c>
      <c r="F132" s="237" t="s">
        <v>1165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171</v>
      </c>
      <c r="AU132" s="243" t="s">
        <v>85</v>
      </c>
      <c r="AV132" s="13" t="s">
        <v>83</v>
      </c>
      <c r="AW132" s="13" t="s">
        <v>31</v>
      </c>
      <c r="AX132" s="13" t="s">
        <v>75</v>
      </c>
      <c r="AY132" s="243" t="s">
        <v>162</v>
      </c>
    </row>
    <row r="133" s="14" customFormat="1">
      <c r="A133" s="14"/>
      <c r="B133" s="244"/>
      <c r="C133" s="245"/>
      <c r="D133" s="235" t="s">
        <v>171</v>
      </c>
      <c r="E133" s="246" t="s">
        <v>1</v>
      </c>
      <c r="F133" s="247" t="s">
        <v>1166</v>
      </c>
      <c r="G133" s="245"/>
      <c r="H133" s="248">
        <v>6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171</v>
      </c>
      <c r="AU133" s="254" t="s">
        <v>85</v>
      </c>
      <c r="AV133" s="14" t="s">
        <v>85</v>
      </c>
      <c r="AW133" s="14" t="s">
        <v>31</v>
      </c>
      <c r="AX133" s="14" t="s">
        <v>83</v>
      </c>
      <c r="AY133" s="254" t="s">
        <v>162</v>
      </c>
    </row>
    <row r="134" s="2" customFormat="1" ht="24.15" customHeight="1">
      <c r="A134" s="39"/>
      <c r="B134" s="40"/>
      <c r="C134" s="220" t="s">
        <v>85</v>
      </c>
      <c r="D134" s="220" t="s">
        <v>165</v>
      </c>
      <c r="E134" s="221" t="s">
        <v>1167</v>
      </c>
      <c r="F134" s="222" t="s">
        <v>1168</v>
      </c>
      <c r="G134" s="223" t="s">
        <v>168</v>
      </c>
      <c r="H134" s="224">
        <v>0.59999999999999998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169</v>
      </c>
      <c r="AT134" s="231" t="s">
        <v>165</v>
      </c>
      <c r="AU134" s="231" t="s">
        <v>85</v>
      </c>
      <c r="AY134" s="18" t="s">
        <v>162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169</v>
      </c>
      <c r="BM134" s="231" t="s">
        <v>1169</v>
      </c>
    </row>
    <row r="135" s="13" customFormat="1">
      <c r="A135" s="13"/>
      <c r="B135" s="233"/>
      <c r="C135" s="234"/>
      <c r="D135" s="235" t="s">
        <v>171</v>
      </c>
      <c r="E135" s="236" t="s">
        <v>1</v>
      </c>
      <c r="F135" s="237" t="s">
        <v>1170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171</v>
      </c>
      <c r="AU135" s="243" t="s">
        <v>85</v>
      </c>
      <c r="AV135" s="13" t="s">
        <v>83</v>
      </c>
      <c r="AW135" s="13" t="s">
        <v>31</v>
      </c>
      <c r="AX135" s="13" t="s">
        <v>75</v>
      </c>
      <c r="AY135" s="243" t="s">
        <v>162</v>
      </c>
    </row>
    <row r="136" s="14" customFormat="1">
      <c r="A136" s="14"/>
      <c r="B136" s="244"/>
      <c r="C136" s="245"/>
      <c r="D136" s="235" t="s">
        <v>171</v>
      </c>
      <c r="E136" s="246" t="s">
        <v>1</v>
      </c>
      <c r="F136" s="247" t="s">
        <v>1171</v>
      </c>
      <c r="G136" s="245"/>
      <c r="H136" s="248">
        <v>0.59999999999999998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171</v>
      </c>
      <c r="AU136" s="254" t="s">
        <v>85</v>
      </c>
      <c r="AV136" s="14" t="s">
        <v>85</v>
      </c>
      <c r="AW136" s="14" t="s">
        <v>31</v>
      </c>
      <c r="AX136" s="14" t="s">
        <v>83</v>
      </c>
      <c r="AY136" s="254" t="s">
        <v>162</v>
      </c>
    </row>
    <row r="137" s="2" customFormat="1" ht="24.15" customHeight="1">
      <c r="A137" s="39"/>
      <c r="B137" s="40"/>
      <c r="C137" s="220" t="s">
        <v>163</v>
      </c>
      <c r="D137" s="220" t="s">
        <v>165</v>
      </c>
      <c r="E137" s="221" t="s">
        <v>1172</v>
      </c>
      <c r="F137" s="222" t="s">
        <v>1173</v>
      </c>
      <c r="G137" s="223" t="s">
        <v>168</v>
      </c>
      <c r="H137" s="224">
        <v>2.3999999999999999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169</v>
      </c>
      <c r="AT137" s="231" t="s">
        <v>165</v>
      </c>
      <c r="AU137" s="231" t="s">
        <v>85</v>
      </c>
      <c r="AY137" s="18" t="s">
        <v>162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169</v>
      </c>
      <c r="BM137" s="231" t="s">
        <v>1174</v>
      </c>
    </row>
    <row r="138" s="13" customFormat="1">
      <c r="A138" s="13"/>
      <c r="B138" s="233"/>
      <c r="C138" s="234"/>
      <c r="D138" s="235" t="s">
        <v>171</v>
      </c>
      <c r="E138" s="236" t="s">
        <v>1</v>
      </c>
      <c r="F138" s="237" t="s">
        <v>1175</v>
      </c>
      <c r="G138" s="234"/>
      <c r="H138" s="236" t="s">
        <v>1</v>
      </c>
      <c r="I138" s="238"/>
      <c r="J138" s="234"/>
      <c r="K138" s="234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171</v>
      </c>
      <c r="AU138" s="243" t="s">
        <v>85</v>
      </c>
      <c r="AV138" s="13" t="s">
        <v>83</v>
      </c>
      <c r="AW138" s="13" t="s">
        <v>31</v>
      </c>
      <c r="AX138" s="13" t="s">
        <v>75</v>
      </c>
      <c r="AY138" s="243" t="s">
        <v>162</v>
      </c>
    </row>
    <row r="139" s="14" customFormat="1">
      <c r="A139" s="14"/>
      <c r="B139" s="244"/>
      <c r="C139" s="245"/>
      <c r="D139" s="235" t="s">
        <v>171</v>
      </c>
      <c r="E139" s="246" t="s">
        <v>1</v>
      </c>
      <c r="F139" s="247" t="s">
        <v>1176</v>
      </c>
      <c r="G139" s="245"/>
      <c r="H139" s="248">
        <v>2.3999999999999999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171</v>
      </c>
      <c r="AU139" s="254" t="s">
        <v>85</v>
      </c>
      <c r="AV139" s="14" t="s">
        <v>85</v>
      </c>
      <c r="AW139" s="14" t="s">
        <v>31</v>
      </c>
      <c r="AX139" s="14" t="s">
        <v>83</v>
      </c>
      <c r="AY139" s="254" t="s">
        <v>162</v>
      </c>
    </row>
    <row r="140" s="2" customFormat="1" ht="16.5" customHeight="1">
      <c r="A140" s="39"/>
      <c r="B140" s="40"/>
      <c r="C140" s="270" t="s">
        <v>169</v>
      </c>
      <c r="D140" s="270" t="s">
        <v>319</v>
      </c>
      <c r="E140" s="271" t="s">
        <v>1177</v>
      </c>
      <c r="F140" s="272" t="s">
        <v>1178</v>
      </c>
      <c r="G140" s="273" t="s">
        <v>177</v>
      </c>
      <c r="H140" s="274">
        <v>4.7999999999999998</v>
      </c>
      <c r="I140" s="275"/>
      <c r="J140" s="274">
        <f>ROUND(I140*H140,2)</f>
        <v>0</v>
      </c>
      <c r="K140" s="276"/>
      <c r="L140" s="277"/>
      <c r="M140" s="278" t="s">
        <v>1</v>
      </c>
      <c r="N140" s="279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216</v>
      </c>
      <c r="AT140" s="231" t="s">
        <v>319</v>
      </c>
      <c r="AU140" s="231" t="s">
        <v>85</v>
      </c>
      <c r="AY140" s="18" t="s">
        <v>162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169</v>
      </c>
      <c r="BM140" s="231" t="s">
        <v>1179</v>
      </c>
    </row>
    <row r="141" s="13" customFormat="1">
      <c r="A141" s="13"/>
      <c r="B141" s="233"/>
      <c r="C141" s="234"/>
      <c r="D141" s="235" t="s">
        <v>171</v>
      </c>
      <c r="E141" s="236" t="s">
        <v>1</v>
      </c>
      <c r="F141" s="237" t="s">
        <v>1180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171</v>
      </c>
      <c r="AU141" s="243" t="s">
        <v>85</v>
      </c>
      <c r="AV141" s="13" t="s">
        <v>83</v>
      </c>
      <c r="AW141" s="13" t="s">
        <v>31</v>
      </c>
      <c r="AX141" s="13" t="s">
        <v>75</v>
      </c>
      <c r="AY141" s="243" t="s">
        <v>162</v>
      </c>
    </row>
    <row r="142" s="14" customFormat="1">
      <c r="A142" s="14"/>
      <c r="B142" s="244"/>
      <c r="C142" s="245"/>
      <c r="D142" s="235" t="s">
        <v>171</v>
      </c>
      <c r="E142" s="246" t="s">
        <v>1</v>
      </c>
      <c r="F142" s="247" t="s">
        <v>1181</v>
      </c>
      <c r="G142" s="245"/>
      <c r="H142" s="248">
        <v>4.7999999999999998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171</v>
      </c>
      <c r="AU142" s="254" t="s">
        <v>85</v>
      </c>
      <c r="AV142" s="14" t="s">
        <v>85</v>
      </c>
      <c r="AW142" s="14" t="s">
        <v>31</v>
      </c>
      <c r="AX142" s="14" t="s">
        <v>83</v>
      </c>
      <c r="AY142" s="254" t="s">
        <v>162</v>
      </c>
    </row>
    <row r="143" s="2" customFormat="1" ht="24.15" customHeight="1">
      <c r="A143" s="39"/>
      <c r="B143" s="40"/>
      <c r="C143" s="220" t="s">
        <v>197</v>
      </c>
      <c r="D143" s="220" t="s">
        <v>165</v>
      </c>
      <c r="E143" s="221" t="s">
        <v>1182</v>
      </c>
      <c r="F143" s="222" t="s">
        <v>1183</v>
      </c>
      <c r="G143" s="223" t="s">
        <v>168</v>
      </c>
      <c r="H143" s="224">
        <v>3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169</v>
      </c>
      <c r="AT143" s="231" t="s">
        <v>165</v>
      </c>
      <c r="AU143" s="231" t="s">
        <v>85</v>
      </c>
      <c r="AY143" s="18" t="s">
        <v>162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169</v>
      </c>
      <c r="BM143" s="231" t="s">
        <v>1184</v>
      </c>
    </row>
    <row r="144" s="13" customFormat="1">
      <c r="A144" s="13"/>
      <c r="B144" s="233"/>
      <c r="C144" s="234"/>
      <c r="D144" s="235" t="s">
        <v>171</v>
      </c>
      <c r="E144" s="236" t="s">
        <v>1</v>
      </c>
      <c r="F144" s="237" t="s">
        <v>1185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171</v>
      </c>
      <c r="AU144" s="243" t="s">
        <v>85</v>
      </c>
      <c r="AV144" s="13" t="s">
        <v>83</v>
      </c>
      <c r="AW144" s="13" t="s">
        <v>31</v>
      </c>
      <c r="AX144" s="13" t="s">
        <v>75</v>
      </c>
      <c r="AY144" s="243" t="s">
        <v>162</v>
      </c>
    </row>
    <row r="145" s="14" customFormat="1">
      <c r="A145" s="14"/>
      <c r="B145" s="244"/>
      <c r="C145" s="245"/>
      <c r="D145" s="235" t="s">
        <v>171</v>
      </c>
      <c r="E145" s="246" t="s">
        <v>1</v>
      </c>
      <c r="F145" s="247" t="s">
        <v>1186</v>
      </c>
      <c r="G145" s="245"/>
      <c r="H145" s="248">
        <v>3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171</v>
      </c>
      <c r="AU145" s="254" t="s">
        <v>85</v>
      </c>
      <c r="AV145" s="14" t="s">
        <v>85</v>
      </c>
      <c r="AW145" s="14" t="s">
        <v>31</v>
      </c>
      <c r="AX145" s="14" t="s">
        <v>83</v>
      </c>
      <c r="AY145" s="254" t="s">
        <v>162</v>
      </c>
    </row>
    <row r="146" s="2" customFormat="1" ht="16.5" customHeight="1">
      <c r="A146" s="39"/>
      <c r="B146" s="40"/>
      <c r="C146" s="270" t="s">
        <v>205</v>
      </c>
      <c r="D146" s="270" t="s">
        <v>319</v>
      </c>
      <c r="E146" s="271" t="s">
        <v>1187</v>
      </c>
      <c r="F146" s="272" t="s">
        <v>1188</v>
      </c>
      <c r="G146" s="273" t="s">
        <v>177</v>
      </c>
      <c r="H146" s="274">
        <v>6</v>
      </c>
      <c r="I146" s="275"/>
      <c r="J146" s="274">
        <f>ROUND(I146*H146,2)</f>
        <v>0</v>
      </c>
      <c r="K146" s="276"/>
      <c r="L146" s="277"/>
      <c r="M146" s="278" t="s">
        <v>1</v>
      </c>
      <c r="N146" s="279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216</v>
      </c>
      <c r="AT146" s="231" t="s">
        <v>319</v>
      </c>
      <c r="AU146" s="231" t="s">
        <v>85</v>
      </c>
      <c r="AY146" s="18" t="s">
        <v>162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169</v>
      </c>
      <c r="BM146" s="231" t="s">
        <v>1189</v>
      </c>
    </row>
    <row r="147" s="13" customFormat="1">
      <c r="A147" s="13"/>
      <c r="B147" s="233"/>
      <c r="C147" s="234"/>
      <c r="D147" s="235" t="s">
        <v>171</v>
      </c>
      <c r="E147" s="236" t="s">
        <v>1</v>
      </c>
      <c r="F147" s="237" t="s">
        <v>1190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171</v>
      </c>
      <c r="AU147" s="243" t="s">
        <v>85</v>
      </c>
      <c r="AV147" s="13" t="s">
        <v>83</v>
      </c>
      <c r="AW147" s="13" t="s">
        <v>31</v>
      </c>
      <c r="AX147" s="13" t="s">
        <v>75</v>
      </c>
      <c r="AY147" s="243" t="s">
        <v>162</v>
      </c>
    </row>
    <row r="148" s="14" customFormat="1">
      <c r="A148" s="14"/>
      <c r="B148" s="244"/>
      <c r="C148" s="245"/>
      <c r="D148" s="235" t="s">
        <v>171</v>
      </c>
      <c r="E148" s="246" t="s">
        <v>1</v>
      </c>
      <c r="F148" s="247" t="s">
        <v>1191</v>
      </c>
      <c r="G148" s="245"/>
      <c r="H148" s="248">
        <v>6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171</v>
      </c>
      <c r="AU148" s="254" t="s">
        <v>85</v>
      </c>
      <c r="AV148" s="14" t="s">
        <v>85</v>
      </c>
      <c r="AW148" s="14" t="s">
        <v>31</v>
      </c>
      <c r="AX148" s="14" t="s">
        <v>83</v>
      </c>
      <c r="AY148" s="254" t="s">
        <v>162</v>
      </c>
    </row>
    <row r="149" s="2" customFormat="1" ht="33" customHeight="1">
      <c r="A149" s="39"/>
      <c r="B149" s="40"/>
      <c r="C149" s="220" t="s">
        <v>210</v>
      </c>
      <c r="D149" s="220" t="s">
        <v>165</v>
      </c>
      <c r="E149" s="221" t="s">
        <v>1192</v>
      </c>
      <c r="F149" s="222" t="s">
        <v>1193</v>
      </c>
      <c r="G149" s="223" t="s">
        <v>168</v>
      </c>
      <c r="H149" s="224">
        <v>6</v>
      </c>
      <c r="I149" s="225"/>
      <c r="J149" s="224">
        <f>ROUND(I149*H149,2)</f>
        <v>0</v>
      </c>
      <c r="K149" s="226"/>
      <c r="L149" s="45"/>
      <c r="M149" s="227" t="s">
        <v>1</v>
      </c>
      <c r="N149" s="228" t="s">
        <v>40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169</v>
      </c>
      <c r="AT149" s="231" t="s">
        <v>165</v>
      </c>
      <c r="AU149" s="231" t="s">
        <v>85</v>
      </c>
      <c r="AY149" s="18" t="s">
        <v>162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169</v>
      </c>
      <c r="BM149" s="231" t="s">
        <v>1194</v>
      </c>
    </row>
    <row r="150" s="13" customFormat="1">
      <c r="A150" s="13"/>
      <c r="B150" s="233"/>
      <c r="C150" s="234"/>
      <c r="D150" s="235" t="s">
        <v>171</v>
      </c>
      <c r="E150" s="236" t="s">
        <v>1</v>
      </c>
      <c r="F150" s="237" t="s">
        <v>1195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171</v>
      </c>
      <c r="AU150" s="243" t="s">
        <v>85</v>
      </c>
      <c r="AV150" s="13" t="s">
        <v>83</v>
      </c>
      <c r="AW150" s="13" t="s">
        <v>31</v>
      </c>
      <c r="AX150" s="13" t="s">
        <v>75</v>
      </c>
      <c r="AY150" s="243" t="s">
        <v>162</v>
      </c>
    </row>
    <row r="151" s="14" customFormat="1">
      <c r="A151" s="14"/>
      <c r="B151" s="244"/>
      <c r="C151" s="245"/>
      <c r="D151" s="235" t="s">
        <v>171</v>
      </c>
      <c r="E151" s="246" t="s">
        <v>1</v>
      </c>
      <c r="F151" s="247" t="s">
        <v>205</v>
      </c>
      <c r="G151" s="245"/>
      <c r="H151" s="248">
        <v>6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171</v>
      </c>
      <c r="AU151" s="254" t="s">
        <v>85</v>
      </c>
      <c r="AV151" s="14" t="s">
        <v>85</v>
      </c>
      <c r="AW151" s="14" t="s">
        <v>31</v>
      </c>
      <c r="AX151" s="14" t="s">
        <v>83</v>
      </c>
      <c r="AY151" s="254" t="s">
        <v>162</v>
      </c>
    </row>
    <row r="152" s="2" customFormat="1" ht="37.8" customHeight="1">
      <c r="A152" s="39"/>
      <c r="B152" s="40"/>
      <c r="C152" s="220" t="s">
        <v>216</v>
      </c>
      <c r="D152" s="220" t="s">
        <v>165</v>
      </c>
      <c r="E152" s="221" t="s">
        <v>1196</v>
      </c>
      <c r="F152" s="222" t="s">
        <v>1197</v>
      </c>
      <c r="G152" s="223" t="s">
        <v>168</v>
      </c>
      <c r="H152" s="224">
        <v>24</v>
      </c>
      <c r="I152" s="225"/>
      <c r="J152" s="224">
        <f>ROUND(I152*H152,2)</f>
        <v>0</v>
      </c>
      <c r="K152" s="226"/>
      <c r="L152" s="45"/>
      <c r="M152" s="227" t="s">
        <v>1</v>
      </c>
      <c r="N152" s="228" t="s">
        <v>40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169</v>
      </c>
      <c r="AT152" s="231" t="s">
        <v>165</v>
      </c>
      <c r="AU152" s="231" t="s">
        <v>85</v>
      </c>
      <c r="AY152" s="18" t="s">
        <v>162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169</v>
      </c>
      <c r="BM152" s="231" t="s">
        <v>1198</v>
      </c>
    </row>
    <row r="153" s="13" customFormat="1">
      <c r="A153" s="13"/>
      <c r="B153" s="233"/>
      <c r="C153" s="234"/>
      <c r="D153" s="235" t="s">
        <v>171</v>
      </c>
      <c r="E153" s="236" t="s">
        <v>1</v>
      </c>
      <c r="F153" s="237" t="s">
        <v>1199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171</v>
      </c>
      <c r="AU153" s="243" t="s">
        <v>85</v>
      </c>
      <c r="AV153" s="13" t="s">
        <v>83</v>
      </c>
      <c r="AW153" s="13" t="s">
        <v>31</v>
      </c>
      <c r="AX153" s="13" t="s">
        <v>75</v>
      </c>
      <c r="AY153" s="243" t="s">
        <v>162</v>
      </c>
    </row>
    <row r="154" s="14" customFormat="1">
      <c r="A154" s="14"/>
      <c r="B154" s="244"/>
      <c r="C154" s="245"/>
      <c r="D154" s="235" t="s">
        <v>171</v>
      </c>
      <c r="E154" s="246" t="s">
        <v>1</v>
      </c>
      <c r="F154" s="247" t="s">
        <v>1200</v>
      </c>
      <c r="G154" s="245"/>
      <c r="H154" s="248">
        <v>24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171</v>
      </c>
      <c r="AU154" s="254" t="s">
        <v>85</v>
      </c>
      <c r="AV154" s="14" t="s">
        <v>85</v>
      </c>
      <c r="AW154" s="14" t="s">
        <v>31</v>
      </c>
      <c r="AX154" s="14" t="s">
        <v>83</v>
      </c>
      <c r="AY154" s="254" t="s">
        <v>162</v>
      </c>
    </row>
    <row r="155" s="2" customFormat="1" ht="37.8" customHeight="1">
      <c r="A155" s="39"/>
      <c r="B155" s="40"/>
      <c r="C155" s="220" t="s">
        <v>224</v>
      </c>
      <c r="D155" s="220" t="s">
        <v>165</v>
      </c>
      <c r="E155" s="221" t="s">
        <v>1201</v>
      </c>
      <c r="F155" s="222" t="s">
        <v>1202</v>
      </c>
      <c r="G155" s="223" t="s">
        <v>168</v>
      </c>
      <c r="H155" s="224">
        <v>6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169</v>
      </c>
      <c r="AT155" s="231" t="s">
        <v>165</v>
      </c>
      <c r="AU155" s="231" t="s">
        <v>85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169</v>
      </c>
      <c r="BM155" s="231" t="s">
        <v>1203</v>
      </c>
    </row>
    <row r="156" s="13" customFormat="1">
      <c r="A156" s="13"/>
      <c r="B156" s="233"/>
      <c r="C156" s="234"/>
      <c r="D156" s="235" t="s">
        <v>171</v>
      </c>
      <c r="E156" s="236" t="s">
        <v>1</v>
      </c>
      <c r="F156" s="237" t="s">
        <v>1204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171</v>
      </c>
      <c r="AU156" s="243" t="s">
        <v>85</v>
      </c>
      <c r="AV156" s="13" t="s">
        <v>83</v>
      </c>
      <c r="AW156" s="13" t="s">
        <v>31</v>
      </c>
      <c r="AX156" s="13" t="s">
        <v>75</v>
      </c>
      <c r="AY156" s="243" t="s">
        <v>162</v>
      </c>
    </row>
    <row r="157" s="14" customFormat="1">
      <c r="A157" s="14"/>
      <c r="B157" s="244"/>
      <c r="C157" s="245"/>
      <c r="D157" s="235" t="s">
        <v>171</v>
      </c>
      <c r="E157" s="246" t="s">
        <v>1</v>
      </c>
      <c r="F157" s="247" t="s">
        <v>205</v>
      </c>
      <c r="G157" s="245"/>
      <c r="H157" s="248">
        <v>6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171</v>
      </c>
      <c r="AU157" s="254" t="s">
        <v>85</v>
      </c>
      <c r="AV157" s="14" t="s">
        <v>85</v>
      </c>
      <c r="AW157" s="14" t="s">
        <v>31</v>
      </c>
      <c r="AX157" s="14" t="s">
        <v>83</v>
      </c>
      <c r="AY157" s="254" t="s">
        <v>162</v>
      </c>
    </row>
    <row r="158" s="2" customFormat="1" ht="37.8" customHeight="1">
      <c r="A158" s="39"/>
      <c r="B158" s="40"/>
      <c r="C158" s="220" t="s">
        <v>229</v>
      </c>
      <c r="D158" s="220" t="s">
        <v>165</v>
      </c>
      <c r="E158" s="221" t="s">
        <v>1205</v>
      </c>
      <c r="F158" s="222" t="s">
        <v>1206</v>
      </c>
      <c r="G158" s="223" t="s">
        <v>168</v>
      </c>
      <c r="H158" s="224">
        <v>12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169</v>
      </c>
      <c r="AT158" s="231" t="s">
        <v>165</v>
      </c>
      <c r="AU158" s="231" t="s">
        <v>85</v>
      </c>
      <c r="AY158" s="18" t="s">
        <v>162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169</v>
      </c>
      <c r="BM158" s="231" t="s">
        <v>1207</v>
      </c>
    </row>
    <row r="159" s="13" customFormat="1">
      <c r="A159" s="13"/>
      <c r="B159" s="233"/>
      <c r="C159" s="234"/>
      <c r="D159" s="235" t="s">
        <v>171</v>
      </c>
      <c r="E159" s="236" t="s">
        <v>1</v>
      </c>
      <c r="F159" s="237" t="s">
        <v>627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171</v>
      </c>
      <c r="AU159" s="243" t="s">
        <v>85</v>
      </c>
      <c r="AV159" s="13" t="s">
        <v>83</v>
      </c>
      <c r="AW159" s="13" t="s">
        <v>31</v>
      </c>
      <c r="AX159" s="13" t="s">
        <v>75</v>
      </c>
      <c r="AY159" s="243" t="s">
        <v>162</v>
      </c>
    </row>
    <row r="160" s="14" customFormat="1">
      <c r="A160" s="14"/>
      <c r="B160" s="244"/>
      <c r="C160" s="245"/>
      <c r="D160" s="235" t="s">
        <v>171</v>
      </c>
      <c r="E160" s="246" t="s">
        <v>1</v>
      </c>
      <c r="F160" s="247" t="s">
        <v>813</v>
      </c>
      <c r="G160" s="245"/>
      <c r="H160" s="248">
        <v>12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171</v>
      </c>
      <c r="AU160" s="254" t="s">
        <v>85</v>
      </c>
      <c r="AV160" s="14" t="s">
        <v>85</v>
      </c>
      <c r="AW160" s="14" t="s">
        <v>31</v>
      </c>
      <c r="AX160" s="14" t="s">
        <v>83</v>
      </c>
      <c r="AY160" s="254" t="s">
        <v>162</v>
      </c>
    </row>
    <row r="161" s="2" customFormat="1" ht="16.5" customHeight="1">
      <c r="A161" s="39"/>
      <c r="B161" s="40"/>
      <c r="C161" s="220" t="s">
        <v>223</v>
      </c>
      <c r="D161" s="220" t="s">
        <v>165</v>
      </c>
      <c r="E161" s="221" t="s">
        <v>1208</v>
      </c>
      <c r="F161" s="222" t="s">
        <v>1209</v>
      </c>
      <c r="G161" s="223" t="s">
        <v>168</v>
      </c>
      <c r="H161" s="224">
        <v>6</v>
      </c>
      <c r="I161" s="225"/>
      <c r="J161" s="224">
        <f>ROUND(I161*H161,2)</f>
        <v>0</v>
      </c>
      <c r="K161" s="226"/>
      <c r="L161" s="45"/>
      <c r="M161" s="227" t="s">
        <v>1</v>
      </c>
      <c r="N161" s="228" t="s">
        <v>40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169</v>
      </c>
      <c r="AT161" s="231" t="s">
        <v>165</v>
      </c>
      <c r="AU161" s="231" t="s">
        <v>85</v>
      </c>
      <c r="AY161" s="18" t="s">
        <v>162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169</v>
      </c>
      <c r="BM161" s="231" t="s">
        <v>1210</v>
      </c>
    </row>
    <row r="162" s="2" customFormat="1" ht="33" customHeight="1">
      <c r="A162" s="39"/>
      <c r="B162" s="40"/>
      <c r="C162" s="220" t="s">
        <v>8</v>
      </c>
      <c r="D162" s="220" t="s">
        <v>165</v>
      </c>
      <c r="E162" s="221" t="s">
        <v>1211</v>
      </c>
      <c r="F162" s="222" t="s">
        <v>1212</v>
      </c>
      <c r="G162" s="223" t="s">
        <v>177</v>
      </c>
      <c r="H162" s="224">
        <v>12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169</v>
      </c>
      <c r="AT162" s="231" t="s">
        <v>165</v>
      </c>
      <c r="AU162" s="231" t="s">
        <v>85</v>
      </c>
      <c r="AY162" s="18" t="s">
        <v>162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169</v>
      </c>
      <c r="BM162" s="231" t="s">
        <v>1213</v>
      </c>
    </row>
    <row r="163" s="14" customFormat="1">
      <c r="A163" s="14"/>
      <c r="B163" s="244"/>
      <c r="C163" s="245"/>
      <c r="D163" s="235" t="s">
        <v>171</v>
      </c>
      <c r="E163" s="246" t="s">
        <v>1</v>
      </c>
      <c r="F163" s="247" t="s">
        <v>1214</v>
      </c>
      <c r="G163" s="245"/>
      <c r="H163" s="248">
        <v>12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171</v>
      </c>
      <c r="AU163" s="254" t="s">
        <v>85</v>
      </c>
      <c r="AV163" s="14" t="s">
        <v>85</v>
      </c>
      <c r="AW163" s="14" t="s">
        <v>31</v>
      </c>
      <c r="AX163" s="14" t="s">
        <v>83</v>
      </c>
      <c r="AY163" s="254" t="s">
        <v>162</v>
      </c>
    </row>
    <row r="164" s="2" customFormat="1" ht="24.15" customHeight="1">
      <c r="A164" s="39"/>
      <c r="B164" s="40"/>
      <c r="C164" s="220" t="s">
        <v>244</v>
      </c>
      <c r="D164" s="220" t="s">
        <v>165</v>
      </c>
      <c r="E164" s="221" t="s">
        <v>1215</v>
      </c>
      <c r="F164" s="222" t="s">
        <v>1216</v>
      </c>
      <c r="G164" s="223" t="s">
        <v>213</v>
      </c>
      <c r="H164" s="224">
        <v>6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0.00012999999999999999</v>
      </c>
      <c r="R164" s="229">
        <f>Q164*H164</f>
        <v>0.00077999999999999988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169</v>
      </c>
      <c r="AT164" s="231" t="s">
        <v>165</v>
      </c>
      <c r="AU164" s="231" t="s">
        <v>85</v>
      </c>
      <c r="AY164" s="18" t="s">
        <v>162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169</v>
      </c>
      <c r="BM164" s="231" t="s">
        <v>1217</v>
      </c>
    </row>
    <row r="165" s="12" customFormat="1" ht="22.8" customHeight="1">
      <c r="A165" s="12"/>
      <c r="B165" s="204"/>
      <c r="C165" s="205"/>
      <c r="D165" s="206" t="s">
        <v>74</v>
      </c>
      <c r="E165" s="218" t="s">
        <v>224</v>
      </c>
      <c r="F165" s="218" t="s">
        <v>1218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SUM(P166:P167)</f>
        <v>0</v>
      </c>
      <c r="Q165" s="212"/>
      <c r="R165" s="213">
        <f>SUM(R166:R167)</f>
        <v>0</v>
      </c>
      <c r="S165" s="212"/>
      <c r="T165" s="214">
        <f>SUM(T166:T167)</f>
        <v>2.6400000000000001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83</v>
      </c>
      <c r="AT165" s="216" t="s">
        <v>74</v>
      </c>
      <c r="AU165" s="216" t="s">
        <v>83</v>
      </c>
      <c r="AY165" s="215" t="s">
        <v>162</v>
      </c>
      <c r="BK165" s="217">
        <f>SUM(BK166:BK167)</f>
        <v>0</v>
      </c>
    </row>
    <row r="166" s="2" customFormat="1" ht="24.15" customHeight="1">
      <c r="A166" s="39"/>
      <c r="B166" s="40"/>
      <c r="C166" s="220" t="s">
        <v>253</v>
      </c>
      <c r="D166" s="220" t="s">
        <v>165</v>
      </c>
      <c r="E166" s="221" t="s">
        <v>1219</v>
      </c>
      <c r="F166" s="222" t="s">
        <v>1220</v>
      </c>
      <c r="G166" s="223" t="s">
        <v>168</v>
      </c>
      <c r="H166" s="224">
        <v>1.2</v>
      </c>
      <c r="I166" s="225"/>
      <c r="J166" s="224">
        <f>ROUND(I166*H166,2)</f>
        <v>0</v>
      </c>
      <c r="K166" s="226"/>
      <c r="L166" s="45"/>
      <c r="M166" s="227" t="s">
        <v>1</v>
      </c>
      <c r="N166" s="228" t="s">
        <v>40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2.2000000000000002</v>
      </c>
      <c r="T166" s="230">
        <f>S166*H166</f>
        <v>2.6400000000000001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169</v>
      </c>
      <c r="AT166" s="231" t="s">
        <v>165</v>
      </c>
      <c r="AU166" s="231" t="s">
        <v>85</v>
      </c>
      <c r="AY166" s="18" t="s">
        <v>162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169</v>
      </c>
      <c r="BM166" s="231" t="s">
        <v>1221</v>
      </c>
    </row>
    <row r="167" s="14" customFormat="1">
      <c r="A167" s="14"/>
      <c r="B167" s="244"/>
      <c r="C167" s="245"/>
      <c r="D167" s="235" t="s">
        <v>171</v>
      </c>
      <c r="E167" s="246" t="s">
        <v>1</v>
      </c>
      <c r="F167" s="247" t="s">
        <v>1222</v>
      </c>
      <c r="G167" s="245"/>
      <c r="H167" s="248">
        <v>1.2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4" t="s">
        <v>171</v>
      </c>
      <c r="AU167" s="254" t="s">
        <v>85</v>
      </c>
      <c r="AV167" s="14" t="s">
        <v>85</v>
      </c>
      <c r="AW167" s="14" t="s">
        <v>31</v>
      </c>
      <c r="AX167" s="14" t="s">
        <v>83</v>
      </c>
      <c r="AY167" s="254" t="s">
        <v>162</v>
      </c>
    </row>
    <row r="168" s="12" customFormat="1" ht="22.8" customHeight="1">
      <c r="A168" s="12"/>
      <c r="B168" s="204"/>
      <c r="C168" s="205"/>
      <c r="D168" s="206" t="s">
        <v>74</v>
      </c>
      <c r="E168" s="218" t="s">
        <v>613</v>
      </c>
      <c r="F168" s="218" t="s">
        <v>614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SUM(P169:P176)</f>
        <v>0</v>
      </c>
      <c r="Q168" s="212"/>
      <c r="R168" s="213">
        <f>SUM(R169:R176)</f>
        <v>0</v>
      </c>
      <c r="S168" s="212"/>
      <c r="T168" s="214">
        <f>SUM(T169:T176)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83</v>
      </c>
      <c r="AT168" s="216" t="s">
        <v>74</v>
      </c>
      <c r="AU168" s="216" t="s">
        <v>83</v>
      </c>
      <c r="AY168" s="215" t="s">
        <v>162</v>
      </c>
      <c r="BK168" s="217">
        <f>SUM(BK169:BK176)</f>
        <v>0</v>
      </c>
    </row>
    <row r="169" s="2" customFormat="1" ht="24.15" customHeight="1">
      <c r="A169" s="39"/>
      <c r="B169" s="40"/>
      <c r="C169" s="220" t="s">
        <v>252</v>
      </c>
      <c r="D169" s="220" t="s">
        <v>165</v>
      </c>
      <c r="E169" s="221" t="s">
        <v>616</v>
      </c>
      <c r="F169" s="222" t="s">
        <v>617</v>
      </c>
      <c r="G169" s="223" t="s">
        <v>177</v>
      </c>
      <c r="H169" s="224">
        <v>3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169</v>
      </c>
      <c r="AT169" s="231" t="s">
        <v>165</v>
      </c>
      <c r="AU169" s="231" t="s">
        <v>85</v>
      </c>
      <c r="AY169" s="18" t="s">
        <v>162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169</v>
      </c>
      <c r="BM169" s="231" t="s">
        <v>1223</v>
      </c>
    </row>
    <row r="170" s="14" customFormat="1">
      <c r="A170" s="14"/>
      <c r="B170" s="244"/>
      <c r="C170" s="245"/>
      <c r="D170" s="235" t="s">
        <v>171</v>
      </c>
      <c r="E170" s="246" t="s">
        <v>1</v>
      </c>
      <c r="F170" s="247" t="s">
        <v>163</v>
      </c>
      <c r="G170" s="245"/>
      <c r="H170" s="248">
        <v>3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171</v>
      </c>
      <c r="AU170" s="254" t="s">
        <v>85</v>
      </c>
      <c r="AV170" s="14" t="s">
        <v>85</v>
      </c>
      <c r="AW170" s="14" t="s">
        <v>31</v>
      </c>
      <c r="AX170" s="14" t="s">
        <v>83</v>
      </c>
      <c r="AY170" s="254" t="s">
        <v>162</v>
      </c>
    </row>
    <row r="171" s="2" customFormat="1" ht="24.15" customHeight="1">
      <c r="A171" s="39"/>
      <c r="B171" s="40"/>
      <c r="C171" s="220" t="s">
        <v>265</v>
      </c>
      <c r="D171" s="220" t="s">
        <v>165</v>
      </c>
      <c r="E171" s="221" t="s">
        <v>620</v>
      </c>
      <c r="F171" s="222" t="s">
        <v>621</v>
      </c>
      <c r="G171" s="223" t="s">
        <v>177</v>
      </c>
      <c r="H171" s="224">
        <v>3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169</v>
      </c>
      <c r="AT171" s="231" t="s">
        <v>165</v>
      </c>
      <c r="AU171" s="231" t="s">
        <v>85</v>
      </c>
      <c r="AY171" s="18" t="s">
        <v>162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169</v>
      </c>
      <c r="BM171" s="231" t="s">
        <v>1224</v>
      </c>
    </row>
    <row r="172" s="14" customFormat="1">
      <c r="A172" s="14"/>
      <c r="B172" s="244"/>
      <c r="C172" s="245"/>
      <c r="D172" s="235" t="s">
        <v>171</v>
      </c>
      <c r="E172" s="246" t="s">
        <v>1</v>
      </c>
      <c r="F172" s="247" t="s">
        <v>163</v>
      </c>
      <c r="G172" s="245"/>
      <c r="H172" s="248">
        <v>3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171</v>
      </c>
      <c r="AU172" s="254" t="s">
        <v>85</v>
      </c>
      <c r="AV172" s="14" t="s">
        <v>85</v>
      </c>
      <c r="AW172" s="14" t="s">
        <v>31</v>
      </c>
      <c r="AX172" s="14" t="s">
        <v>83</v>
      </c>
      <c r="AY172" s="254" t="s">
        <v>162</v>
      </c>
    </row>
    <row r="173" s="2" customFormat="1" ht="24.15" customHeight="1">
      <c r="A173" s="39"/>
      <c r="B173" s="40"/>
      <c r="C173" s="220" t="s">
        <v>284</v>
      </c>
      <c r="D173" s="220" t="s">
        <v>165</v>
      </c>
      <c r="E173" s="221" t="s">
        <v>624</v>
      </c>
      <c r="F173" s="222" t="s">
        <v>625</v>
      </c>
      <c r="G173" s="223" t="s">
        <v>177</v>
      </c>
      <c r="H173" s="224">
        <v>33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169</v>
      </c>
      <c r="AT173" s="231" t="s">
        <v>165</v>
      </c>
      <c r="AU173" s="231" t="s">
        <v>85</v>
      </c>
      <c r="AY173" s="18" t="s">
        <v>162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169</v>
      </c>
      <c r="BM173" s="231" t="s">
        <v>1225</v>
      </c>
    </row>
    <row r="174" s="13" customFormat="1">
      <c r="A174" s="13"/>
      <c r="B174" s="233"/>
      <c r="C174" s="234"/>
      <c r="D174" s="235" t="s">
        <v>171</v>
      </c>
      <c r="E174" s="236" t="s">
        <v>1</v>
      </c>
      <c r="F174" s="237" t="s">
        <v>627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171</v>
      </c>
      <c r="AU174" s="243" t="s">
        <v>85</v>
      </c>
      <c r="AV174" s="13" t="s">
        <v>83</v>
      </c>
      <c r="AW174" s="13" t="s">
        <v>31</v>
      </c>
      <c r="AX174" s="13" t="s">
        <v>75</v>
      </c>
      <c r="AY174" s="243" t="s">
        <v>162</v>
      </c>
    </row>
    <row r="175" s="14" customFormat="1">
      <c r="A175" s="14"/>
      <c r="B175" s="244"/>
      <c r="C175" s="245"/>
      <c r="D175" s="235" t="s">
        <v>171</v>
      </c>
      <c r="E175" s="246" t="s">
        <v>1</v>
      </c>
      <c r="F175" s="247" t="s">
        <v>1226</v>
      </c>
      <c r="G175" s="245"/>
      <c r="H175" s="248">
        <v>33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171</v>
      </c>
      <c r="AU175" s="254" t="s">
        <v>85</v>
      </c>
      <c r="AV175" s="14" t="s">
        <v>85</v>
      </c>
      <c r="AW175" s="14" t="s">
        <v>31</v>
      </c>
      <c r="AX175" s="14" t="s">
        <v>83</v>
      </c>
      <c r="AY175" s="254" t="s">
        <v>162</v>
      </c>
    </row>
    <row r="176" s="2" customFormat="1" ht="33" customHeight="1">
      <c r="A176" s="39"/>
      <c r="B176" s="40"/>
      <c r="C176" s="220" t="s">
        <v>290</v>
      </c>
      <c r="D176" s="220" t="s">
        <v>165</v>
      </c>
      <c r="E176" s="221" t="s">
        <v>630</v>
      </c>
      <c r="F176" s="222" t="s">
        <v>631</v>
      </c>
      <c r="G176" s="223" t="s">
        <v>177</v>
      </c>
      <c r="H176" s="224">
        <v>3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169</v>
      </c>
      <c r="AT176" s="231" t="s">
        <v>165</v>
      </c>
      <c r="AU176" s="231" t="s">
        <v>85</v>
      </c>
      <c r="AY176" s="18" t="s">
        <v>162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169</v>
      </c>
      <c r="BM176" s="231" t="s">
        <v>1227</v>
      </c>
    </row>
    <row r="177" s="12" customFormat="1" ht="22.8" customHeight="1">
      <c r="A177" s="12"/>
      <c r="B177" s="204"/>
      <c r="C177" s="205"/>
      <c r="D177" s="206" t="s">
        <v>74</v>
      </c>
      <c r="E177" s="218" t="s">
        <v>1228</v>
      </c>
      <c r="F177" s="218" t="s">
        <v>1229</v>
      </c>
      <c r="G177" s="205"/>
      <c r="H177" s="205"/>
      <c r="I177" s="208"/>
      <c r="J177" s="219">
        <f>BK177</f>
        <v>0</v>
      </c>
      <c r="K177" s="205"/>
      <c r="L177" s="210"/>
      <c r="M177" s="211"/>
      <c r="N177" s="212"/>
      <c r="O177" s="212"/>
      <c r="P177" s="213">
        <f>SUM(P178:P179)</f>
        <v>0</v>
      </c>
      <c r="Q177" s="212"/>
      <c r="R177" s="213">
        <f>SUM(R178:R179)</f>
        <v>0</v>
      </c>
      <c r="S177" s="212"/>
      <c r="T177" s="214">
        <f>SUM(T178:T179)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5" t="s">
        <v>83</v>
      </c>
      <c r="AT177" s="216" t="s">
        <v>74</v>
      </c>
      <c r="AU177" s="216" t="s">
        <v>83</v>
      </c>
      <c r="AY177" s="215" t="s">
        <v>162</v>
      </c>
      <c r="BK177" s="217">
        <f>SUM(BK178:BK179)</f>
        <v>0</v>
      </c>
    </row>
    <row r="178" s="2" customFormat="1" ht="16.5" customHeight="1">
      <c r="A178" s="39"/>
      <c r="B178" s="40"/>
      <c r="C178" s="220" t="s">
        <v>297</v>
      </c>
      <c r="D178" s="220" t="s">
        <v>165</v>
      </c>
      <c r="E178" s="221" t="s">
        <v>1230</v>
      </c>
      <c r="F178" s="222" t="s">
        <v>1231</v>
      </c>
      <c r="G178" s="223" t="s">
        <v>465</v>
      </c>
      <c r="H178" s="224">
        <v>1</v>
      </c>
      <c r="I178" s="225"/>
      <c r="J178" s="224">
        <f>ROUND(I178*H178,2)</f>
        <v>0</v>
      </c>
      <c r="K178" s="226"/>
      <c r="L178" s="45"/>
      <c r="M178" s="227" t="s">
        <v>1</v>
      </c>
      <c r="N178" s="228" t="s">
        <v>40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169</v>
      </c>
      <c r="AT178" s="231" t="s">
        <v>165</v>
      </c>
      <c r="AU178" s="231" t="s">
        <v>85</v>
      </c>
      <c r="AY178" s="18" t="s">
        <v>162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169</v>
      </c>
      <c r="BM178" s="231" t="s">
        <v>1232</v>
      </c>
    </row>
    <row r="179" s="2" customFormat="1">
      <c r="A179" s="39"/>
      <c r="B179" s="40"/>
      <c r="C179" s="41"/>
      <c r="D179" s="235" t="s">
        <v>220</v>
      </c>
      <c r="E179" s="41"/>
      <c r="F179" s="266" t="s">
        <v>1233</v>
      </c>
      <c r="G179" s="41"/>
      <c r="H179" s="41"/>
      <c r="I179" s="267"/>
      <c r="J179" s="41"/>
      <c r="K179" s="41"/>
      <c r="L179" s="45"/>
      <c r="M179" s="268"/>
      <c r="N179" s="269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220</v>
      </c>
      <c r="AU179" s="18" t="s">
        <v>85</v>
      </c>
    </row>
    <row r="180" s="12" customFormat="1" ht="25.92" customHeight="1">
      <c r="A180" s="12"/>
      <c r="B180" s="204"/>
      <c r="C180" s="205"/>
      <c r="D180" s="206" t="s">
        <v>74</v>
      </c>
      <c r="E180" s="207" t="s">
        <v>654</v>
      </c>
      <c r="F180" s="207" t="s">
        <v>655</v>
      </c>
      <c r="G180" s="205"/>
      <c r="H180" s="205"/>
      <c r="I180" s="208"/>
      <c r="J180" s="209">
        <f>BK180</f>
        <v>0</v>
      </c>
      <c r="K180" s="205"/>
      <c r="L180" s="210"/>
      <c r="M180" s="211"/>
      <c r="N180" s="212"/>
      <c r="O180" s="212"/>
      <c r="P180" s="213">
        <f>P181+P208+P264+P281+P283+P285</f>
        <v>0</v>
      </c>
      <c r="Q180" s="212"/>
      <c r="R180" s="213">
        <f>R181+R208+R264+R281+R283+R285</f>
        <v>0.56547999999999998</v>
      </c>
      <c r="S180" s="212"/>
      <c r="T180" s="214">
        <f>T181+T208+T264+T281+T283+T285</f>
        <v>0.49271999999999994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5" t="s">
        <v>85</v>
      </c>
      <c r="AT180" s="216" t="s">
        <v>74</v>
      </c>
      <c r="AU180" s="216" t="s">
        <v>75</v>
      </c>
      <c r="AY180" s="215" t="s">
        <v>162</v>
      </c>
      <c r="BK180" s="217">
        <f>BK181+BK208+BK264+BK281+BK283+BK285</f>
        <v>0</v>
      </c>
    </row>
    <row r="181" s="12" customFormat="1" ht="22.8" customHeight="1">
      <c r="A181" s="12"/>
      <c r="B181" s="204"/>
      <c r="C181" s="205"/>
      <c r="D181" s="206" t="s">
        <v>74</v>
      </c>
      <c r="E181" s="218" t="s">
        <v>715</v>
      </c>
      <c r="F181" s="218" t="s">
        <v>716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SUM(P182:P207)</f>
        <v>0</v>
      </c>
      <c r="Q181" s="212"/>
      <c r="R181" s="213">
        <f>SUM(R182:R207)</f>
        <v>0.037789999999999997</v>
      </c>
      <c r="S181" s="212"/>
      <c r="T181" s="214">
        <f>SUM(T182:T207)</f>
        <v>0.019019999999999999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85</v>
      </c>
      <c r="AT181" s="216" t="s">
        <v>74</v>
      </c>
      <c r="AU181" s="216" t="s">
        <v>83</v>
      </c>
      <c r="AY181" s="215" t="s">
        <v>162</v>
      </c>
      <c r="BK181" s="217">
        <f>SUM(BK182:BK207)</f>
        <v>0</v>
      </c>
    </row>
    <row r="182" s="2" customFormat="1" ht="21.75" customHeight="1">
      <c r="A182" s="39"/>
      <c r="B182" s="40"/>
      <c r="C182" s="220" t="s">
        <v>306</v>
      </c>
      <c r="D182" s="220" t="s">
        <v>165</v>
      </c>
      <c r="E182" s="221" t="s">
        <v>1234</v>
      </c>
      <c r="F182" s="222" t="s">
        <v>1235</v>
      </c>
      <c r="G182" s="223" t="s">
        <v>213</v>
      </c>
      <c r="H182" s="224">
        <v>2</v>
      </c>
      <c r="I182" s="225"/>
      <c r="J182" s="224">
        <f>ROUND(I182*H182,2)</f>
        <v>0</v>
      </c>
      <c r="K182" s="226"/>
      <c r="L182" s="45"/>
      <c r="M182" s="227" t="s">
        <v>1</v>
      </c>
      <c r="N182" s="228" t="s">
        <v>40</v>
      </c>
      <c r="O182" s="92"/>
      <c r="P182" s="229">
        <f>O182*H182</f>
        <v>0</v>
      </c>
      <c r="Q182" s="229">
        <v>0.00142</v>
      </c>
      <c r="R182" s="229">
        <f>Q182*H182</f>
        <v>0.0028400000000000001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265</v>
      </c>
      <c r="AT182" s="231" t="s">
        <v>165</v>
      </c>
      <c r="AU182" s="231" t="s">
        <v>85</v>
      </c>
      <c r="AY182" s="18" t="s">
        <v>162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265</v>
      </c>
      <c r="BM182" s="231" t="s">
        <v>1236</v>
      </c>
    </row>
    <row r="183" s="2" customFormat="1">
      <c r="A183" s="39"/>
      <c r="B183" s="40"/>
      <c r="C183" s="41"/>
      <c r="D183" s="235" t="s">
        <v>220</v>
      </c>
      <c r="E183" s="41"/>
      <c r="F183" s="266" t="s">
        <v>1237</v>
      </c>
      <c r="G183" s="41"/>
      <c r="H183" s="41"/>
      <c r="I183" s="267"/>
      <c r="J183" s="41"/>
      <c r="K183" s="41"/>
      <c r="L183" s="45"/>
      <c r="M183" s="268"/>
      <c r="N183" s="269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220</v>
      </c>
      <c r="AU183" s="18" t="s">
        <v>85</v>
      </c>
    </row>
    <row r="184" s="2" customFormat="1" ht="21.75" customHeight="1">
      <c r="A184" s="39"/>
      <c r="B184" s="40"/>
      <c r="C184" s="220" t="s">
        <v>7</v>
      </c>
      <c r="D184" s="220" t="s">
        <v>165</v>
      </c>
      <c r="E184" s="221" t="s">
        <v>1238</v>
      </c>
      <c r="F184" s="222" t="s">
        <v>1239</v>
      </c>
      <c r="G184" s="223" t="s">
        <v>213</v>
      </c>
      <c r="H184" s="224">
        <v>4</v>
      </c>
      <c r="I184" s="225"/>
      <c r="J184" s="224">
        <f>ROUND(I184*H184,2)</f>
        <v>0</v>
      </c>
      <c r="K184" s="226"/>
      <c r="L184" s="45"/>
      <c r="M184" s="227" t="s">
        <v>1</v>
      </c>
      <c r="N184" s="228" t="s">
        <v>40</v>
      </c>
      <c r="O184" s="92"/>
      <c r="P184" s="229">
        <f>O184*H184</f>
        <v>0</v>
      </c>
      <c r="Q184" s="229">
        <v>0.00197</v>
      </c>
      <c r="R184" s="229">
        <f>Q184*H184</f>
        <v>0.0078799999999999999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265</v>
      </c>
      <c r="AT184" s="231" t="s">
        <v>165</v>
      </c>
      <c r="AU184" s="231" t="s">
        <v>85</v>
      </c>
      <c r="AY184" s="18" t="s">
        <v>162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265</v>
      </c>
      <c r="BM184" s="231" t="s">
        <v>1240</v>
      </c>
    </row>
    <row r="185" s="2" customFormat="1">
      <c r="A185" s="39"/>
      <c r="B185" s="40"/>
      <c r="C185" s="41"/>
      <c r="D185" s="235" t="s">
        <v>220</v>
      </c>
      <c r="E185" s="41"/>
      <c r="F185" s="266" t="s">
        <v>1237</v>
      </c>
      <c r="G185" s="41"/>
      <c r="H185" s="41"/>
      <c r="I185" s="267"/>
      <c r="J185" s="41"/>
      <c r="K185" s="41"/>
      <c r="L185" s="45"/>
      <c r="M185" s="268"/>
      <c r="N185" s="269"/>
      <c r="O185" s="92"/>
      <c r="P185" s="92"/>
      <c r="Q185" s="92"/>
      <c r="R185" s="92"/>
      <c r="S185" s="92"/>
      <c r="T185" s="93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220</v>
      </c>
      <c r="AU185" s="18" t="s">
        <v>85</v>
      </c>
    </row>
    <row r="186" s="2" customFormat="1" ht="16.5" customHeight="1">
      <c r="A186" s="39"/>
      <c r="B186" s="40"/>
      <c r="C186" s="220" t="s">
        <v>318</v>
      </c>
      <c r="D186" s="220" t="s">
        <v>165</v>
      </c>
      <c r="E186" s="221" t="s">
        <v>1241</v>
      </c>
      <c r="F186" s="222" t="s">
        <v>1242</v>
      </c>
      <c r="G186" s="223" t="s">
        <v>213</v>
      </c>
      <c r="H186" s="224">
        <v>3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0.0012999999999999999</v>
      </c>
      <c r="R186" s="229">
        <f>Q186*H186</f>
        <v>0.0038999999999999998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265</v>
      </c>
      <c r="AT186" s="231" t="s">
        <v>165</v>
      </c>
      <c r="AU186" s="231" t="s">
        <v>85</v>
      </c>
      <c r="AY186" s="18" t="s">
        <v>162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265</v>
      </c>
      <c r="BM186" s="231" t="s">
        <v>1243</v>
      </c>
    </row>
    <row r="187" s="2" customFormat="1">
      <c r="A187" s="39"/>
      <c r="B187" s="40"/>
      <c r="C187" s="41"/>
      <c r="D187" s="235" t="s">
        <v>220</v>
      </c>
      <c r="E187" s="41"/>
      <c r="F187" s="266" t="s">
        <v>1244</v>
      </c>
      <c r="G187" s="41"/>
      <c r="H187" s="41"/>
      <c r="I187" s="267"/>
      <c r="J187" s="41"/>
      <c r="K187" s="41"/>
      <c r="L187" s="45"/>
      <c r="M187" s="268"/>
      <c r="N187" s="269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220</v>
      </c>
      <c r="AU187" s="18" t="s">
        <v>85</v>
      </c>
    </row>
    <row r="188" s="2" customFormat="1" ht="16.5" customHeight="1">
      <c r="A188" s="39"/>
      <c r="B188" s="40"/>
      <c r="C188" s="220" t="s">
        <v>262</v>
      </c>
      <c r="D188" s="220" t="s">
        <v>165</v>
      </c>
      <c r="E188" s="221" t="s">
        <v>1245</v>
      </c>
      <c r="F188" s="222" t="s">
        <v>1246</v>
      </c>
      <c r="G188" s="223" t="s">
        <v>213</v>
      </c>
      <c r="H188" s="224">
        <v>2</v>
      </c>
      <c r="I188" s="225"/>
      <c r="J188" s="224">
        <f>ROUND(I188*H188,2)</f>
        <v>0</v>
      </c>
      <c r="K188" s="226"/>
      <c r="L188" s="45"/>
      <c r="M188" s="227" t="s">
        <v>1</v>
      </c>
      <c r="N188" s="228" t="s">
        <v>40</v>
      </c>
      <c r="O188" s="92"/>
      <c r="P188" s="229">
        <f>O188*H188</f>
        <v>0</v>
      </c>
      <c r="Q188" s="229">
        <v>0.00042999999999999999</v>
      </c>
      <c r="R188" s="229">
        <f>Q188*H188</f>
        <v>0.00085999999999999998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265</v>
      </c>
      <c r="AT188" s="231" t="s">
        <v>165</v>
      </c>
      <c r="AU188" s="231" t="s">
        <v>85</v>
      </c>
      <c r="AY188" s="18" t="s">
        <v>162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265</v>
      </c>
      <c r="BM188" s="231" t="s">
        <v>1247</v>
      </c>
    </row>
    <row r="189" s="2" customFormat="1">
      <c r="A189" s="39"/>
      <c r="B189" s="40"/>
      <c r="C189" s="41"/>
      <c r="D189" s="235" t="s">
        <v>220</v>
      </c>
      <c r="E189" s="41"/>
      <c r="F189" s="266" t="s">
        <v>1244</v>
      </c>
      <c r="G189" s="41"/>
      <c r="H189" s="41"/>
      <c r="I189" s="267"/>
      <c r="J189" s="41"/>
      <c r="K189" s="41"/>
      <c r="L189" s="45"/>
      <c r="M189" s="268"/>
      <c r="N189" s="269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220</v>
      </c>
      <c r="AU189" s="18" t="s">
        <v>85</v>
      </c>
    </row>
    <row r="190" s="2" customFormat="1" ht="16.5" customHeight="1">
      <c r="A190" s="39"/>
      <c r="B190" s="40"/>
      <c r="C190" s="220" t="s">
        <v>331</v>
      </c>
      <c r="D190" s="220" t="s">
        <v>165</v>
      </c>
      <c r="E190" s="221" t="s">
        <v>1248</v>
      </c>
      <c r="F190" s="222" t="s">
        <v>1249</v>
      </c>
      <c r="G190" s="223" t="s">
        <v>213</v>
      </c>
      <c r="H190" s="224">
        <v>1</v>
      </c>
      <c r="I190" s="225"/>
      <c r="J190" s="224">
        <f>ROUND(I190*H190,2)</f>
        <v>0</v>
      </c>
      <c r="K190" s="226"/>
      <c r="L190" s="45"/>
      <c r="M190" s="227" t="s">
        <v>1</v>
      </c>
      <c r="N190" s="228" t="s">
        <v>40</v>
      </c>
      <c r="O190" s="92"/>
      <c r="P190" s="229">
        <f>O190*H190</f>
        <v>0</v>
      </c>
      <c r="Q190" s="229">
        <v>0.00050000000000000001</v>
      </c>
      <c r="R190" s="229">
        <f>Q190*H190</f>
        <v>0.00050000000000000001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265</v>
      </c>
      <c r="AT190" s="231" t="s">
        <v>165</v>
      </c>
      <c r="AU190" s="231" t="s">
        <v>85</v>
      </c>
      <c r="AY190" s="18" t="s">
        <v>162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83</v>
      </c>
      <c r="BK190" s="232">
        <f>ROUND(I190*H190,2)</f>
        <v>0</v>
      </c>
      <c r="BL190" s="18" t="s">
        <v>265</v>
      </c>
      <c r="BM190" s="231" t="s">
        <v>1250</v>
      </c>
    </row>
    <row r="191" s="2" customFormat="1">
      <c r="A191" s="39"/>
      <c r="B191" s="40"/>
      <c r="C191" s="41"/>
      <c r="D191" s="235" t="s">
        <v>220</v>
      </c>
      <c r="E191" s="41"/>
      <c r="F191" s="266" t="s">
        <v>1244</v>
      </c>
      <c r="G191" s="41"/>
      <c r="H191" s="41"/>
      <c r="I191" s="267"/>
      <c r="J191" s="41"/>
      <c r="K191" s="41"/>
      <c r="L191" s="45"/>
      <c r="M191" s="268"/>
      <c r="N191" s="269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220</v>
      </c>
      <c r="AU191" s="18" t="s">
        <v>85</v>
      </c>
    </row>
    <row r="192" s="2" customFormat="1" ht="16.5" customHeight="1">
      <c r="A192" s="39"/>
      <c r="B192" s="40"/>
      <c r="C192" s="220" t="s">
        <v>336</v>
      </c>
      <c r="D192" s="220" t="s">
        <v>165</v>
      </c>
      <c r="E192" s="221" t="s">
        <v>1251</v>
      </c>
      <c r="F192" s="222" t="s">
        <v>1252</v>
      </c>
      <c r="G192" s="223" t="s">
        <v>213</v>
      </c>
      <c r="H192" s="224">
        <v>1</v>
      </c>
      <c r="I192" s="225"/>
      <c r="J192" s="224">
        <f>ROUND(I192*H192,2)</f>
        <v>0</v>
      </c>
      <c r="K192" s="226"/>
      <c r="L192" s="45"/>
      <c r="M192" s="227" t="s">
        <v>1</v>
      </c>
      <c r="N192" s="228" t="s">
        <v>40</v>
      </c>
      <c r="O192" s="92"/>
      <c r="P192" s="229">
        <f>O192*H192</f>
        <v>0</v>
      </c>
      <c r="Q192" s="229">
        <v>0.00076000000000000004</v>
      </c>
      <c r="R192" s="229">
        <f>Q192*H192</f>
        <v>0.00076000000000000004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265</v>
      </c>
      <c r="AT192" s="231" t="s">
        <v>165</v>
      </c>
      <c r="AU192" s="231" t="s">
        <v>85</v>
      </c>
      <c r="AY192" s="18" t="s">
        <v>162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265</v>
      </c>
      <c r="BM192" s="231" t="s">
        <v>1253</v>
      </c>
    </row>
    <row r="193" s="2" customFormat="1">
      <c r="A193" s="39"/>
      <c r="B193" s="40"/>
      <c r="C193" s="41"/>
      <c r="D193" s="235" t="s">
        <v>220</v>
      </c>
      <c r="E193" s="41"/>
      <c r="F193" s="266" t="s">
        <v>1244</v>
      </c>
      <c r="G193" s="41"/>
      <c r="H193" s="41"/>
      <c r="I193" s="267"/>
      <c r="J193" s="41"/>
      <c r="K193" s="41"/>
      <c r="L193" s="45"/>
      <c r="M193" s="268"/>
      <c r="N193" s="269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220</v>
      </c>
      <c r="AU193" s="18" t="s">
        <v>85</v>
      </c>
    </row>
    <row r="194" s="2" customFormat="1" ht="16.5" customHeight="1">
      <c r="A194" s="39"/>
      <c r="B194" s="40"/>
      <c r="C194" s="220" t="s">
        <v>342</v>
      </c>
      <c r="D194" s="220" t="s">
        <v>165</v>
      </c>
      <c r="E194" s="221" t="s">
        <v>1254</v>
      </c>
      <c r="F194" s="222" t="s">
        <v>1255</v>
      </c>
      <c r="G194" s="223" t="s">
        <v>213</v>
      </c>
      <c r="H194" s="224">
        <v>1</v>
      </c>
      <c r="I194" s="225"/>
      <c r="J194" s="224">
        <f>ROUND(I194*H194,2)</f>
        <v>0</v>
      </c>
      <c r="K194" s="226"/>
      <c r="L194" s="45"/>
      <c r="M194" s="227" t="s">
        <v>1</v>
      </c>
      <c r="N194" s="228" t="s">
        <v>40</v>
      </c>
      <c r="O194" s="92"/>
      <c r="P194" s="229">
        <f>O194*H194</f>
        <v>0</v>
      </c>
      <c r="Q194" s="229">
        <v>0.0015299999999999999</v>
      </c>
      <c r="R194" s="229">
        <f>Q194*H194</f>
        <v>0.0015299999999999999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265</v>
      </c>
      <c r="AT194" s="231" t="s">
        <v>165</v>
      </c>
      <c r="AU194" s="231" t="s">
        <v>85</v>
      </c>
      <c r="AY194" s="18" t="s">
        <v>162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265</v>
      </c>
      <c r="BM194" s="231" t="s">
        <v>1256</v>
      </c>
    </row>
    <row r="195" s="2" customFormat="1">
      <c r="A195" s="39"/>
      <c r="B195" s="40"/>
      <c r="C195" s="41"/>
      <c r="D195" s="235" t="s">
        <v>220</v>
      </c>
      <c r="E195" s="41"/>
      <c r="F195" s="266" t="s">
        <v>1244</v>
      </c>
      <c r="G195" s="41"/>
      <c r="H195" s="41"/>
      <c r="I195" s="267"/>
      <c r="J195" s="41"/>
      <c r="K195" s="41"/>
      <c r="L195" s="45"/>
      <c r="M195" s="268"/>
      <c r="N195" s="269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220</v>
      </c>
      <c r="AU195" s="18" t="s">
        <v>85</v>
      </c>
    </row>
    <row r="196" s="2" customFormat="1" ht="21.75" customHeight="1">
      <c r="A196" s="39"/>
      <c r="B196" s="40"/>
      <c r="C196" s="220" t="s">
        <v>346</v>
      </c>
      <c r="D196" s="220" t="s">
        <v>165</v>
      </c>
      <c r="E196" s="221" t="s">
        <v>1257</v>
      </c>
      <c r="F196" s="222" t="s">
        <v>1258</v>
      </c>
      <c r="G196" s="223" t="s">
        <v>213</v>
      </c>
      <c r="H196" s="224">
        <v>14</v>
      </c>
      <c r="I196" s="225"/>
      <c r="J196" s="224">
        <f>ROUND(I196*H196,2)</f>
        <v>0</v>
      </c>
      <c r="K196" s="226"/>
      <c r="L196" s="45"/>
      <c r="M196" s="227" t="s">
        <v>1</v>
      </c>
      <c r="N196" s="228" t="s">
        <v>40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265</v>
      </c>
      <c r="AT196" s="231" t="s">
        <v>165</v>
      </c>
      <c r="AU196" s="231" t="s">
        <v>85</v>
      </c>
      <c r="AY196" s="18" t="s">
        <v>162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83</v>
      </c>
      <c r="BK196" s="232">
        <f>ROUND(I196*H196,2)</f>
        <v>0</v>
      </c>
      <c r="BL196" s="18" t="s">
        <v>265</v>
      </c>
      <c r="BM196" s="231" t="s">
        <v>1259</v>
      </c>
    </row>
    <row r="197" s="14" customFormat="1">
      <c r="A197" s="14"/>
      <c r="B197" s="244"/>
      <c r="C197" s="245"/>
      <c r="D197" s="235" t="s">
        <v>171</v>
      </c>
      <c r="E197" s="246" t="s">
        <v>1</v>
      </c>
      <c r="F197" s="247" t="s">
        <v>1260</v>
      </c>
      <c r="G197" s="245"/>
      <c r="H197" s="248">
        <v>14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171</v>
      </c>
      <c r="AU197" s="254" t="s">
        <v>85</v>
      </c>
      <c r="AV197" s="14" t="s">
        <v>85</v>
      </c>
      <c r="AW197" s="14" t="s">
        <v>31</v>
      </c>
      <c r="AX197" s="14" t="s">
        <v>83</v>
      </c>
      <c r="AY197" s="254" t="s">
        <v>162</v>
      </c>
    </row>
    <row r="198" s="2" customFormat="1" ht="16.5" customHeight="1">
      <c r="A198" s="39"/>
      <c r="B198" s="40"/>
      <c r="C198" s="220" t="s">
        <v>353</v>
      </c>
      <c r="D198" s="220" t="s">
        <v>165</v>
      </c>
      <c r="E198" s="221" t="s">
        <v>1261</v>
      </c>
      <c r="F198" s="222" t="s">
        <v>1262</v>
      </c>
      <c r="G198" s="223" t="s">
        <v>193</v>
      </c>
      <c r="H198" s="224">
        <v>7</v>
      </c>
      <c r="I198" s="225"/>
      <c r="J198" s="224">
        <f>ROUND(I198*H198,2)</f>
        <v>0</v>
      </c>
      <c r="K198" s="226"/>
      <c r="L198" s="45"/>
      <c r="M198" s="227" t="s">
        <v>1</v>
      </c>
      <c r="N198" s="228" t="s">
        <v>40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265</v>
      </c>
      <c r="AT198" s="231" t="s">
        <v>165</v>
      </c>
      <c r="AU198" s="231" t="s">
        <v>85</v>
      </c>
      <c r="AY198" s="18" t="s">
        <v>162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83</v>
      </c>
      <c r="BK198" s="232">
        <f>ROUND(I198*H198,2)</f>
        <v>0</v>
      </c>
      <c r="BL198" s="18" t="s">
        <v>265</v>
      </c>
      <c r="BM198" s="231" t="s">
        <v>1263</v>
      </c>
    </row>
    <row r="199" s="2" customFormat="1" ht="21.75" customHeight="1">
      <c r="A199" s="39"/>
      <c r="B199" s="40"/>
      <c r="C199" s="220" t="s">
        <v>359</v>
      </c>
      <c r="D199" s="220" t="s">
        <v>165</v>
      </c>
      <c r="E199" s="221" t="s">
        <v>1264</v>
      </c>
      <c r="F199" s="222" t="s">
        <v>1265</v>
      </c>
      <c r="G199" s="223" t="s">
        <v>193</v>
      </c>
      <c r="H199" s="224">
        <v>1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265</v>
      </c>
      <c r="AT199" s="231" t="s">
        <v>165</v>
      </c>
      <c r="AU199" s="231" t="s">
        <v>85</v>
      </c>
      <c r="AY199" s="18" t="s">
        <v>162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265</v>
      </c>
      <c r="BM199" s="231" t="s">
        <v>1266</v>
      </c>
    </row>
    <row r="200" s="2" customFormat="1" ht="16.5" customHeight="1">
      <c r="A200" s="39"/>
      <c r="B200" s="40"/>
      <c r="C200" s="220" t="s">
        <v>365</v>
      </c>
      <c r="D200" s="220" t="s">
        <v>165</v>
      </c>
      <c r="E200" s="221" t="s">
        <v>1267</v>
      </c>
      <c r="F200" s="222" t="s">
        <v>1268</v>
      </c>
      <c r="G200" s="223" t="s">
        <v>193</v>
      </c>
      <c r="H200" s="224">
        <v>1</v>
      </c>
      <c r="I200" s="225"/>
      <c r="J200" s="224">
        <f>ROUND(I200*H200,2)</f>
        <v>0</v>
      </c>
      <c r="K200" s="226"/>
      <c r="L200" s="45"/>
      <c r="M200" s="227" t="s">
        <v>1</v>
      </c>
      <c r="N200" s="228" t="s">
        <v>40</v>
      </c>
      <c r="O200" s="92"/>
      <c r="P200" s="229">
        <f>O200*H200</f>
        <v>0</v>
      </c>
      <c r="Q200" s="229">
        <v>0.019019999999999999</v>
      </c>
      <c r="R200" s="229">
        <f>Q200*H200</f>
        <v>0.019019999999999999</v>
      </c>
      <c r="S200" s="229">
        <v>0.019019999999999999</v>
      </c>
      <c r="T200" s="230">
        <f>S200*H200</f>
        <v>0.019019999999999999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265</v>
      </c>
      <c r="AT200" s="231" t="s">
        <v>165</v>
      </c>
      <c r="AU200" s="231" t="s">
        <v>85</v>
      </c>
      <c r="AY200" s="18" t="s">
        <v>162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83</v>
      </c>
      <c r="BK200" s="232">
        <f>ROUND(I200*H200,2)</f>
        <v>0</v>
      </c>
      <c r="BL200" s="18" t="s">
        <v>265</v>
      </c>
      <c r="BM200" s="231" t="s">
        <v>1269</v>
      </c>
    </row>
    <row r="201" s="13" customFormat="1">
      <c r="A201" s="13"/>
      <c r="B201" s="233"/>
      <c r="C201" s="234"/>
      <c r="D201" s="235" t="s">
        <v>171</v>
      </c>
      <c r="E201" s="236" t="s">
        <v>1</v>
      </c>
      <c r="F201" s="237" t="s">
        <v>1270</v>
      </c>
      <c r="G201" s="234"/>
      <c r="H201" s="236" t="s">
        <v>1</v>
      </c>
      <c r="I201" s="238"/>
      <c r="J201" s="234"/>
      <c r="K201" s="234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171</v>
      </c>
      <c r="AU201" s="243" t="s">
        <v>85</v>
      </c>
      <c r="AV201" s="13" t="s">
        <v>83</v>
      </c>
      <c r="AW201" s="13" t="s">
        <v>31</v>
      </c>
      <c r="AX201" s="13" t="s">
        <v>75</v>
      </c>
      <c r="AY201" s="243" t="s">
        <v>162</v>
      </c>
    </row>
    <row r="202" s="13" customFormat="1">
      <c r="A202" s="13"/>
      <c r="B202" s="233"/>
      <c r="C202" s="234"/>
      <c r="D202" s="235" t="s">
        <v>171</v>
      </c>
      <c r="E202" s="236" t="s">
        <v>1</v>
      </c>
      <c r="F202" s="237" t="s">
        <v>1271</v>
      </c>
      <c r="G202" s="234"/>
      <c r="H202" s="236" t="s">
        <v>1</v>
      </c>
      <c r="I202" s="238"/>
      <c r="J202" s="234"/>
      <c r="K202" s="234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171</v>
      </c>
      <c r="AU202" s="243" t="s">
        <v>85</v>
      </c>
      <c r="AV202" s="13" t="s">
        <v>83</v>
      </c>
      <c r="AW202" s="13" t="s">
        <v>31</v>
      </c>
      <c r="AX202" s="13" t="s">
        <v>75</v>
      </c>
      <c r="AY202" s="243" t="s">
        <v>162</v>
      </c>
    </row>
    <row r="203" s="14" customFormat="1">
      <c r="A203" s="14"/>
      <c r="B203" s="244"/>
      <c r="C203" s="245"/>
      <c r="D203" s="235" t="s">
        <v>171</v>
      </c>
      <c r="E203" s="246" t="s">
        <v>1</v>
      </c>
      <c r="F203" s="247" t="s">
        <v>83</v>
      </c>
      <c r="G203" s="245"/>
      <c r="H203" s="248">
        <v>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171</v>
      </c>
      <c r="AU203" s="254" t="s">
        <v>85</v>
      </c>
      <c r="AV203" s="14" t="s">
        <v>85</v>
      </c>
      <c r="AW203" s="14" t="s">
        <v>31</v>
      </c>
      <c r="AX203" s="14" t="s">
        <v>83</v>
      </c>
      <c r="AY203" s="254" t="s">
        <v>162</v>
      </c>
    </row>
    <row r="204" s="2" customFormat="1" ht="24.15" customHeight="1">
      <c r="A204" s="39"/>
      <c r="B204" s="40"/>
      <c r="C204" s="220" t="s">
        <v>369</v>
      </c>
      <c r="D204" s="220" t="s">
        <v>165</v>
      </c>
      <c r="E204" s="221" t="s">
        <v>1272</v>
      </c>
      <c r="F204" s="222" t="s">
        <v>1273</v>
      </c>
      <c r="G204" s="223" t="s">
        <v>193</v>
      </c>
      <c r="H204" s="224">
        <v>1</v>
      </c>
      <c r="I204" s="225"/>
      <c r="J204" s="224">
        <f>ROUND(I204*H204,2)</f>
        <v>0</v>
      </c>
      <c r="K204" s="226"/>
      <c r="L204" s="45"/>
      <c r="M204" s="227" t="s">
        <v>1</v>
      </c>
      <c r="N204" s="228" t="s">
        <v>40</v>
      </c>
      <c r="O204" s="92"/>
      <c r="P204" s="229">
        <f>O204*H204</f>
        <v>0</v>
      </c>
      <c r="Q204" s="229">
        <v>2.0000000000000002E-05</v>
      </c>
      <c r="R204" s="229">
        <f>Q204*H204</f>
        <v>2.0000000000000002E-05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265</v>
      </c>
      <c r="AT204" s="231" t="s">
        <v>165</v>
      </c>
      <c r="AU204" s="231" t="s">
        <v>85</v>
      </c>
      <c r="AY204" s="18" t="s">
        <v>162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83</v>
      </c>
      <c r="BK204" s="232">
        <f>ROUND(I204*H204,2)</f>
        <v>0</v>
      </c>
      <c r="BL204" s="18" t="s">
        <v>265</v>
      </c>
      <c r="BM204" s="231" t="s">
        <v>1274</v>
      </c>
    </row>
    <row r="205" s="2" customFormat="1" ht="24.15" customHeight="1">
      <c r="A205" s="39"/>
      <c r="B205" s="40"/>
      <c r="C205" s="270" t="s">
        <v>375</v>
      </c>
      <c r="D205" s="270" t="s">
        <v>319</v>
      </c>
      <c r="E205" s="271" t="s">
        <v>1275</v>
      </c>
      <c r="F205" s="272" t="s">
        <v>1276</v>
      </c>
      <c r="G205" s="273" t="s">
        <v>193</v>
      </c>
      <c r="H205" s="274">
        <v>1</v>
      </c>
      <c r="I205" s="275"/>
      <c r="J205" s="274">
        <f>ROUND(I205*H205,2)</f>
        <v>0</v>
      </c>
      <c r="K205" s="276"/>
      <c r="L205" s="277"/>
      <c r="M205" s="278" t="s">
        <v>1</v>
      </c>
      <c r="N205" s="279" t="s">
        <v>40</v>
      </c>
      <c r="O205" s="92"/>
      <c r="P205" s="229">
        <f>O205*H205</f>
        <v>0</v>
      </c>
      <c r="Q205" s="229">
        <v>0.00048000000000000001</v>
      </c>
      <c r="R205" s="229">
        <f>Q205*H205</f>
        <v>0.00048000000000000001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375</v>
      </c>
      <c r="AT205" s="231" t="s">
        <v>319</v>
      </c>
      <c r="AU205" s="231" t="s">
        <v>85</v>
      </c>
      <c r="AY205" s="18" t="s">
        <v>162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83</v>
      </c>
      <c r="BK205" s="232">
        <f>ROUND(I205*H205,2)</f>
        <v>0</v>
      </c>
      <c r="BL205" s="18" t="s">
        <v>265</v>
      </c>
      <c r="BM205" s="231" t="s">
        <v>1277</v>
      </c>
    </row>
    <row r="206" s="2" customFormat="1">
      <c r="A206" s="39"/>
      <c r="B206" s="40"/>
      <c r="C206" s="41"/>
      <c r="D206" s="235" t="s">
        <v>220</v>
      </c>
      <c r="E206" s="41"/>
      <c r="F206" s="266" t="s">
        <v>1278</v>
      </c>
      <c r="G206" s="41"/>
      <c r="H206" s="41"/>
      <c r="I206" s="267"/>
      <c r="J206" s="41"/>
      <c r="K206" s="41"/>
      <c r="L206" s="45"/>
      <c r="M206" s="268"/>
      <c r="N206" s="269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220</v>
      </c>
      <c r="AU206" s="18" t="s">
        <v>85</v>
      </c>
    </row>
    <row r="207" s="2" customFormat="1" ht="24.15" customHeight="1">
      <c r="A207" s="39"/>
      <c r="B207" s="40"/>
      <c r="C207" s="220" t="s">
        <v>379</v>
      </c>
      <c r="D207" s="220" t="s">
        <v>165</v>
      </c>
      <c r="E207" s="221" t="s">
        <v>1279</v>
      </c>
      <c r="F207" s="222" t="s">
        <v>1280</v>
      </c>
      <c r="G207" s="223" t="s">
        <v>177</v>
      </c>
      <c r="H207" s="224">
        <v>0.040000000000000001</v>
      </c>
      <c r="I207" s="225"/>
      <c r="J207" s="224">
        <f>ROUND(I207*H207,2)</f>
        <v>0</v>
      </c>
      <c r="K207" s="226"/>
      <c r="L207" s="45"/>
      <c r="M207" s="227" t="s">
        <v>1</v>
      </c>
      <c r="N207" s="228" t="s">
        <v>40</v>
      </c>
      <c r="O207" s="92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265</v>
      </c>
      <c r="AT207" s="231" t="s">
        <v>165</v>
      </c>
      <c r="AU207" s="231" t="s">
        <v>85</v>
      </c>
      <c r="AY207" s="18" t="s">
        <v>162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83</v>
      </c>
      <c r="BK207" s="232">
        <f>ROUND(I207*H207,2)</f>
        <v>0</v>
      </c>
      <c r="BL207" s="18" t="s">
        <v>265</v>
      </c>
      <c r="BM207" s="231" t="s">
        <v>1281</v>
      </c>
    </row>
    <row r="208" s="12" customFormat="1" ht="22.8" customHeight="1">
      <c r="A208" s="12"/>
      <c r="B208" s="204"/>
      <c r="C208" s="205"/>
      <c r="D208" s="206" t="s">
        <v>74</v>
      </c>
      <c r="E208" s="218" t="s">
        <v>1282</v>
      </c>
      <c r="F208" s="218" t="s">
        <v>1283</v>
      </c>
      <c r="G208" s="205"/>
      <c r="H208" s="205"/>
      <c r="I208" s="208"/>
      <c r="J208" s="219">
        <f>BK208</f>
        <v>0</v>
      </c>
      <c r="K208" s="205"/>
      <c r="L208" s="210"/>
      <c r="M208" s="211"/>
      <c r="N208" s="212"/>
      <c r="O208" s="212"/>
      <c r="P208" s="213">
        <f>SUM(P209:P263)</f>
        <v>0</v>
      </c>
      <c r="Q208" s="212"/>
      <c r="R208" s="213">
        <f>SUM(R209:R263)</f>
        <v>0.39321</v>
      </c>
      <c r="S208" s="212"/>
      <c r="T208" s="214">
        <f>SUM(T209:T263)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5" t="s">
        <v>85</v>
      </c>
      <c r="AT208" s="216" t="s">
        <v>74</v>
      </c>
      <c r="AU208" s="216" t="s">
        <v>83</v>
      </c>
      <c r="AY208" s="215" t="s">
        <v>162</v>
      </c>
      <c r="BK208" s="217">
        <f>SUM(BK209:BK263)</f>
        <v>0</v>
      </c>
    </row>
    <row r="209" s="2" customFormat="1" ht="33" customHeight="1">
      <c r="A209" s="39"/>
      <c r="B209" s="40"/>
      <c r="C209" s="220" t="s">
        <v>390</v>
      </c>
      <c r="D209" s="220" t="s">
        <v>165</v>
      </c>
      <c r="E209" s="221" t="s">
        <v>1284</v>
      </c>
      <c r="F209" s="222" t="s">
        <v>1285</v>
      </c>
      <c r="G209" s="223" t="s">
        <v>213</v>
      </c>
      <c r="H209" s="224">
        <v>14</v>
      </c>
      <c r="I209" s="225"/>
      <c r="J209" s="224">
        <f>ROUND(I209*H209,2)</f>
        <v>0</v>
      </c>
      <c r="K209" s="226"/>
      <c r="L209" s="45"/>
      <c r="M209" s="227" t="s">
        <v>1</v>
      </c>
      <c r="N209" s="228" t="s">
        <v>40</v>
      </c>
      <c r="O209" s="92"/>
      <c r="P209" s="229">
        <f>O209*H209</f>
        <v>0</v>
      </c>
      <c r="Q209" s="229">
        <v>0.0058199999999999997</v>
      </c>
      <c r="R209" s="229">
        <f>Q209*H209</f>
        <v>0.081479999999999997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265</v>
      </c>
      <c r="AT209" s="231" t="s">
        <v>165</v>
      </c>
      <c r="AU209" s="231" t="s">
        <v>85</v>
      </c>
      <c r="AY209" s="18" t="s">
        <v>162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83</v>
      </c>
      <c r="BK209" s="232">
        <f>ROUND(I209*H209,2)</f>
        <v>0</v>
      </c>
      <c r="BL209" s="18" t="s">
        <v>265</v>
      </c>
      <c r="BM209" s="231" t="s">
        <v>1286</v>
      </c>
    </row>
    <row r="210" s="14" customFormat="1">
      <c r="A210" s="14"/>
      <c r="B210" s="244"/>
      <c r="C210" s="245"/>
      <c r="D210" s="235" t="s">
        <v>171</v>
      </c>
      <c r="E210" s="246" t="s">
        <v>1</v>
      </c>
      <c r="F210" s="247" t="s">
        <v>1287</v>
      </c>
      <c r="G210" s="245"/>
      <c r="H210" s="248">
        <v>14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171</v>
      </c>
      <c r="AU210" s="254" t="s">
        <v>85</v>
      </c>
      <c r="AV210" s="14" t="s">
        <v>85</v>
      </c>
      <c r="AW210" s="14" t="s">
        <v>31</v>
      </c>
      <c r="AX210" s="14" t="s">
        <v>83</v>
      </c>
      <c r="AY210" s="254" t="s">
        <v>162</v>
      </c>
    </row>
    <row r="211" s="2" customFormat="1" ht="24.15" customHeight="1">
      <c r="A211" s="39"/>
      <c r="B211" s="40"/>
      <c r="C211" s="220" t="s">
        <v>395</v>
      </c>
      <c r="D211" s="220" t="s">
        <v>165</v>
      </c>
      <c r="E211" s="221" t="s">
        <v>1288</v>
      </c>
      <c r="F211" s="222" t="s">
        <v>1289</v>
      </c>
      <c r="G211" s="223" t="s">
        <v>193</v>
      </c>
      <c r="H211" s="224">
        <v>2</v>
      </c>
      <c r="I211" s="225"/>
      <c r="J211" s="224">
        <f>ROUND(I211*H211,2)</f>
        <v>0</v>
      </c>
      <c r="K211" s="226"/>
      <c r="L211" s="45"/>
      <c r="M211" s="227" t="s">
        <v>1</v>
      </c>
      <c r="N211" s="228" t="s">
        <v>40</v>
      </c>
      <c r="O211" s="92"/>
      <c r="P211" s="229">
        <f>O211*H211</f>
        <v>0</v>
      </c>
      <c r="Q211" s="229">
        <v>0.0016800000000000001</v>
      </c>
      <c r="R211" s="229">
        <f>Q211*H211</f>
        <v>0.0033600000000000001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265</v>
      </c>
      <c r="AT211" s="231" t="s">
        <v>165</v>
      </c>
      <c r="AU211" s="231" t="s">
        <v>85</v>
      </c>
      <c r="AY211" s="18" t="s">
        <v>162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83</v>
      </c>
      <c r="BK211" s="232">
        <f>ROUND(I211*H211,2)</f>
        <v>0</v>
      </c>
      <c r="BL211" s="18" t="s">
        <v>265</v>
      </c>
      <c r="BM211" s="231" t="s">
        <v>1290</v>
      </c>
    </row>
    <row r="212" s="2" customFormat="1" ht="24.15" customHeight="1">
      <c r="A212" s="39"/>
      <c r="B212" s="40"/>
      <c r="C212" s="220" t="s">
        <v>400</v>
      </c>
      <c r="D212" s="220" t="s">
        <v>165</v>
      </c>
      <c r="E212" s="221" t="s">
        <v>1291</v>
      </c>
      <c r="F212" s="222" t="s">
        <v>1292</v>
      </c>
      <c r="G212" s="223" t="s">
        <v>213</v>
      </c>
      <c r="H212" s="224">
        <v>17</v>
      </c>
      <c r="I212" s="225"/>
      <c r="J212" s="224">
        <f>ROUND(I212*H212,2)</f>
        <v>0</v>
      </c>
      <c r="K212" s="226"/>
      <c r="L212" s="45"/>
      <c r="M212" s="227" t="s">
        <v>1</v>
      </c>
      <c r="N212" s="228" t="s">
        <v>40</v>
      </c>
      <c r="O212" s="92"/>
      <c r="P212" s="229">
        <f>O212*H212</f>
        <v>0</v>
      </c>
      <c r="Q212" s="229">
        <v>0.00075000000000000002</v>
      </c>
      <c r="R212" s="229">
        <f>Q212*H212</f>
        <v>0.012750000000000001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265</v>
      </c>
      <c r="AT212" s="231" t="s">
        <v>165</v>
      </c>
      <c r="AU212" s="231" t="s">
        <v>85</v>
      </c>
      <c r="AY212" s="18" t="s">
        <v>162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265</v>
      </c>
      <c r="BM212" s="231" t="s">
        <v>1293</v>
      </c>
    </row>
    <row r="213" s="2" customFormat="1">
      <c r="A213" s="39"/>
      <c r="B213" s="40"/>
      <c r="C213" s="41"/>
      <c r="D213" s="235" t="s">
        <v>220</v>
      </c>
      <c r="E213" s="41"/>
      <c r="F213" s="266" t="s">
        <v>1244</v>
      </c>
      <c r="G213" s="41"/>
      <c r="H213" s="41"/>
      <c r="I213" s="267"/>
      <c r="J213" s="41"/>
      <c r="K213" s="41"/>
      <c r="L213" s="45"/>
      <c r="M213" s="268"/>
      <c r="N213" s="269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220</v>
      </c>
      <c r="AU213" s="18" t="s">
        <v>85</v>
      </c>
    </row>
    <row r="214" s="13" customFormat="1">
      <c r="A214" s="13"/>
      <c r="B214" s="233"/>
      <c r="C214" s="234"/>
      <c r="D214" s="235" t="s">
        <v>171</v>
      </c>
      <c r="E214" s="236" t="s">
        <v>1</v>
      </c>
      <c r="F214" s="237" t="s">
        <v>1294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171</v>
      </c>
      <c r="AU214" s="243" t="s">
        <v>85</v>
      </c>
      <c r="AV214" s="13" t="s">
        <v>83</v>
      </c>
      <c r="AW214" s="13" t="s">
        <v>31</v>
      </c>
      <c r="AX214" s="13" t="s">
        <v>75</v>
      </c>
      <c r="AY214" s="243" t="s">
        <v>162</v>
      </c>
    </row>
    <row r="215" s="14" customFormat="1">
      <c r="A215" s="14"/>
      <c r="B215" s="244"/>
      <c r="C215" s="245"/>
      <c r="D215" s="235" t="s">
        <v>171</v>
      </c>
      <c r="E215" s="246" t="s">
        <v>1</v>
      </c>
      <c r="F215" s="247" t="s">
        <v>244</v>
      </c>
      <c r="G215" s="245"/>
      <c r="H215" s="248">
        <v>13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171</v>
      </c>
      <c r="AU215" s="254" t="s">
        <v>85</v>
      </c>
      <c r="AV215" s="14" t="s">
        <v>85</v>
      </c>
      <c r="AW215" s="14" t="s">
        <v>31</v>
      </c>
      <c r="AX215" s="14" t="s">
        <v>75</v>
      </c>
      <c r="AY215" s="254" t="s">
        <v>162</v>
      </c>
    </row>
    <row r="216" s="13" customFormat="1">
      <c r="A216" s="13"/>
      <c r="B216" s="233"/>
      <c r="C216" s="234"/>
      <c r="D216" s="235" t="s">
        <v>171</v>
      </c>
      <c r="E216" s="236" t="s">
        <v>1</v>
      </c>
      <c r="F216" s="237" t="s">
        <v>1295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171</v>
      </c>
      <c r="AU216" s="243" t="s">
        <v>85</v>
      </c>
      <c r="AV216" s="13" t="s">
        <v>83</v>
      </c>
      <c r="AW216" s="13" t="s">
        <v>31</v>
      </c>
      <c r="AX216" s="13" t="s">
        <v>75</v>
      </c>
      <c r="AY216" s="243" t="s">
        <v>162</v>
      </c>
    </row>
    <row r="217" s="14" customFormat="1">
      <c r="A217" s="14"/>
      <c r="B217" s="244"/>
      <c r="C217" s="245"/>
      <c r="D217" s="235" t="s">
        <v>171</v>
      </c>
      <c r="E217" s="246" t="s">
        <v>1</v>
      </c>
      <c r="F217" s="247" t="s">
        <v>169</v>
      </c>
      <c r="G217" s="245"/>
      <c r="H217" s="248">
        <v>4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171</v>
      </c>
      <c r="AU217" s="254" t="s">
        <v>85</v>
      </c>
      <c r="AV217" s="14" t="s">
        <v>85</v>
      </c>
      <c r="AW217" s="14" t="s">
        <v>31</v>
      </c>
      <c r="AX217" s="14" t="s">
        <v>75</v>
      </c>
      <c r="AY217" s="254" t="s">
        <v>162</v>
      </c>
    </row>
    <row r="218" s="15" customFormat="1">
      <c r="A218" s="15"/>
      <c r="B218" s="255"/>
      <c r="C218" s="256"/>
      <c r="D218" s="235" t="s">
        <v>171</v>
      </c>
      <c r="E218" s="257" t="s">
        <v>1</v>
      </c>
      <c r="F218" s="258" t="s">
        <v>185</v>
      </c>
      <c r="G218" s="256"/>
      <c r="H218" s="259">
        <v>17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5" t="s">
        <v>171</v>
      </c>
      <c r="AU218" s="265" t="s">
        <v>85</v>
      </c>
      <c r="AV218" s="15" t="s">
        <v>169</v>
      </c>
      <c r="AW218" s="15" t="s">
        <v>31</v>
      </c>
      <c r="AX218" s="15" t="s">
        <v>83</v>
      </c>
      <c r="AY218" s="265" t="s">
        <v>162</v>
      </c>
    </row>
    <row r="219" s="2" customFormat="1" ht="24.15" customHeight="1">
      <c r="A219" s="39"/>
      <c r="B219" s="40"/>
      <c r="C219" s="220" t="s">
        <v>404</v>
      </c>
      <c r="D219" s="220" t="s">
        <v>165</v>
      </c>
      <c r="E219" s="221" t="s">
        <v>1296</v>
      </c>
      <c r="F219" s="222" t="s">
        <v>1297</v>
      </c>
      <c r="G219" s="223" t="s">
        <v>213</v>
      </c>
      <c r="H219" s="224">
        <v>35</v>
      </c>
      <c r="I219" s="225"/>
      <c r="J219" s="224">
        <f>ROUND(I219*H219,2)</f>
        <v>0</v>
      </c>
      <c r="K219" s="226"/>
      <c r="L219" s="45"/>
      <c r="M219" s="227" t="s">
        <v>1</v>
      </c>
      <c r="N219" s="228" t="s">
        <v>40</v>
      </c>
      <c r="O219" s="92"/>
      <c r="P219" s="229">
        <f>O219*H219</f>
        <v>0</v>
      </c>
      <c r="Q219" s="229">
        <v>0.00115</v>
      </c>
      <c r="R219" s="229">
        <f>Q219*H219</f>
        <v>0.040250000000000001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265</v>
      </c>
      <c r="AT219" s="231" t="s">
        <v>165</v>
      </c>
      <c r="AU219" s="231" t="s">
        <v>85</v>
      </c>
      <c r="AY219" s="18" t="s">
        <v>162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265</v>
      </c>
      <c r="BM219" s="231" t="s">
        <v>1298</v>
      </c>
    </row>
    <row r="220" s="2" customFormat="1">
      <c r="A220" s="39"/>
      <c r="B220" s="40"/>
      <c r="C220" s="41"/>
      <c r="D220" s="235" t="s">
        <v>220</v>
      </c>
      <c r="E220" s="41"/>
      <c r="F220" s="266" t="s">
        <v>1244</v>
      </c>
      <c r="G220" s="41"/>
      <c r="H220" s="41"/>
      <c r="I220" s="267"/>
      <c r="J220" s="41"/>
      <c r="K220" s="41"/>
      <c r="L220" s="45"/>
      <c r="M220" s="268"/>
      <c r="N220" s="269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220</v>
      </c>
      <c r="AU220" s="18" t="s">
        <v>85</v>
      </c>
    </row>
    <row r="221" s="13" customFormat="1">
      <c r="A221" s="13"/>
      <c r="B221" s="233"/>
      <c r="C221" s="234"/>
      <c r="D221" s="235" t="s">
        <v>171</v>
      </c>
      <c r="E221" s="236" t="s">
        <v>1</v>
      </c>
      <c r="F221" s="237" t="s">
        <v>1299</v>
      </c>
      <c r="G221" s="234"/>
      <c r="H221" s="236" t="s">
        <v>1</v>
      </c>
      <c r="I221" s="238"/>
      <c r="J221" s="234"/>
      <c r="K221" s="234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171</v>
      </c>
      <c r="AU221" s="243" t="s">
        <v>85</v>
      </c>
      <c r="AV221" s="13" t="s">
        <v>83</v>
      </c>
      <c r="AW221" s="13" t="s">
        <v>31</v>
      </c>
      <c r="AX221" s="13" t="s">
        <v>75</v>
      </c>
      <c r="AY221" s="243" t="s">
        <v>162</v>
      </c>
    </row>
    <row r="222" s="14" customFormat="1">
      <c r="A222" s="14"/>
      <c r="B222" s="244"/>
      <c r="C222" s="245"/>
      <c r="D222" s="235" t="s">
        <v>171</v>
      </c>
      <c r="E222" s="246" t="s">
        <v>1</v>
      </c>
      <c r="F222" s="247" t="s">
        <v>252</v>
      </c>
      <c r="G222" s="245"/>
      <c r="H222" s="248">
        <v>15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171</v>
      </c>
      <c r="AU222" s="254" t="s">
        <v>85</v>
      </c>
      <c r="AV222" s="14" t="s">
        <v>85</v>
      </c>
      <c r="AW222" s="14" t="s">
        <v>31</v>
      </c>
      <c r="AX222" s="14" t="s">
        <v>75</v>
      </c>
      <c r="AY222" s="254" t="s">
        <v>162</v>
      </c>
    </row>
    <row r="223" s="13" customFormat="1">
      <c r="A223" s="13"/>
      <c r="B223" s="233"/>
      <c r="C223" s="234"/>
      <c r="D223" s="235" t="s">
        <v>171</v>
      </c>
      <c r="E223" s="236" t="s">
        <v>1</v>
      </c>
      <c r="F223" s="237" t="s">
        <v>1294</v>
      </c>
      <c r="G223" s="234"/>
      <c r="H223" s="236" t="s">
        <v>1</v>
      </c>
      <c r="I223" s="238"/>
      <c r="J223" s="234"/>
      <c r="K223" s="234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171</v>
      </c>
      <c r="AU223" s="243" t="s">
        <v>85</v>
      </c>
      <c r="AV223" s="13" t="s">
        <v>83</v>
      </c>
      <c r="AW223" s="13" t="s">
        <v>31</v>
      </c>
      <c r="AX223" s="13" t="s">
        <v>75</v>
      </c>
      <c r="AY223" s="243" t="s">
        <v>162</v>
      </c>
    </row>
    <row r="224" s="14" customFormat="1">
      <c r="A224" s="14"/>
      <c r="B224" s="244"/>
      <c r="C224" s="245"/>
      <c r="D224" s="235" t="s">
        <v>171</v>
      </c>
      <c r="E224" s="246" t="s">
        <v>1</v>
      </c>
      <c r="F224" s="247" t="s">
        <v>229</v>
      </c>
      <c r="G224" s="245"/>
      <c r="H224" s="248">
        <v>10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171</v>
      </c>
      <c r="AU224" s="254" t="s">
        <v>85</v>
      </c>
      <c r="AV224" s="14" t="s">
        <v>85</v>
      </c>
      <c r="AW224" s="14" t="s">
        <v>31</v>
      </c>
      <c r="AX224" s="14" t="s">
        <v>75</v>
      </c>
      <c r="AY224" s="254" t="s">
        <v>162</v>
      </c>
    </row>
    <row r="225" s="13" customFormat="1">
      <c r="A225" s="13"/>
      <c r="B225" s="233"/>
      <c r="C225" s="234"/>
      <c r="D225" s="235" t="s">
        <v>171</v>
      </c>
      <c r="E225" s="236" t="s">
        <v>1</v>
      </c>
      <c r="F225" s="237" t="s">
        <v>1295</v>
      </c>
      <c r="G225" s="234"/>
      <c r="H225" s="236" t="s">
        <v>1</v>
      </c>
      <c r="I225" s="238"/>
      <c r="J225" s="234"/>
      <c r="K225" s="234"/>
      <c r="L225" s="239"/>
      <c r="M225" s="240"/>
      <c r="N225" s="241"/>
      <c r="O225" s="241"/>
      <c r="P225" s="241"/>
      <c r="Q225" s="241"/>
      <c r="R225" s="241"/>
      <c r="S225" s="241"/>
      <c r="T225" s="24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3" t="s">
        <v>171</v>
      </c>
      <c r="AU225" s="243" t="s">
        <v>85</v>
      </c>
      <c r="AV225" s="13" t="s">
        <v>83</v>
      </c>
      <c r="AW225" s="13" t="s">
        <v>31</v>
      </c>
      <c r="AX225" s="13" t="s">
        <v>75</v>
      </c>
      <c r="AY225" s="243" t="s">
        <v>162</v>
      </c>
    </row>
    <row r="226" s="14" customFormat="1">
      <c r="A226" s="14"/>
      <c r="B226" s="244"/>
      <c r="C226" s="245"/>
      <c r="D226" s="235" t="s">
        <v>171</v>
      </c>
      <c r="E226" s="246" t="s">
        <v>1</v>
      </c>
      <c r="F226" s="247" t="s">
        <v>229</v>
      </c>
      <c r="G226" s="245"/>
      <c r="H226" s="248">
        <v>10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4" t="s">
        <v>171</v>
      </c>
      <c r="AU226" s="254" t="s">
        <v>85</v>
      </c>
      <c r="AV226" s="14" t="s">
        <v>85</v>
      </c>
      <c r="AW226" s="14" t="s">
        <v>31</v>
      </c>
      <c r="AX226" s="14" t="s">
        <v>75</v>
      </c>
      <c r="AY226" s="254" t="s">
        <v>162</v>
      </c>
    </row>
    <row r="227" s="15" customFormat="1">
      <c r="A227" s="15"/>
      <c r="B227" s="255"/>
      <c r="C227" s="256"/>
      <c r="D227" s="235" t="s">
        <v>171</v>
      </c>
      <c r="E227" s="257" t="s">
        <v>1</v>
      </c>
      <c r="F227" s="258" t="s">
        <v>185</v>
      </c>
      <c r="G227" s="256"/>
      <c r="H227" s="259">
        <v>35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5" t="s">
        <v>171</v>
      </c>
      <c r="AU227" s="265" t="s">
        <v>85</v>
      </c>
      <c r="AV227" s="15" t="s">
        <v>169</v>
      </c>
      <c r="AW227" s="15" t="s">
        <v>31</v>
      </c>
      <c r="AX227" s="15" t="s">
        <v>83</v>
      </c>
      <c r="AY227" s="265" t="s">
        <v>162</v>
      </c>
    </row>
    <row r="228" s="2" customFormat="1" ht="24.15" customHeight="1">
      <c r="A228" s="39"/>
      <c r="B228" s="40"/>
      <c r="C228" s="220" t="s">
        <v>409</v>
      </c>
      <c r="D228" s="220" t="s">
        <v>165</v>
      </c>
      <c r="E228" s="221" t="s">
        <v>1300</v>
      </c>
      <c r="F228" s="222" t="s">
        <v>1301</v>
      </c>
      <c r="G228" s="223" t="s">
        <v>213</v>
      </c>
      <c r="H228" s="224">
        <v>8</v>
      </c>
      <c r="I228" s="225"/>
      <c r="J228" s="224">
        <f>ROUND(I228*H228,2)</f>
        <v>0</v>
      </c>
      <c r="K228" s="226"/>
      <c r="L228" s="45"/>
      <c r="M228" s="227" t="s">
        <v>1</v>
      </c>
      <c r="N228" s="228" t="s">
        <v>40</v>
      </c>
      <c r="O228" s="92"/>
      <c r="P228" s="229">
        <f>O228*H228</f>
        <v>0</v>
      </c>
      <c r="Q228" s="229">
        <v>0.0012999999999999999</v>
      </c>
      <c r="R228" s="229">
        <f>Q228*H228</f>
        <v>0.0104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265</v>
      </c>
      <c r="AT228" s="231" t="s">
        <v>165</v>
      </c>
      <c r="AU228" s="231" t="s">
        <v>85</v>
      </c>
      <c r="AY228" s="18" t="s">
        <v>162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83</v>
      </c>
      <c r="BK228" s="232">
        <f>ROUND(I228*H228,2)</f>
        <v>0</v>
      </c>
      <c r="BL228" s="18" t="s">
        <v>265</v>
      </c>
      <c r="BM228" s="231" t="s">
        <v>1302</v>
      </c>
    </row>
    <row r="229" s="2" customFormat="1">
      <c r="A229" s="39"/>
      <c r="B229" s="40"/>
      <c r="C229" s="41"/>
      <c r="D229" s="235" t="s">
        <v>220</v>
      </c>
      <c r="E229" s="41"/>
      <c r="F229" s="266" t="s">
        <v>1244</v>
      </c>
      <c r="G229" s="41"/>
      <c r="H229" s="41"/>
      <c r="I229" s="267"/>
      <c r="J229" s="41"/>
      <c r="K229" s="41"/>
      <c r="L229" s="45"/>
      <c r="M229" s="268"/>
      <c r="N229" s="269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220</v>
      </c>
      <c r="AU229" s="18" t="s">
        <v>85</v>
      </c>
    </row>
    <row r="230" s="13" customFormat="1">
      <c r="A230" s="13"/>
      <c r="B230" s="233"/>
      <c r="C230" s="234"/>
      <c r="D230" s="235" t="s">
        <v>171</v>
      </c>
      <c r="E230" s="236" t="s">
        <v>1</v>
      </c>
      <c r="F230" s="237" t="s">
        <v>1295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171</v>
      </c>
      <c r="AU230" s="243" t="s">
        <v>85</v>
      </c>
      <c r="AV230" s="13" t="s">
        <v>83</v>
      </c>
      <c r="AW230" s="13" t="s">
        <v>31</v>
      </c>
      <c r="AX230" s="13" t="s">
        <v>75</v>
      </c>
      <c r="AY230" s="243" t="s">
        <v>162</v>
      </c>
    </row>
    <row r="231" s="14" customFormat="1">
      <c r="A231" s="14"/>
      <c r="B231" s="244"/>
      <c r="C231" s="245"/>
      <c r="D231" s="235" t="s">
        <v>171</v>
      </c>
      <c r="E231" s="246" t="s">
        <v>1</v>
      </c>
      <c r="F231" s="247" t="s">
        <v>216</v>
      </c>
      <c r="G231" s="245"/>
      <c r="H231" s="248">
        <v>8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171</v>
      </c>
      <c r="AU231" s="254" t="s">
        <v>85</v>
      </c>
      <c r="AV231" s="14" t="s">
        <v>85</v>
      </c>
      <c r="AW231" s="14" t="s">
        <v>31</v>
      </c>
      <c r="AX231" s="14" t="s">
        <v>83</v>
      </c>
      <c r="AY231" s="254" t="s">
        <v>162</v>
      </c>
    </row>
    <row r="232" s="2" customFormat="1" ht="24.15" customHeight="1">
      <c r="A232" s="39"/>
      <c r="B232" s="40"/>
      <c r="C232" s="220" t="s">
        <v>415</v>
      </c>
      <c r="D232" s="220" t="s">
        <v>165</v>
      </c>
      <c r="E232" s="221" t="s">
        <v>1303</v>
      </c>
      <c r="F232" s="222" t="s">
        <v>1304</v>
      </c>
      <c r="G232" s="223" t="s">
        <v>213</v>
      </c>
      <c r="H232" s="224">
        <v>18</v>
      </c>
      <c r="I232" s="225"/>
      <c r="J232" s="224">
        <f>ROUND(I232*H232,2)</f>
        <v>0</v>
      </c>
      <c r="K232" s="226"/>
      <c r="L232" s="45"/>
      <c r="M232" s="227" t="s">
        <v>1</v>
      </c>
      <c r="N232" s="228" t="s">
        <v>40</v>
      </c>
      <c r="O232" s="92"/>
      <c r="P232" s="229">
        <f>O232*H232</f>
        <v>0</v>
      </c>
      <c r="Q232" s="229">
        <v>0.0025500000000000002</v>
      </c>
      <c r="R232" s="229">
        <f>Q232*H232</f>
        <v>0.045900000000000003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265</v>
      </c>
      <c r="AT232" s="231" t="s">
        <v>165</v>
      </c>
      <c r="AU232" s="231" t="s">
        <v>85</v>
      </c>
      <c r="AY232" s="18" t="s">
        <v>162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83</v>
      </c>
      <c r="BK232" s="232">
        <f>ROUND(I232*H232,2)</f>
        <v>0</v>
      </c>
      <c r="BL232" s="18" t="s">
        <v>265</v>
      </c>
      <c r="BM232" s="231" t="s">
        <v>1305</v>
      </c>
    </row>
    <row r="233" s="2" customFormat="1">
      <c r="A233" s="39"/>
      <c r="B233" s="40"/>
      <c r="C233" s="41"/>
      <c r="D233" s="235" t="s">
        <v>220</v>
      </c>
      <c r="E233" s="41"/>
      <c r="F233" s="266" t="s">
        <v>1244</v>
      </c>
      <c r="G233" s="41"/>
      <c r="H233" s="41"/>
      <c r="I233" s="267"/>
      <c r="J233" s="41"/>
      <c r="K233" s="41"/>
      <c r="L233" s="45"/>
      <c r="M233" s="268"/>
      <c r="N233" s="269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220</v>
      </c>
      <c r="AU233" s="18" t="s">
        <v>85</v>
      </c>
    </row>
    <row r="234" s="13" customFormat="1">
      <c r="A234" s="13"/>
      <c r="B234" s="233"/>
      <c r="C234" s="234"/>
      <c r="D234" s="235" t="s">
        <v>171</v>
      </c>
      <c r="E234" s="236" t="s">
        <v>1</v>
      </c>
      <c r="F234" s="237" t="s">
        <v>1295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171</v>
      </c>
      <c r="AU234" s="243" t="s">
        <v>85</v>
      </c>
      <c r="AV234" s="13" t="s">
        <v>83</v>
      </c>
      <c r="AW234" s="13" t="s">
        <v>31</v>
      </c>
      <c r="AX234" s="13" t="s">
        <v>75</v>
      </c>
      <c r="AY234" s="243" t="s">
        <v>162</v>
      </c>
    </row>
    <row r="235" s="14" customFormat="1">
      <c r="A235" s="14"/>
      <c r="B235" s="244"/>
      <c r="C235" s="245"/>
      <c r="D235" s="235" t="s">
        <v>171</v>
      </c>
      <c r="E235" s="246" t="s">
        <v>1</v>
      </c>
      <c r="F235" s="247" t="s">
        <v>290</v>
      </c>
      <c r="G235" s="245"/>
      <c r="H235" s="248">
        <v>18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171</v>
      </c>
      <c r="AU235" s="254" t="s">
        <v>85</v>
      </c>
      <c r="AV235" s="14" t="s">
        <v>85</v>
      </c>
      <c r="AW235" s="14" t="s">
        <v>31</v>
      </c>
      <c r="AX235" s="14" t="s">
        <v>83</v>
      </c>
      <c r="AY235" s="254" t="s">
        <v>162</v>
      </c>
    </row>
    <row r="236" s="2" customFormat="1" ht="24.15" customHeight="1">
      <c r="A236" s="39"/>
      <c r="B236" s="40"/>
      <c r="C236" s="220" t="s">
        <v>419</v>
      </c>
      <c r="D236" s="220" t="s">
        <v>165</v>
      </c>
      <c r="E236" s="221" t="s">
        <v>1306</v>
      </c>
      <c r="F236" s="222" t="s">
        <v>1307</v>
      </c>
      <c r="G236" s="223" t="s">
        <v>213</v>
      </c>
      <c r="H236" s="224">
        <v>25</v>
      </c>
      <c r="I236" s="225"/>
      <c r="J236" s="224">
        <f>ROUND(I236*H236,2)</f>
        <v>0</v>
      </c>
      <c r="K236" s="226"/>
      <c r="L236" s="45"/>
      <c r="M236" s="227" t="s">
        <v>1</v>
      </c>
      <c r="N236" s="228" t="s">
        <v>40</v>
      </c>
      <c r="O236" s="92"/>
      <c r="P236" s="229">
        <f>O236*H236</f>
        <v>0</v>
      </c>
      <c r="Q236" s="229">
        <v>0.00362</v>
      </c>
      <c r="R236" s="229">
        <f>Q236*H236</f>
        <v>0.090499999999999997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265</v>
      </c>
      <c r="AT236" s="231" t="s">
        <v>165</v>
      </c>
      <c r="AU236" s="231" t="s">
        <v>85</v>
      </c>
      <c r="AY236" s="18" t="s">
        <v>162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83</v>
      </c>
      <c r="BK236" s="232">
        <f>ROUND(I236*H236,2)</f>
        <v>0</v>
      </c>
      <c r="BL236" s="18" t="s">
        <v>265</v>
      </c>
      <c r="BM236" s="231" t="s">
        <v>1308</v>
      </c>
    </row>
    <row r="237" s="2" customFormat="1">
      <c r="A237" s="39"/>
      <c r="B237" s="40"/>
      <c r="C237" s="41"/>
      <c r="D237" s="235" t="s">
        <v>220</v>
      </c>
      <c r="E237" s="41"/>
      <c r="F237" s="266" t="s">
        <v>1244</v>
      </c>
      <c r="G237" s="41"/>
      <c r="H237" s="41"/>
      <c r="I237" s="267"/>
      <c r="J237" s="41"/>
      <c r="K237" s="41"/>
      <c r="L237" s="45"/>
      <c r="M237" s="268"/>
      <c r="N237" s="269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220</v>
      </c>
      <c r="AU237" s="18" t="s">
        <v>85</v>
      </c>
    </row>
    <row r="238" s="13" customFormat="1">
      <c r="A238" s="13"/>
      <c r="B238" s="233"/>
      <c r="C238" s="234"/>
      <c r="D238" s="235" t="s">
        <v>171</v>
      </c>
      <c r="E238" s="236" t="s">
        <v>1</v>
      </c>
      <c r="F238" s="237" t="s">
        <v>1295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171</v>
      </c>
      <c r="AU238" s="243" t="s">
        <v>85</v>
      </c>
      <c r="AV238" s="13" t="s">
        <v>83</v>
      </c>
      <c r="AW238" s="13" t="s">
        <v>31</v>
      </c>
      <c r="AX238" s="13" t="s">
        <v>75</v>
      </c>
      <c r="AY238" s="243" t="s">
        <v>162</v>
      </c>
    </row>
    <row r="239" s="14" customFormat="1">
      <c r="A239" s="14"/>
      <c r="B239" s="244"/>
      <c r="C239" s="245"/>
      <c r="D239" s="235" t="s">
        <v>171</v>
      </c>
      <c r="E239" s="246" t="s">
        <v>1</v>
      </c>
      <c r="F239" s="247" t="s">
        <v>336</v>
      </c>
      <c r="G239" s="245"/>
      <c r="H239" s="248">
        <v>25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4" t="s">
        <v>171</v>
      </c>
      <c r="AU239" s="254" t="s">
        <v>85</v>
      </c>
      <c r="AV239" s="14" t="s">
        <v>85</v>
      </c>
      <c r="AW239" s="14" t="s">
        <v>31</v>
      </c>
      <c r="AX239" s="14" t="s">
        <v>83</v>
      </c>
      <c r="AY239" s="254" t="s">
        <v>162</v>
      </c>
    </row>
    <row r="240" s="2" customFormat="1" ht="24.15" customHeight="1">
      <c r="A240" s="39"/>
      <c r="B240" s="40"/>
      <c r="C240" s="220" t="s">
        <v>426</v>
      </c>
      <c r="D240" s="220" t="s">
        <v>165</v>
      </c>
      <c r="E240" s="221" t="s">
        <v>1309</v>
      </c>
      <c r="F240" s="222" t="s">
        <v>1310</v>
      </c>
      <c r="G240" s="223" t="s">
        <v>213</v>
      </c>
      <c r="H240" s="224">
        <v>12</v>
      </c>
      <c r="I240" s="225"/>
      <c r="J240" s="224">
        <f>ROUND(I240*H240,2)</f>
        <v>0</v>
      </c>
      <c r="K240" s="226"/>
      <c r="L240" s="45"/>
      <c r="M240" s="227" t="s">
        <v>1</v>
      </c>
      <c r="N240" s="228" t="s">
        <v>40</v>
      </c>
      <c r="O240" s="92"/>
      <c r="P240" s="229">
        <f>O240*H240</f>
        <v>0</v>
      </c>
      <c r="Q240" s="229">
        <v>0.0061000000000000004</v>
      </c>
      <c r="R240" s="229">
        <f>Q240*H240</f>
        <v>0.073200000000000001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265</v>
      </c>
      <c r="AT240" s="231" t="s">
        <v>165</v>
      </c>
      <c r="AU240" s="231" t="s">
        <v>85</v>
      </c>
      <c r="AY240" s="18" t="s">
        <v>162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83</v>
      </c>
      <c r="BK240" s="232">
        <f>ROUND(I240*H240,2)</f>
        <v>0</v>
      </c>
      <c r="BL240" s="18" t="s">
        <v>265</v>
      </c>
      <c r="BM240" s="231" t="s">
        <v>1311</v>
      </c>
    </row>
    <row r="241" s="2" customFormat="1">
      <c r="A241" s="39"/>
      <c r="B241" s="40"/>
      <c r="C241" s="41"/>
      <c r="D241" s="235" t="s">
        <v>220</v>
      </c>
      <c r="E241" s="41"/>
      <c r="F241" s="266" t="s">
        <v>1244</v>
      </c>
      <c r="G241" s="41"/>
      <c r="H241" s="41"/>
      <c r="I241" s="267"/>
      <c r="J241" s="41"/>
      <c r="K241" s="41"/>
      <c r="L241" s="45"/>
      <c r="M241" s="268"/>
      <c r="N241" s="269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220</v>
      </c>
      <c r="AU241" s="18" t="s">
        <v>85</v>
      </c>
    </row>
    <row r="242" s="13" customFormat="1">
      <c r="A242" s="13"/>
      <c r="B242" s="233"/>
      <c r="C242" s="234"/>
      <c r="D242" s="235" t="s">
        <v>171</v>
      </c>
      <c r="E242" s="236" t="s">
        <v>1</v>
      </c>
      <c r="F242" s="237" t="s">
        <v>1295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171</v>
      </c>
      <c r="AU242" s="243" t="s">
        <v>85</v>
      </c>
      <c r="AV242" s="13" t="s">
        <v>83</v>
      </c>
      <c r="AW242" s="13" t="s">
        <v>31</v>
      </c>
      <c r="AX242" s="13" t="s">
        <v>75</v>
      </c>
      <c r="AY242" s="243" t="s">
        <v>162</v>
      </c>
    </row>
    <row r="243" s="14" customFormat="1">
      <c r="A243" s="14"/>
      <c r="B243" s="244"/>
      <c r="C243" s="245"/>
      <c r="D243" s="235" t="s">
        <v>171</v>
      </c>
      <c r="E243" s="246" t="s">
        <v>1</v>
      </c>
      <c r="F243" s="247" t="s">
        <v>8</v>
      </c>
      <c r="G243" s="245"/>
      <c r="H243" s="248">
        <v>12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171</v>
      </c>
      <c r="AU243" s="254" t="s">
        <v>85</v>
      </c>
      <c r="AV243" s="14" t="s">
        <v>85</v>
      </c>
      <c r="AW243" s="14" t="s">
        <v>31</v>
      </c>
      <c r="AX243" s="14" t="s">
        <v>83</v>
      </c>
      <c r="AY243" s="254" t="s">
        <v>162</v>
      </c>
    </row>
    <row r="244" s="2" customFormat="1" ht="16.5" customHeight="1">
      <c r="A244" s="39"/>
      <c r="B244" s="40"/>
      <c r="C244" s="220" t="s">
        <v>436</v>
      </c>
      <c r="D244" s="220" t="s">
        <v>165</v>
      </c>
      <c r="E244" s="221" t="s">
        <v>1312</v>
      </c>
      <c r="F244" s="222" t="s">
        <v>1313</v>
      </c>
      <c r="G244" s="223" t="s">
        <v>193</v>
      </c>
      <c r="H244" s="224">
        <v>21</v>
      </c>
      <c r="I244" s="225"/>
      <c r="J244" s="224">
        <f>ROUND(I244*H244,2)</f>
        <v>0</v>
      </c>
      <c r="K244" s="226"/>
      <c r="L244" s="45"/>
      <c r="M244" s="227" t="s">
        <v>1</v>
      </c>
      <c r="N244" s="228" t="s">
        <v>40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265</v>
      </c>
      <c r="AT244" s="231" t="s">
        <v>165</v>
      </c>
      <c r="AU244" s="231" t="s">
        <v>85</v>
      </c>
      <c r="AY244" s="18" t="s">
        <v>162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83</v>
      </c>
      <c r="BK244" s="232">
        <f>ROUND(I244*H244,2)</f>
        <v>0</v>
      </c>
      <c r="BL244" s="18" t="s">
        <v>265</v>
      </c>
      <c r="BM244" s="231" t="s">
        <v>1314</v>
      </c>
    </row>
    <row r="245" s="2" customFormat="1" ht="37.8" customHeight="1">
      <c r="A245" s="39"/>
      <c r="B245" s="40"/>
      <c r="C245" s="220" t="s">
        <v>441</v>
      </c>
      <c r="D245" s="220" t="s">
        <v>165</v>
      </c>
      <c r="E245" s="221" t="s">
        <v>1315</v>
      </c>
      <c r="F245" s="222" t="s">
        <v>1316</v>
      </c>
      <c r="G245" s="223" t="s">
        <v>213</v>
      </c>
      <c r="H245" s="224">
        <v>23</v>
      </c>
      <c r="I245" s="225"/>
      <c r="J245" s="224">
        <f>ROUND(I245*H245,2)</f>
        <v>0</v>
      </c>
      <c r="K245" s="226"/>
      <c r="L245" s="45"/>
      <c r="M245" s="227" t="s">
        <v>1</v>
      </c>
      <c r="N245" s="228" t="s">
        <v>40</v>
      </c>
      <c r="O245" s="92"/>
      <c r="P245" s="229">
        <f>O245*H245</f>
        <v>0</v>
      </c>
      <c r="Q245" s="229">
        <v>0.00034000000000000002</v>
      </c>
      <c r="R245" s="229">
        <f>Q245*H245</f>
        <v>0.0078200000000000006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265</v>
      </c>
      <c r="AT245" s="231" t="s">
        <v>165</v>
      </c>
      <c r="AU245" s="231" t="s">
        <v>85</v>
      </c>
      <c r="AY245" s="18" t="s">
        <v>162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83</v>
      </c>
      <c r="BK245" s="232">
        <f>ROUND(I245*H245,2)</f>
        <v>0</v>
      </c>
      <c r="BL245" s="18" t="s">
        <v>265</v>
      </c>
      <c r="BM245" s="231" t="s">
        <v>1317</v>
      </c>
    </row>
    <row r="246" s="14" customFormat="1">
      <c r="A246" s="14"/>
      <c r="B246" s="244"/>
      <c r="C246" s="245"/>
      <c r="D246" s="235" t="s">
        <v>171</v>
      </c>
      <c r="E246" s="246" t="s">
        <v>1</v>
      </c>
      <c r="F246" s="247" t="s">
        <v>1318</v>
      </c>
      <c r="G246" s="245"/>
      <c r="H246" s="248">
        <v>23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171</v>
      </c>
      <c r="AU246" s="254" t="s">
        <v>85</v>
      </c>
      <c r="AV246" s="14" t="s">
        <v>85</v>
      </c>
      <c r="AW246" s="14" t="s">
        <v>31</v>
      </c>
      <c r="AX246" s="14" t="s">
        <v>83</v>
      </c>
      <c r="AY246" s="254" t="s">
        <v>162</v>
      </c>
    </row>
    <row r="247" s="2" customFormat="1" ht="37.8" customHeight="1">
      <c r="A247" s="39"/>
      <c r="B247" s="40"/>
      <c r="C247" s="220" t="s">
        <v>446</v>
      </c>
      <c r="D247" s="220" t="s">
        <v>165</v>
      </c>
      <c r="E247" s="221" t="s">
        <v>1319</v>
      </c>
      <c r="F247" s="222" t="s">
        <v>1320</v>
      </c>
      <c r="G247" s="223" t="s">
        <v>213</v>
      </c>
      <c r="H247" s="224">
        <v>37</v>
      </c>
      <c r="I247" s="225"/>
      <c r="J247" s="224">
        <f>ROUND(I247*H247,2)</f>
        <v>0</v>
      </c>
      <c r="K247" s="226"/>
      <c r="L247" s="45"/>
      <c r="M247" s="227" t="s">
        <v>1</v>
      </c>
      <c r="N247" s="228" t="s">
        <v>40</v>
      </c>
      <c r="O247" s="92"/>
      <c r="P247" s="229">
        <f>O247*H247</f>
        <v>0</v>
      </c>
      <c r="Q247" s="229">
        <v>0.00020000000000000001</v>
      </c>
      <c r="R247" s="229">
        <f>Q247*H247</f>
        <v>0.0074000000000000003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265</v>
      </c>
      <c r="AT247" s="231" t="s">
        <v>165</v>
      </c>
      <c r="AU247" s="231" t="s">
        <v>85</v>
      </c>
      <c r="AY247" s="18" t="s">
        <v>162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83</v>
      </c>
      <c r="BK247" s="232">
        <f>ROUND(I247*H247,2)</f>
        <v>0</v>
      </c>
      <c r="BL247" s="18" t="s">
        <v>265</v>
      </c>
      <c r="BM247" s="231" t="s">
        <v>1321</v>
      </c>
    </row>
    <row r="248" s="14" customFormat="1">
      <c r="A248" s="14"/>
      <c r="B248" s="244"/>
      <c r="C248" s="245"/>
      <c r="D248" s="235" t="s">
        <v>171</v>
      </c>
      <c r="E248" s="246" t="s">
        <v>1</v>
      </c>
      <c r="F248" s="247" t="s">
        <v>1322</v>
      </c>
      <c r="G248" s="245"/>
      <c r="H248" s="248">
        <v>37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171</v>
      </c>
      <c r="AU248" s="254" t="s">
        <v>85</v>
      </c>
      <c r="AV248" s="14" t="s">
        <v>85</v>
      </c>
      <c r="AW248" s="14" t="s">
        <v>31</v>
      </c>
      <c r="AX248" s="14" t="s">
        <v>83</v>
      </c>
      <c r="AY248" s="254" t="s">
        <v>162</v>
      </c>
    </row>
    <row r="249" s="2" customFormat="1" ht="37.8" customHeight="1">
      <c r="A249" s="39"/>
      <c r="B249" s="40"/>
      <c r="C249" s="220" t="s">
        <v>450</v>
      </c>
      <c r="D249" s="220" t="s">
        <v>165</v>
      </c>
      <c r="E249" s="221" t="s">
        <v>1323</v>
      </c>
      <c r="F249" s="222" t="s">
        <v>1324</v>
      </c>
      <c r="G249" s="223" t="s">
        <v>213</v>
      </c>
      <c r="H249" s="224">
        <v>43</v>
      </c>
      <c r="I249" s="225"/>
      <c r="J249" s="224">
        <f>ROUND(I249*H249,2)</f>
        <v>0</v>
      </c>
      <c r="K249" s="226"/>
      <c r="L249" s="45"/>
      <c r="M249" s="227" t="s">
        <v>1</v>
      </c>
      <c r="N249" s="228" t="s">
        <v>40</v>
      </c>
      <c r="O249" s="92"/>
      <c r="P249" s="229">
        <f>O249*H249</f>
        <v>0</v>
      </c>
      <c r="Q249" s="229">
        <v>0.00024000000000000001</v>
      </c>
      <c r="R249" s="229">
        <f>Q249*H249</f>
        <v>0.010320000000000001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265</v>
      </c>
      <c r="AT249" s="231" t="s">
        <v>165</v>
      </c>
      <c r="AU249" s="231" t="s">
        <v>85</v>
      </c>
      <c r="AY249" s="18" t="s">
        <v>162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83</v>
      </c>
      <c r="BK249" s="232">
        <f>ROUND(I249*H249,2)</f>
        <v>0</v>
      </c>
      <c r="BL249" s="18" t="s">
        <v>265</v>
      </c>
      <c r="BM249" s="231" t="s">
        <v>1325</v>
      </c>
    </row>
    <row r="250" s="14" customFormat="1">
      <c r="A250" s="14"/>
      <c r="B250" s="244"/>
      <c r="C250" s="245"/>
      <c r="D250" s="235" t="s">
        <v>171</v>
      </c>
      <c r="E250" s="246" t="s">
        <v>1</v>
      </c>
      <c r="F250" s="247" t="s">
        <v>1326</v>
      </c>
      <c r="G250" s="245"/>
      <c r="H250" s="248">
        <v>43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4" t="s">
        <v>171</v>
      </c>
      <c r="AU250" s="254" t="s">
        <v>85</v>
      </c>
      <c r="AV250" s="14" t="s">
        <v>85</v>
      </c>
      <c r="AW250" s="14" t="s">
        <v>31</v>
      </c>
      <c r="AX250" s="14" t="s">
        <v>83</v>
      </c>
      <c r="AY250" s="254" t="s">
        <v>162</v>
      </c>
    </row>
    <row r="251" s="2" customFormat="1" ht="37.8" customHeight="1">
      <c r="A251" s="39"/>
      <c r="B251" s="40"/>
      <c r="C251" s="220" t="s">
        <v>454</v>
      </c>
      <c r="D251" s="220" t="s">
        <v>165</v>
      </c>
      <c r="E251" s="221" t="s">
        <v>1327</v>
      </c>
      <c r="F251" s="222" t="s">
        <v>1328</v>
      </c>
      <c r="G251" s="223" t="s">
        <v>213</v>
      </c>
      <c r="H251" s="224">
        <v>12</v>
      </c>
      <c r="I251" s="225"/>
      <c r="J251" s="224">
        <f>ROUND(I251*H251,2)</f>
        <v>0</v>
      </c>
      <c r="K251" s="226"/>
      <c r="L251" s="45"/>
      <c r="M251" s="227" t="s">
        <v>1</v>
      </c>
      <c r="N251" s="228" t="s">
        <v>40</v>
      </c>
      <c r="O251" s="92"/>
      <c r="P251" s="229">
        <f>O251*H251</f>
        <v>0</v>
      </c>
      <c r="Q251" s="229">
        <v>0.00027</v>
      </c>
      <c r="R251" s="229">
        <f>Q251*H251</f>
        <v>0.0032399999999999998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265</v>
      </c>
      <c r="AT251" s="231" t="s">
        <v>165</v>
      </c>
      <c r="AU251" s="231" t="s">
        <v>85</v>
      </c>
      <c r="AY251" s="18" t="s">
        <v>162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83</v>
      </c>
      <c r="BK251" s="232">
        <f>ROUND(I251*H251,2)</f>
        <v>0</v>
      </c>
      <c r="BL251" s="18" t="s">
        <v>265</v>
      </c>
      <c r="BM251" s="231" t="s">
        <v>1329</v>
      </c>
    </row>
    <row r="252" s="2" customFormat="1" ht="16.5" customHeight="1">
      <c r="A252" s="39"/>
      <c r="B252" s="40"/>
      <c r="C252" s="220" t="s">
        <v>462</v>
      </c>
      <c r="D252" s="220" t="s">
        <v>165</v>
      </c>
      <c r="E252" s="221" t="s">
        <v>1330</v>
      </c>
      <c r="F252" s="222" t="s">
        <v>1331</v>
      </c>
      <c r="G252" s="223" t="s">
        <v>193</v>
      </c>
      <c r="H252" s="224">
        <v>14</v>
      </c>
      <c r="I252" s="225"/>
      <c r="J252" s="224">
        <f>ROUND(I252*H252,2)</f>
        <v>0</v>
      </c>
      <c r="K252" s="226"/>
      <c r="L252" s="45"/>
      <c r="M252" s="227" t="s">
        <v>1</v>
      </c>
      <c r="N252" s="228" t="s">
        <v>40</v>
      </c>
      <c r="O252" s="92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265</v>
      </c>
      <c r="AT252" s="231" t="s">
        <v>165</v>
      </c>
      <c r="AU252" s="231" t="s">
        <v>85</v>
      </c>
      <c r="AY252" s="18" t="s">
        <v>162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83</v>
      </c>
      <c r="BK252" s="232">
        <f>ROUND(I252*H252,2)</f>
        <v>0</v>
      </c>
      <c r="BL252" s="18" t="s">
        <v>265</v>
      </c>
      <c r="BM252" s="231" t="s">
        <v>1332</v>
      </c>
    </row>
    <row r="253" s="14" customFormat="1">
      <c r="A253" s="14"/>
      <c r="B253" s="244"/>
      <c r="C253" s="245"/>
      <c r="D253" s="235" t="s">
        <v>171</v>
      </c>
      <c r="E253" s="246" t="s">
        <v>1</v>
      </c>
      <c r="F253" s="247" t="s">
        <v>1333</v>
      </c>
      <c r="G253" s="245"/>
      <c r="H253" s="248">
        <v>14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171</v>
      </c>
      <c r="AU253" s="254" t="s">
        <v>85</v>
      </c>
      <c r="AV253" s="14" t="s">
        <v>85</v>
      </c>
      <c r="AW253" s="14" t="s">
        <v>31</v>
      </c>
      <c r="AX253" s="14" t="s">
        <v>83</v>
      </c>
      <c r="AY253" s="254" t="s">
        <v>162</v>
      </c>
    </row>
    <row r="254" s="2" customFormat="1" ht="21.75" customHeight="1">
      <c r="A254" s="39"/>
      <c r="B254" s="40"/>
      <c r="C254" s="220" t="s">
        <v>467</v>
      </c>
      <c r="D254" s="220" t="s">
        <v>165</v>
      </c>
      <c r="E254" s="221" t="s">
        <v>1334</v>
      </c>
      <c r="F254" s="222" t="s">
        <v>1335</v>
      </c>
      <c r="G254" s="223" t="s">
        <v>193</v>
      </c>
      <c r="H254" s="224">
        <v>2</v>
      </c>
      <c r="I254" s="225"/>
      <c r="J254" s="224">
        <f>ROUND(I254*H254,2)</f>
        <v>0</v>
      </c>
      <c r="K254" s="226"/>
      <c r="L254" s="45"/>
      <c r="M254" s="227" t="s">
        <v>1</v>
      </c>
      <c r="N254" s="228" t="s">
        <v>40</v>
      </c>
      <c r="O254" s="92"/>
      <c r="P254" s="229">
        <f>O254*H254</f>
        <v>0</v>
      </c>
      <c r="Q254" s="229">
        <v>0.00034000000000000002</v>
      </c>
      <c r="R254" s="229">
        <f>Q254*H254</f>
        <v>0.00068000000000000005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265</v>
      </c>
      <c r="AT254" s="231" t="s">
        <v>165</v>
      </c>
      <c r="AU254" s="231" t="s">
        <v>85</v>
      </c>
      <c r="AY254" s="18" t="s">
        <v>162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83</v>
      </c>
      <c r="BK254" s="232">
        <f>ROUND(I254*H254,2)</f>
        <v>0</v>
      </c>
      <c r="BL254" s="18" t="s">
        <v>265</v>
      </c>
      <c r="BM254" s="231" t="s">
        <v>1336</v>
      </c>
    </row>
    <row r="255" s="2" customFormat="1" ht="24.15" customHeight="1">
      <c r="A255" s="39"/>
      <c r="B255" s="40"/>
      <c r="C255" s="220" t="s">
        <v>474</v>
      </c>
      <c r="D255" s="220" t="s">
        <v>165</v>
      </c>
      <c r="E255" s="221" t="s">
        <v>1337</v>
      </c>
      <c r="F255" s="222" t="s">
        <v>1338</v>
      </c>
      <c r="G255" s="223" t="s">
        <v>213</v>
      </c>
      <c r="H255" s="224">
        <v>78</v>
      </c>
      <c r="I255" s="225"/>
      <c r="J255" s="224">
        <f>ROUND(I255*H255,2)</f>
        <v>0</v>
      </c>
      <c r="K255" s="226"/>
      <c r="L255" s="45"/>
      <c r="M255" s="227" t="s">
        <v>1</v>
      </c>
      <c r="N255" s="228" t="s">
        <v>40</v>
      </c>
      <c r="O255" s="92"/>
      <c r="P255" s="229">
        <f>O255*H255</f>
        <v>0</v>
      </c>
      <c r="Q255" s="229">
        <v>2.0000000000000002E-05</v>
      </c>
      <c r="R255" s="229">
        <f>Q255*H255</f>
        <v>0.0015600000000000002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265</v>
      </c>
      <c r="AT255" s="231" t="s">
        <v>165</v>
      </c>
      <c r="AU255" s="231" t="s">
        <v>85</v>
      </c>
      <c r="AY255" s="18" t="s">
        <v>162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83</v>
      </c>
      <c r="BK255" s="232">
        <f>ROUND(I255*H255,2)</f>
        <v>0</v>
      </c>
      <c r="BL255" s="18" t="s">
        <v>265</v>
      </c>
      <c r="BM255" s="231" t="s">
        <v>1339</v>
      </c>
    </row>
    <row r="256" s="14" customFormat="1">
      <c r="A256" s="14"/>
      <c r="B256" s="244"/>
      <c r="C256" s="245"/>
      <c r="D256" s="235" t="s">
        <v>171</v>
      </c>
      <c r="E256" s="246" t="s">
        <v>1</v>
      </c>
      <c r="F256" s="247" t="s">
        <v>1340</v>
      </c>
      <c r="G256" s="245"/>
      <c r="H256" s="248">
        <v>38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4" t="s">
        <v>171</v>
      </c>
      <c r="AU256" s="254" t="s">
        <v>85</v>
      </c>
      <c r="AV256" s="14" t="s">
        <v>85</v>
      </c>
      <c r="AW256" s="14" t="s">
        <v>31</v>
      </c>
      <c r="AX256" s="14" t="s">
        <v>75</v>
      </c>
      <c r="AY256" s="254" t="s">
        <v>162</v>
      </c>
    </row>
    <row r="257" s="14" customFormat="1">
      <c r="A257" s="14"/>
      <c r="B257" s="244"/>
      <c r="C257" s="245"/>
      <c r="D257" s="235" t="s">
        <v>171</v>
      </c>
      <c r="E257" s="246" t="s">
        <v>1</v>
      </c>
      <c r="F257" s="247" t="s">
        <v>1341</v>
      </c>
      <c r="G257" s="245"/>
      <c r="H257" s="248">
        <v>40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171</v>
      </c>
      <c r="AU257" s="254" t="s">
        <v>85</v>
      </c>
      <c r="AV257" s="14" t="s">
        <v>85</v>
      </c>
      <c r="AW257" s="14" t="s">
        <v>31</v>
      </c>
      <c r="AX257" s="14" t="s">
        <v>75</v>
      </c>
      <c r="AY257" s="254" t="s">
        <v>162</v>
      </c>
    </row>
    <row r="258" s="15" customFormat="1">
      <c r="A258" s="15"/>
      <c r="B258" s="255"/>
      <c r="C258" s="256"/>
      <c r="D258" s="235" t="s">
        <v>171</v>
      </c>
      <c r="E258" s="257" t="s">
        <v>1</v>
      </c>
      <c r="F258" s="258" t="s">
        <v>185</v>
      </c>
      <c r="G258" s="256"/>
      <c r="H258" s="259">
        <v>78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5" t="s">
        <v>171</v>
      </c>
      <c r="AU258" s="265" t="s">
        <v>85</v>
      </c>
      <c r="AV258" s="15" t="s">
        <v>169</v>
      </c>
      <c r="AW258" s="15" t="s">
        <v>31</v>
      </c>
      <c r="AX258" s="15" t="s">
        <v>83</v>
      </c>
      <c r="AY258" s="265" t="s">
        <v>162</v>
      </c>
    </row>
    <row r="259" s="2" customFormat="1" ht="24.15" customHeight="1">
      <c r="A259" s="39"/>
      <c r="B259" s="40"/>
      <c r="C259" s="220" t="s">
        <v>478</v>
      </c>
      <c r="D259" s="220" t="s">
        <v>165</v>
      </c>
      <c r="E259" s="221" t="s">
        <v>1342</v>
      </c>
      <c r="F259" s="222" t="s">
        <v>1343</v>
      </c>
      <c r="G259" s="223" t="s">
        <v>213</v>
      </c>
      <c r="H259" s="224">
        <v>51</v>
      </c>
      <c r="I259" s="225"/>
      <c r="J259" s="224">
        <f>ROUND(I259*H259,2)</f>
        <v>0</v>
      </c>
      <c r="K259" s="226"/>
      <c r="L259" s="45"/>
      <c r="M259" s="227" t="s">
        <v>1</v>
      </c>
      <c r="N259" s="228" t="s">
        <v>40</v>
      </c>
      <c r="O259" s="92"/>
      <c r="P259" s="229">
        <f>O259*H259</f>
        <v>0</v>
      </c>
      <c r="Q259" s="229">
        <v>6.0000000000000002E-05</v>
      </c>
      <c r="R259" s="229">
        <f>Q259*H259</f>
        <v>0.0030600000000000002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265</v>
      </c>
      <c r="AT259" s="231" t="s">
        <v>165</v>
      </c>
      <c r="AU259" s="231" t="s">
        <v>85</v>
      </c>
      <c r="AY259" s="18" t="s">
        <v>162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83</v>
      </c>
      <c r="BK259" s="232">
        <f>ROUND(I259*H259,2)</f>
        <v>0</v>
      </c>
      <c r="BL259" s="18" t="s">
        <v>265</v>
      </c>
      <c r="BM259" s="231" t="s">
        <v>1344</v>
      </c>
    </row>
    <row r="260" s="14" customFormat="1">
      <c r="A260" s="14"/>
      <c r="B260" s="244"/>
      <c r="C260" s="245"/>
      <c r="D260" s="235" t="s">
        <v>171</v>
      </c>
      <c r="E260" s="246" t="s">
        <v>1</v>
      </c>
      <c r="F260" s="247" t="s">
        <v>1345</v>
      </c>
      <c r="G260" s="245"/>
      <c r="H260" s="248">
        <v>51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171</v>
      </c>
      <c r="AU260" s="254" t="s">
        <v>85</v>
      </c>
      <c r="AV260" s="14" t="s">
        <v>85</v>
      </c>
      <c r="AW260" s="14" t="s">
        <v>31</v>
      </c>
      <c r="AX260" s="14" t="s">
        <v>83</v>
      </c>
      <c r="AY260" s="254" t="s">
        <v>162</v>
      </c>
    </row>
    <row r="261" s="2" customFormat="1" ht="21.75" customHeight="1">
      <c r="A261" s="39"/>
      <c r="B261" s="40"/>
      <c r="C261" s="220" t="s">
        <v>484</v>
      </c>
      <c r="D261" s="220" t="s">
        <v>165</v>
      </c>
      <c r="E261" s="221" t="s">
        <v>1346</v>
      </c>
      <c r="F261" s="222" t="s">
        <v>1347</v>
      </c>
      <c r="G261" s="223" t="s">
        <v>213</v>
      </c>
      <c r="H261" s="224">
        <v>129</v>
      </c>
      <c r="I261" s="225"/>
      <c r="J261" s="224">
        <f>ROUND(I261*H261,2)</f>
        <v>0</v>
      </c>
      <c r="K261" s="226"/>
      <c r="L261" s="45"/>
      <c r="M261" s="227" t="s">
        <v>1</v>
      </c>
      <c r="N261" s="228" t="s">
        <v>40</v>
      </c>
      <c r="O261" s="92"/>
      <c r="P261" s="229">
        <f>O261*H261</f>
        <v>0</v>
      </c>
      <c r="Q261" s="229">
        <v>1.0000000000000001E-05</v>
      </c>
      <c r="R261" s="229">
        <f>Q261*H261</f>
        <v>0.0012900000000000001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265</v>
      </c>
      <c r="AT261" s="231" t="s">
        <v>165</v>
      </c>
      <c r="AU261" s="231" t="s">
        <v>85</v>
      </c>
      <c r="AY261" s="18" t="s">
        <v>162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83</v>
      </c>
      <c r="BK261" s="232">
        <f>ROUND(I261*H261,2)</f>
        <v>0</v>
      </c>
      <c r="BL261" s="18" t="s">
        <v>265</v>
      </c>
      <c r="BM261" s="231" t="s">
        <v>1348</v>
      </c>
    </row>
    <row r="262" s="14" customFormat="1">
      <c r="A262" s="14"/>
      <c r="B262" s="244"/>
      <c r="C262" s="245"/>
      <c r="D262" s="235" t="s">
        <v>171</v>
      </c>
      <c r="E262" s="246" t="s">
        <v>1</v>
      </c>
      <c r="F262" s="247" t="s">
        <v>1349</v>
      </c>
      <c r="G262" s="245"/>
      <c r="H262" s="248">
        <v>129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171</v>
      </c>
      <c r="AU262" s="254" t="s">
        <v>85</v>
      </c>
      <c r="AV262" s="14" t="s">
        <v>85</v>
      </c>
      <c r="AW262" s="14" t="s">
        <v>31</v>
      </c>
      <c r="AX262" s="14" t="s">
        <v>83</v>
      </c>
      <c r="AY262" s="254" t="s">
        <v>162</v>
      </c>
    </row>
    <row r="263" s="2" customFormat="1" ht="24.15" customHeight="1">
      <c r="A263" s="39"/>
      <c r="B263" s="40"/>
      <c r="C263" s="220" t="s">
        <v>488</v>
      </c>
      <c r="D263" s="220" t="s">
        <v>165</v>
      </c>
      <c r="E263" s="221" t="s">
        <v>1350</v>
      </c>
      <c r="F263" s="222" t="s">
        <v>1351</v>
      </c>
      <c r="G263" s="223" t="s">
        <v>177</v>
      </c>
      <c r="H263" s="224">
        <v>0.39000000000000001</v>
      </c>
      <c r="I263" s="225"/>
      <c r="J263" s="224">
        <f>ROUND(I263*H263,2)</f>
        <v>0</v>
      </c>
      <c r="K263" s="226"/>
      <c r="L263" s="45"/>
      <c r="M263" s="227" t="s">
        <v>1</v>
      </c>
      <c r="N263" s="228" t="s">
        <v>40</v>
      </c>
      <c r="O263" s="92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265</v>
      </c>
      <c r="AT263" s="231" t="s">
        <v>165</v>
      </c>
      <c r="AU263" s="231" t="s">
        <v>85</v>
      </c>
      <c r="AY263" s="18" t="s">
        <v>162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83</v>
      </c>
      <c r="BK263" s="232">
        <f>ROUND(I263*H263,2)</f>
        <v>0</v>
      </c>
      <c r="BL263" s="18" t="s">
        <v>265</v>
      </c>
      <c r="BM263" s="231" t="s">
        <v>1352</v>
      </c>
    </row>
    <row r="264" s="12" customFormat="1" ht="22.8" customHeight="1">
      <c r="A264" s="12"/>
      <c r="B264" s="204"/>
      <c r="C264" s="205"/>
      <c r="D264" s="206" t="s">
        <v>74</v>
      </c>
      <c r="E264" s="218" t="s">
        <v>1353</v>
      </c>
      <c r="F264" s="218" t="s">
        <v>1354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SUM(P265:P280)</f>
        <v>0</v>
      </c>
      <c r="Q264" s="212"/>
      <c r="R264" s="213">
        <f>SUM(R265:R280)</f>
        <v>0.12527999999999998</v>
      </c>
      <c r="S264" s="212"/>
      <c r="T264" s="214">
        <f>SUM(T265:T280)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85</v>
      </c>
      <c r="AT264" s="216" t="s">
        <v>74</v>
      </c>
      <c r="AU264" s="216" t="s">
        <v>83</v>
      </c>
      <c r="AY264" s="215" t="s">
        <v>162</v>
      </c>
      <c r="BK264" s="217">
        <f>SUM(BK265:BK280)</f>
        <v>0</v>
      </c>
    </row>
    <row r="265" s="2" customFormat="1" ht="24.15" customHeight="1">
      <c r="A265" s="39"/>
      <c r="B265" s="40"/>
      <c r="C265" s="220" t="s">
        <v>495</v>
      </c>
      <c r="D265" s="220" t="s">
        <v>165</v>
      </c>
      <c r="E265" s="221" t="s">
        <v>1355</v>
      </c>
      <c r="F265" s="222" t="s">
        <v>1356</v>
      </c>
      <c r="G265" s="223" t="s">
        <v>1357</v>
      </c>
      <c r="H265" s="224">
        <v>1</v>
      </c>
      <c r="I265" s="225"/>
      <c r="J265" s="224">
        <f>ROUND(I265*H265,2)</f>
        <v>0</v>
      </c>
      <c r="K265" s="226"/>
      <c r="L265" s="45"/>
      <c r="M265" s="227" t="s">
        <v>1</v>
      </c>
      <c r="N265" s="228" t="s">
        <v>40</v>
      </c>
      <c r="O265" s="92"/>
      <c r="P265" s="229">
        <f>O265*H265</f>
        <v>0</v>
      </c>
      <c r="Q265" s="229">
        <v>0.017469999999999999</v>
      </c>
      <c r="R265" s="229">
        <f>Q265*H265</f>
        <v>0.017469999999999999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265</v>
      </c>
      <c r="AT265" s="231" t="s">
        <v>165</v>
      </c>
      <c r="AU265" s="231" t="s">
        <v>85</v>
      </c>
      <c r="AY265" s="18" t="s">
        <v>162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83</v>
      </c>
      <c r="BK265" s="232">
        <f>ROUND(I265*H265,2)</f>
        <v>0</v>
      </c>
      <c r="BL265" s="18" t="s">
        <v>265</v>
      </c>
      <c r="BM265" s="231" t="s">
        <v>1358</v>
      </c>
    </row>
    <row r="266" s="2" customFormat="1" ht="24.15" customHeight="1">
      <c r="A266" s="39"/>
      <c r="B266" s="40"/>
      <c r="C266" s="220" t="s">
        <v>501</v>
      </c>
      <c r="D266" s="220" t="s">
        <v>165</v>
      </c>
      <c r="E266" s="221" t="s">
        <v>1359</v>
      </c>
      <c r="F266" s="222" t="s">
        <v>1360</v>
      </c>
      <c r="G266" s="223" t="s">
        <v>1357</v>
      </c>
      <c r="H266" s="224">
        <v>4</v>
      </c>
      <c r="I266" s="225"/>
      <c r="J266" s="224">
        <f>ROUND(I266*H266,2)</f>
        <v>0</v>
      </c>
      <c r="K266" s="226"/>
      <c r="L266" s="45"/>
      <c r="M266" s="227" t="s">
        <v>1</v>
      </c>
      <c r="N266" s="228" t="s">
        <v>40</v>
      </c>
      <c r="O266" s="92"/>
      <c r="P266" s="229">
        <f>O266*H266</f>
        <v>0</v>
      </c>
      <c r="Q266" s="229">
        <v>0.01823</v>
      </c>
      <c r="R266" s="229">
        <f>Q266*H266</f>
        <v>0.072919999999999999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265</v>
      </c>
      <c r="AT266" s="231" t="s">
        <v>165</v>
      </c>
      <c r="AU266" s="231" t="s">
        <v>85</v>
      </c>
      <c r="AY266" s="18" t="s">
        <v>162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83</v>
      </c>
      <c r="BK266" s="232">
        <f>ROUND(I266*H266,2)</f>
        <v>0</v>
      </c>
      <c r="BL266" s="18" t="s">
        <v>265</v>
      </c>
      <c r="BM266" s="231" t="s">
        <v>1361</v>
      </c>
    </row>
    <row r="267" s="2" customFormat="1" ht="24.15" customHeight="1">
      <c r="A267" s="39"/>
      <c r="B267" s="40"/>
      <c r="C267" s="220" t="s">
        <v>508</v>
      </c>
      <c r="D267" s="220" t="s">
        <v>165</v>
      </c>
      <c r="E267" s="221" t="s">
        <v>1362</v>
      </c>
      <c r="F267" s="222" t="s">
        <v>1363</v>
      </c>
      <c r="G267" s="223" t="s">
        <v>193</v>
      </c>
      <c r="H267" s="224">
        <v>1</v>
      </c>
      <c r="I267" s="225"/>
      <c r="J267" s="224">
        <f>ROUND(I267*H267,2)</f>
        <v>0</v>
      </c>
      <c r="K267" s="226"/>
      <c r="L267" s="45"/>
      <c r="M267" s="227" t="s">
        <v>1</v>
      </c>
      <c r="N267" s="228" t="s">
        <v>40</v>
      </c>
      <c r="O267" s="92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1" t="s">
        <v>265</v>
      </c>
      <c r="AT267" s="231" t="s">
        <v>165</v>
      </c>
      <c r="AU267" s="231" t="s">
        <v>85</v>
      </c>
      <c r="AY267" s="18" t="s">
        <v>162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83</v>
      </c>
      <c r="BK267" s="232">
        <f>ROUND(I267*H267,2)</f>
        <v>0</v>
      </c>
      <c r="BL267" s="18" t="s">
        <v>265</v>
      </c>
      <c r="BM267" s="231" t="s">
        <v>1364</v>
      </c>
    </row>
    <row r="268" s="2" customFormat="1" ht="33" customHeight="1">
      <c r="A268" s="39"/>
      <c r="B268" s="40"/>
      <c r="C268" s="220" t="s">
        <v>513</v>
      </c>
      <c r="D268" s="220" t="s">
        <v>165</v>
      </c>
      <c r="E268" s="221" t="s">
        <v>1365</v>
      </c>
      <c r="F268" s="222" t="s">
        <v>1366</v>
      </c>
      <c r="G268" s="223" t="s">
        <v>1357</v>
      </c>
      <c r="H268" s="224">
        <v>1</v>
      </c>
      <c r="I268" s="225"/>
      <c r="J268" s="224">
        <f>ROUND(I268*H268,2)</f>
        <v>0</v>
      </c>
      <c r="K268" s="226"/>
      <c r="L268" s="45"/>
      <c r="M268" s="227" t="s">
        <v>1</v>
      </c>
      <c r="N268" s="228" t="s">
        <v>40</v>
      </c>
      <c r="O268" s="92"/>
      <c r="P268" s="229">
        <f>O268*H268</f>
        <v>0</v>
      </c>
      <c r="Q268" s="229">
        <v>0.0050600000000000003</v>
      </c>
      <c r="R268" s="229">
        <f>Q268*H268</f>
        <v>0.0050600000000000003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265</v>
      </c>
      <c r="AT268" s="231" t="s">
        <v>165</v>
      </c>
      <c r="AU268" s="231" t="s">
        <v>85</v>
      </c>
      <c r="AY268" s="18" t="s">
        <v>162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83</v>
      </c>
      <c r="BK268" s="232">
        <f>ROUND(I268*H268,2)</f>
        <v>0</v>
      </c>
      <c r="BL268" s="18" t="s">
        <v>265</v>
      </c>
      <c r="BM268" s="231" t="s">
        <v>1367</v>
      </c>
    </row>
    <row r="269" s="2" customFormat="1" ht="16.5" customHeight="1">
      <c r="A269" s="39"/>
      <c r="B269" s="40"/>
      <c r="C269" s="220" t="s">
        <v>519</v>
      </c>
      <c r="D269" s="220" t="s">
        <v>165</v>
      </c>
      <c r="E269" s="221" t="s">
        <v>1368</v>
      </c>
      <c r="F269" s="222" t="s">
        <v>1369</v>
      </c>
      <c r="G269" s="223" t="s">
        <v>1357</v>
      </c>
      <c r="H269" s="224">
        <v>1</v>
      </c>
      <c r="I269" s="225"/>
      <c r="J269" s="224">
        <f>ROUND(I269*H269,2)</f>
        <v>0</v>
      </c>
      <c r="K269" s="226"/>
      <c r="L269" s="45"/>
      <c r="M269" s="227" t="s">
        <v>1</v>
      </c>
      <c r="N269" s="228" t="s">
        <v>40</v>
      </c>
      <c r="O269" s="92"/>
      <c r="P269" s="229">
        <f>O269*H269</f>
        <v>0</v>
      </c>
      <c r="Q269" s="229">
        <v>0.01525</v>
      </c>
      <c r="R269" s="229">
        <f>Q269*H269</f>
        <v>0.01525</v>
      </c>
      <c r="S269" s="229">
        <v>0</v>
      </c>
      <c r="T269" s="230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1" t="s">
        <v>265</v>
      </c>
      <c r="AT269" s="231" t="s">
        <v>165</v>
      </c>
      <c r="AU269" s="231" t="s">
        <v>85</v>
      </c>
      <c r="AY269" s="18" t="s">
        <v>162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83</v>
      </c>
      <c r="BK269" s="232">
        <f>ROUND(I269*H269,2)</f>
        <v>0</v>
      </c>
      <c r="BL269" s="18" t="s">
        <v>265</v>
      </c>
      <c r="BM269" s="231" t="s">
        <v>1370</v>
      </c>
    </row>
    <row r="270" s="2" customFormat="1" ht="24.15" customHeight="1">
      <c r="A270" s="39"/>
      <c r="B270" s="40"/>
      <c r="C270" s="220" t="s">
        <v>525</v>
      </c>
      <c r="D270" s="220" t="s">
        <v>165</v>
      </c>
      <c r="E270" s="221" t="s">
        <v>1371</v>
      </c>
      <c r="F270" s="222" t="s">
        <v>1372</v>
      </c>
      <c r="G270" s="223" t="s">
        <v>465</v>
      </c>
      <c r="H270" s="224">
        <v>1</v>
      </c>
      <c r="I270" s="225"/>
      <c r="J270" s="224">
        <f>ROUND(I270*H270,2)</f>
        <v>0</v>
      </c>
      <c r="K270" s="226"/>
      <c r="L270" s="45"/>
      <c r="M270" s="227" t="s">
        <v>1</v>
      </c>
      <c r="N270" s="228" t="s">
        <v>40</v>
      </c>
      <c r="O270" s="92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265</v>
      </c>
      <c r="AT270" s="231" t="s">
        <v>165</v>
      </c>
      <c r="AU270" s="231" t="s">
        <v>85</v>
      </c>
      <c r="AY270" s="18" t="s">
        <v>162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83</v>
      </c>
      <c r="BK270" s="232">
        <f>ROUND(I270*H270,2)</f>
        <v>0</v>
      </c>
      <c r="BL270" s="18" t="s">
        <v>265</v>
      </c>
      <c r="BM270" s="231" t="s">
        <v>1373</v>
      </c>
    </row>
    <row r="271" s="2" customFormat="1" ht="24.15" customHeight="1">
      <c r="A271" s="39"/>
      <c r="B271" s="40"/>
      <c r="C271" s="220" t="s">
        <v>531</v>
      </c>
      <c r="D271" s="220" t="s">
        <v>165</v>
      </c>
      <c r="E271" s="221" t="s">
        <v>1374</v>
      </c>
      <c r="F271" s="222" t="s">
        <v>1375</v>
      </c>
      <c r="G271" s="223" t="s">
        <v>1357</v>
      </c>
      <c r="H271" s="224">
        <v>1</v>
      </c>
      <c r="I271" s="225"/>
      <c r="J271" s="224">
        <f>ROUND(I271*H271,2)</f>
        <v>0</v>
      </c>
      <c r="K271" s="226"/>
      <c r="L271" s="45"/>
      <c r="M271" s="227" t="s">
        <v>1</v>
      </c>
      <c r="N271" s="228" t="s">
        <v>40</v>
      </c>
      <c r="O271" s="92"/>
      <c r="P271" s="229">
        <f>O271*H271</f>
        <v>0</v>
      </c>
      <c r="Q271" s="229">
        <v>0.0018</v>
      </c>
      <c r="R271" s="229">
        <f>Q271*H271</f>
        <v>0.0018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265</v>
      </c>
      <c r="AT271" s="231" t="s">
        <v>165</v>
      </c>
      <c r="AU271" s="231" t="s">
        <v>85</v>
      </c>
      <c r="AY271" s="18" t="s">
        <v>162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83</v>
      </c>
      <c r="BK271" s="232">
        <f>ROUND(I271*H271,2)</f>
        <v>0</v>
      </c>
      <c r="BL271" s="18" t="s">
        <v>265</v>
      </c>
      <c r="BM271" s="231" t="s">
        <v>1376</v>
      </c>
    </row>
    <row r="272" s="2" customFormat="1" ht="21.75" customHeight="1">
      <c r="A272" s="39"/>
      <c r="B272" s="40"/>
      <c r="C272" s="220" t="s">
        <v>536</v>
      </c>
      <c r="D272" s="220" t="s">
        <v>165</v>
      </c>
      <c r="E272" s="221" t="s">
        <v>1377</v>
      </c>
      <c r="F272" s="222" t="s">
        <v>1378</v>
      </c>
      <c r="G272" s="223" t="s">
        <v>1357</v>
      </c>
      <c r="H272" s="224">
        <v>4</v>
      </c>
      <c r="I272" s="225"/>
      <c r="J272" s="224">
        <f>ROUND(I272*H272,2)</f>
        <v>0</v>
      </c>
      <c r="K272" s="226"/>
      <c r="L272" s="45"/>
      <c r="M272" s="227" t="s">
        <v>1</v>
      </c>
      <c r="N272" s="228" t="s">
        <v>40</v>
      </c>
      <c r="O272" s="92"/>
      <c r="P272" s="229">
        <f>O272*H272</f>
        <v>0</v>
      </c>
      <c r="Q272" s="229">
        <v>0.0018</v>
      </c>
      <c r="R272" s="229">
        <f>Q272*H272</f>
        <v>0.0071999999999999998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265</v>
      </c>
      <c r="AT272" s="231" t="s">
        <v>165</v>
      </c>
      <c r="AU272" s="231" t="s">
        <v>85</v>
      </c>
      <c r="AY272" s="18" t="s">
        <v>162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83</v>
      </c>
      <c r="BK272" s="232">
        <f>ROUND(I272*H272,2)</f>
        <v>0</v>
      </c>
      <c r="BL272" s="18" t="s">
        <v>265</v>
      </c>
      <c r="BM272" s="231" t="s">
        <v>1379</v>
      </c>
    </row>
    <row r="273" s="2" customFormat="1" ht="24.15" customHeight="1">
      <c r="A273" s="39"/>
      <c r="B273" s="40"/>
      <c r="C273" s="220" t="s">
        <v>237</v>
      </c>
      <c r="D273" s="220" t="s">
        <v>165</v>
      </c>
      <c r="E273" s="221" t="s">
        <v>1380</v>
      </c>
      <c r="F273" s="222" t="s">
        <v>1381</v>
      </c>
      <c r="G273" s="223" t="s">
        <v>1357</v>
      </c>
      <c r="H273" s="224">
        <v>1</v>
      </c>
      <c r="I273" s="225"/>
      <c r="J273" s="224">
        <f>ROUND(I273*H273,2)</f>
        <v>0</v>
      </c>
      <c r="K273" s="226"/>
      <c r="L273" s="45"/>
      <c r="M273" s="227" t="s">
        <v>1</v>
      </c>
      <c r="N273" s="228" t="s">
        <v>40</v>
      </c>
      <c r="O273" s="92"/>
      <c r="P273" s="229">
        <f>O273*H273</f>
        <v>0</v>
      </c>
      <c r="Q273" s="229">
        <v>0.0031099999999999999</v>
      </c>
      <c r="R273" s="229">
        <f>Q273*H273</f>
        <v>0.0031099999999999999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265</v>
      </c>
      <c r="AT273" s="231" t="s">
        <v>165</v>
      </c>
      <c r="AU273" s="231" t="s">
        <v>85</v>
      </c>
      <c r="AY273" s="18" t="s">
        <v>162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83</v>
      </c>
      <c r="BK273" s="232">
        <f>ROUND(I273*H273,2)</f>
        <v>0</v>
      </c>
      <c r="BL273" s="18" t="s">
        <v>265</v>
      </c>
      <c r="BM273" s="231" t="s">
        <v>1382</v>
      </c>
    </row>
    <row r="274" s="2" customFormat="1" ht="16.5" customHeight="1">
      <c r="A274" s="39"/>
      <c r="B274" s="40"/>
      <c r="C274" s="220" t="s">
        <v>304</v>
      </c>
      <c r="D274" s="220" t="s">
        <v>165</v>
      </c>
      <c r="E274" s="221" t="s">
        <v>1383</v>
      </c>
      <c r="F274" s="222" t="s">
        <v>1384</v>
      </c>
      <c r="G274" s="223" t="s">
        <v>193</v>
      </c>
      <c r="H274" s="224">
        <v>1</v>
      </c>
      <c r="I274" s="225"/>
      <c r="J274" s="224">
        <f>ROUND(I274*H274,2)</f>
        <v>0</v>
      </c>
      <c r="K274" s="226"/>
      <c r="L274" s="45"/>
      <c r="M274" s="227" t="s">
        <v>1</v>
      </c>
      <c r="N274" s="228" t="s">
        <v>40</v>
      </c>
      <c r="O274" s="92"/>
      <c r="P274" s="229">
        <f>O274*H274</f>
        <v>0</v>
      </c>
      <c r="Q274" s="229">
        <v>0</v>
      </c>
      <c r="R274" s="229">
        <f>Q274*H274</f>
        <v>0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265</v>
      </c>
      <c r="AT274" s="231" t="s">
        <v>165</v>
      </c>
      <c r="AU274" s="231" t="s">
        <v>85</v>
      </c>
      <c r="AY274" s="18" t="s">
        <v>162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83</v>
      </c>
      <c r="BK274" s="232">
        <f>ROUND(I274*H274,2)</f>
        <v>0</v>
      </c>
      <c r="BL274" s="18" t="s">
        <v>265</v>
      </c>
      <c r="BM274" s="231" t="s">
        <v>1385</v>
      </c>
    </row>
    <row r="275" s="2" customFormat="1" ht="24.15" customHeight="1">
      <c r="A275" s="39"/>
      <c r="B275" s="40"/>
      <c r="C275" s="220" t="s">
        <v>424</v>
      </c>
      <c r="D275" s="220" t="s">
        <v>165</v>
      </c>
      <c r="E275" s="221" t="s">
        <v>1386</v>
      </c>
      <c r="F275" s="222" t="s">
        <v>1387</v>
      </c>
      <c r="G275" s="223" t="s">
        <v>1357</v>
      </c>
      <c r="H275" s="224">
        <v>10</v>
      </c>
      <c r="I275" s="225"/>
      <c r="J275" s="224">
        <f>ROUND(I275*H275,2)</f>
        <v>0</v>
      </c>
      <c r="K275" s="226"/>
      <c r="L275" s="45"/>
      <c r="M275" s="227" t="s">
        <v>1</v>
      </c>
      <c r="N275" s="228" t="s">
        <v>40</v>
      </c>
      <c r="O275" s="92"/>
      <c r="P275" s="229">
        <f>O275*H275</f>
        <v>0</v>
      </c>
      <c r="Q275" s="229">
        <v>0.00024000000000000001</v>
      </c>
      <c r="R275" s="229">
        <f>Q275*H275</f>
        <v>0.0024000000000000002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265</v>
      </c>
      <c r="AT275" s="231" t="s">
        <v>165</v>
      </c>
      <c r="AU275" s="231" t="s">
        <v>85</v>
      </c>
      <c r="AY275" s="18" t="s">
        <v>162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83</v>
      </c>
      <c r="BK275" s="232">
        <f>ROUND(I275*H275,2)</f>
        <v>0</v>
      </c>
      <c r="BL275" s="18" t="s">
        <v>265</v>
      </c>
      <c r="BM275" s="231" t="s">
        <v>1388</v>
      </c>
    </row>
    <row r="276" s="13" customFormat="1">
      <c r="A276" s="13"/>
      <c r="B276" s="233"/>
      <c r="C276" s="234"/>
      <c r="D276" s="235" t="s">
        <v>171</v>
      </c>
      <c r="E276" s="236" t="s">
        <v>1</v>
      </c>
      <c r="F276" s="237" t="s">
        <v>1389</v>
      </c>
      <c r="G276" s="234"/>
      <c r="H276" s="236" t="s">
        <v>1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171</v>
      </c>
      <c r="AU276" s="243" t="s">
        <v>85</v>
      </c>
      <c r="AV276" s="13" t="s">
        <v>83</v>
      </c>
      <c r="AW276" s="13" t="s">
        <v>31</v>
      </c>
      <c r="AX276" s="13" t="s">
        <v>75</v>
      </c>
      <c r="AY276" s="243" t="s">
        <v>162</v>
      </c>
    </row>
    <row r="277" s="14" customFormat="1">
      <c r="A277" s="14"/>
      <c r="B277" s="244"/>
      <c r="C277" s="245"/>
      <c r="D277" s="235" t="s">
        <v>171</v>
      </c>
      <c r="E277" s="246" t="s">
        <v>1</v>
      </c>
      <c r="F277" s="247" t="s">
        <v>1390</v>
      </c>
      <c r="G277" s="245"/>
      <c r="H277" s="248">
        <v>10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4" t="s">
        <v>171</v>
      </c>
      <c r="AU277" s="254" t="s">
        <v>85</v>
      </c>
      <c r="AV277" s="14" t="s">
        <v>85</v>
      </c>
      <c r="AW277" s="14" t="s">
        <v>31</v>
      </c>
      <c r="AX277" s="14" t="s">
        <v>83</v>
      </c>
      <c r="AY277" s="254" t="s">
        <v>162</v>
      </c>
    </row>
    <row r="278" s="2" customFormat="1" ht="16.5" customHeight="1">
      <c r="A278" s="39"/>
      <c r="B278" s="40"/>
      <c r="C278" s="220" t="s">
        <v>556</v>
      </c>
      <c r="D278" s="220" t="s">
        <v>165</v>
      </c>
      <c r="E278" s="221" t="s">
        <v>1391</v>
      </c>
      <c r="F278" s="222" t="s">
        <v>1392</v>
      </c>
      <c r="G278" s="223" t="s">
        <v>193</v>
      </c>
      <c r="H278" s="224">
        <v>1</v>
      </c>
      <c r="I278" s="225"/>
      <c r="J278" s="224">
        <f>ROUND(I278*H278,2)</f>
        <v>0</v>
      </c>
      <c r="K278" s="226"/>
      <c r="L278" s="45"/>
      <c r="M278" s="227" t="s">
        <v>1</v>
      </c>
      <c r="N278" s="228" t="s">
        <v>40</v>
      </c>
      <c r="O278" s="92"/>
      <c r="P278" s="229">
        <f>O278*H278</f>
        <v>0</v>
      </c>
      <c r="Q278" s="229">
        <v>6.9999999999999994E-05</v>
      </c>
      <c r="R278" s="229">
        <f>Q278*H278</f>
        <v>6.9999999999999994E-05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265</v>
      </c>
      <c r="AT278" s="231" t="s">
        <v>165</v>
      </c>
      <c r="AU278" s="231" t="s">
        <v>85</v>
      </c>
      <c r="AY278" s="18" t="s">
        <v>162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83</v>
      </c>
      <c r="BK278" s="232">
        <f>ROUND(I278*H278,2)</f>
        <v>0</v>
      </c>
      <c r="BL278" s="18" t="s">
        <v>265</v>
      </c>
      <c r="BM278" s="231" t="s">
        <v>1393</v>
      </c>
    </row>
    <row r="279" s="2" customFormat="1" ht="24.15" customHeight="1">
      <c r="A279" s="39"/>
      <c r="B279" s="40"/>
      <c r="C279" s="220" t="s">
        <v>561</v>
      </c>
      <c r="D279" s="220" t="s">
        <v>165</v>
      </c>
      <c r="E279" s="221" t="s">
        <v>1394</v>
      </c>
      <c r="F279" s="222" t="s">
        <v>1395</v>
      </c>
      <c r="G279" s="223" t="s">
        <v>193</v>
      </c>
      <c r="H279" s="224">
        <v>1</v>
      </c>
      <c r="I279" s="225"/>
      <c r="J279" s="224">
        <f>ROUND(I279*H279,2)</f>
        <v>0</v>
      </c>
      <c r="K279" s="226"/>
      <c r="L279" s="45"/>
      <c r="M279" s="227" t="s">
        <v>1</v>
      </c>
      <c r="N279" s="228" t="s">
        <v>40</v>
      </c>
      <c r="O279" s="92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265</v>
      </c>
      <c r="AT279" s="231" t="s">
        <v>165</v>
      </c>
      <c r="AU279" s="231" t="s">
        <v>85</v>
      </c>
      <c r="AY279" s="18" t="s">
        <v>162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83</v>
      </c>
      <c r="BK279" s="232">
        <f>ROUND(I279*H279,2)</f>
        <v>0</v>
      </c>
      <c r="BL279" s="18" t="s">
        <v>265</v>
      </c>
      <c r="BM279" s="231" t="s">
        <v>1396</v>
      </c>
    </row>
    <row r="280" s="2" customFormat="1" ht="24.15" customHeight="1">
      <c r="A280" s="39"/>
      <c r="B280" s="40"/>
      <c r="C280" s="220" t="s">
        <v>566</v>
      </c>
      <c r="D280" s="220" t="s">
        <v>165</v>
      </c>
      <c r="E280" s="221" t="s">
        <v>1397</v>
      </c>
      <c r="F280" s="222" t="s">
        <v>1398</v>
      </c>
      <c r="G280" s="223" t="s">
        <v>177</v>
      </c>
      <c r="H280" s="224">
        <v>0.13</v>
      </c>
      <c r="I280" s="225"/>
      <c r="J280" s="224">
        <f>ROUND(I280*H280,2)</f>
        <v>0</v>
      </c>
      <c r="K280" s="226"/>
      <c r="L280" s="45"/>
      <c r="M280" s="227" t="s">
        <v>1</v>
      </c>
      <c r="N280" s="228" t="s">
        <v>40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265</v>
      </c>
      <c r="AT280" s="231" t="s">
        <v>165</v>
      </c>
      <c r="AU280" s="231" t="s">
        <v>85</v>
      </c>
      <c r="AY280" s="18" t="s">
        <v>162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83</v>
      </c>
      <c r="BK280" s="232">
        <f>ROUND(I280*H280,2)</f>
        <v>0</v>
      </c>
      <c r="BL280" s="18" t="s">
        <v>265</v>
      </c>
      <c r="BM280" s="231" t="s">
        <v>1399</v>
      </c>
    </row>
    <row r="281" s="12" customFormat="1" ht="22.8" customHeight="1">
      <c r="A281" s="12"/>
      <c r="B281" s="204"/>
      <c r="C281" s="205"/>
      <c r="D281" s="206" t="s">
        <v>74</v>
      </c>
      <c r="E281" s="218" t="s">
        <v>1400</v>
      </c>
      <c r="F281" s="218" t="s">
        <v>1401</v>
      </c>
      <c r="G281" s="205"/>
      <c r="H281" s="205"/>
      <c r="I281" s="208"/>
      <c r="J281" s="219">
        <f>BK281</f>
        <v>0</v>
      </c>
      <c r="K281" s="205"/>
      <c r="L281" s="210"/>
      <c r="M281" s="211"/>
      <c r="N281" s="212"/>
      <c r="O281" s="212"/>
      <c r="P281" s="213">
        <f>P282</f>
        <v>0</v>
      </c>
      <c r="Q281" s="212"/>
      <c r="R281" s="213">
        <f>R282</f>
        <v>0.0091999999999999998</v>
      </c>
      <c r="S281" s="212"/>
      <c r="T281" s="214">
        <f>T282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5" t="s">
        <v>85</v>
      </c>
      <c r="AT281" s="216" t="s">
        <v>74</v>
      </c>
      <c r="AU281" s="216" t="s">
        <v>83</v>
      </c>
      <c r="AY281" s="215" t="s">
        <v>162</v>
      </c>
      <c r="BK281" s="217">
        <f>BK282</f>
        <v>0</v>
      </c>
    </row>
    <row r="282" s="2" customFormat="1" ht="33" customHeight="1">
      <c r="A282" s="39"/>
      <c r="B282" s="40"/>
      <c r="C282" s="220" t="s">
        <v>572</v>
      </c>
      <c r="D282" s="220" t="s">
        <v>165</v>
      </c>
      <c r="E282" s="221" t="s">
        <v>1402</v>
      </c>
      <c r="F282" s="222" t="s">
        <v>1403</v>
      </c>
      <c r="G282" s="223" t="s">
        <v>1357</v>
      </c>
      <c r="H282" s="224">
        <v>1</v>
      </c>
      <c r="I282" s="225"/>
      <c r="J282" s="224">
        <f>ROUND(I282*H282,2)</f>
        <v>0</v>
      </c>
      <c r="K282" s="226"/>
      <c r="L282" s="45"/>
      <c r="M282" s="227" t="s">
        <v>1</v>
      </c>
      <c r="N282" s="228" t="s">
        <v>40</v>
      </c>
      <c r="O282" s="92"/>
      <c r="P282" s="229">
        <f>O282*H282</f>
        <v>0</v>
      </c>
      <c r="Q282" s="229">
        <v>0.0091999999999999998</v>
      </c>
      <c r="R282" s="229">
        <f>Q282*H282</f>
        <v>0.0091999999999999998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265</v>
      </c>
      <c r="AT282" s="231" t="s">
        <v>165</v>
      </c>
      <c r="AU282" s="231" t="s">
        <v>85</v>
      </c>
      <c r="AY282" s="18" t="s">
        <v>162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83</v>
      </c>
      <c r="BK282" s="232">
        <f>ROUND(I282*H282,2)</f>
        <v>0</v>
      </c>
      <c r="BL282" s="18" t="s">
        <v>265</v>
      </c>
      <c r="BM282" s="231" t="s">
        <v>1404</v>
      </c>
    </row>
    <row r="283" s="12" customFormat="1" ht="22.8" customHeight="1">
      <c r="A283" s="12"/>
      <c r="B283" s="204"/>
      <c r="C283" s="205"/>
      <c r="D283" s="206" t="s">
        <v>74</v>
      </c>
      <c r="E283" s="218" t="s">
        <v>1405</v>
      </c>
      <c r="F283" s="218" t="s">
        <v>1406</v>
      </c>
      <c r="G283" s="205"/>
      <c r="H283" s="205"/>
      <c r="I283" s="208"/>
      <c r="J283" s="219">
        <f>BK283</f>
        <v>0</v>
      </c>
      <c r="K283" s="205"/>
      <c r="L283" s="210"/>
      <c r="M283" s="211"/>
      <c r="N283" s="212"/>
      <c r="O283" s="212"/>
      <c r="P283" s="213">
        <f>P284</f>
        <v>0</v>
      </c>
      <c r="Q283" s="212"/>
      <c r="R283" s="213">
        <f>R284</f>
        <v>0</v>
      </c>
      <c r="S283" s="212"/>
      <c r="T283" s="214">
        <f>T284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5" t="s">
        <v>85</v>
      </c>
      <c r="AT283" s="216" t="s">
        <v>74</v>
      </c>
      <c r="AU283" s="216" t="s">
        <v>83</v>
      </c>
      <c r="AY283" s="215" t="s">
        <v>162</v>
      </c>
      <c r="BK283" s="217">
        <f>BK284</f>
        <v>0</v>
      </c>
    </row>
    <row r="284" s="2" customFormat="1" ht="16.5" customHeight="1">
      <c r="A284" s="39"/>
      <c r="B284" s="40"/>
      <c r="C284" s="220" t="s">
        <v>580</v>
      </c>
      <c r="D284" s="220" t="s">
        <v>165</v>
      </c>
      <c r="E284" s="221" t="s">
        <v>1407</v>
      </c>
      <c r="F284" s="222" t="s">
        <v>1408</v>
      </c>
      <c r="G284" s="223" t="s">
        <v>465</v>
      </c>
      <c r="H284" s="224">
        <v>1</v>
      </c>
      <c r="I284" s="225"/>
      <c r="J284" s="224">
        <f>ROUND(I284*H284,2)</f>
        <v>0</v>
      </c>
      <c r="K284" s="226"/>
      <c r="L284" s="45"/>
      <c r="M284" s="227" t="s">
        <v>1</v>
      </c>
      <c r="N284" s="228" t="s">
        <v>40</v>
      </c>
      <c r="O284" s="92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265</v>
      </c>
      <c r="AT284" s="231" t="s">
        <v>165</v>
      </c>
      <c r="AU284" s="231" t="s">
        <v>85</v>
      </c>
      <c r="AY284" s="18" t="s">
        <v>162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83</v>
      </c>
      <c r="BK284" s="232">
        <f>ROUND(I284*H284,2)</f>
        <v>0</v>
      </c>
      <c r="BL284" s="18" t="s">
        <v>265</v>
      </c>
      <c r="BM284" s="231" t="s">
        <v>1409</v>
      </c>
    </row>
    <row r="285" s="12" customFormat="1" ht="22.8" customHeight="1">
      <c r="A285" s="12"/>
      <c r="B285" s="204"/>
      <c r="C285" s="205"/>
      <c r="D285" s="206" t="s">
        <v>74</v>
      </c>
      <c r="E285" s="218" t="s">
        <v>997</v>
      </c>
      <c r="F285" s="218" t="s">
        <v>998</v>
      </c>
      <c r="G285" s="205"/>
      <c r="H285" s="205"/>
      <c r="I285" s="208"/>
      <c r="J285" s="219">
        <f>BK285</f>
        <v>0</v>
      </c>
      <c r="K285" s="205"/>
      <c r="L285" s="210"/>
      <c r="M285" s="211"/>
      <c r="N285" s="212"/>
      <c r="O285" s="212"/>
      <c r="P285" s="213">
        <f>SUM(P286:P299)</f>
        <v>0</v>
      </c>
      <c r="Q285" s="212"/>
      <c r="R285" s="213">
        <f>SUM(R286:R299)</f>
        <v>0</v>
      </c>
      <c r="S285" s="212"/>
      <c r="T285" s="214">
        <f>SUM(T286:T299)</f>
        <v>0.47369999999999995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5" t="s">
        <v>85</v>
      </c>
      <c r="AT285" s="216" t="s">
        <v>74</v>
      </c>
      <c r="AU285" s="216" t="s">
        <v>83</v>
      </c>
      <c r="AY285" s="215" t="s">
        <v>162</v>
      </c>
      <c r="BK285" s="217">
        <f>SUM(BK286:BK299)</f>
        <v>0</v>
      </c>
    </row>
    <row r="286" s="2" customFormat="1" ht="21.75" customHeight="1">
      <c r="A286" s="39"/>
      <c r="B286" s="40"/>
      <c r="C286" s="220" t="s">
        <v>586</v>
      </c>
      <c r="D286" s="220" t="s">
        <v>165</v>
      </c>
      <c r="E286" s="221" t="s">
        <v>1410</v>
      </c>
      <c r="F286" s="222" t="s">
        <v>1411</v>
      </c>
      <c r="G286" s="223" t="s">
        <v>213</v>
      </c>
      <c r="H286" s="224">
        <v>5</v>
      </c>
      <c r="I286" s="225"/>
      <c r="J286" s="224">
        <f>ROUND(I286*H286,2)</f>
        <v>0</v>
      </c>
      <c r="K286" s="226"/>
      <c r="L286" s="45"/>
      <c r="M286" s="227" t="s">
        <v>1</v>
      </c>
      <c r="N286" s="228" t="s">
        <v>40</v>
      </c>
      <c r="O286" s="92"/>
      <c r="P286" s="229">
        <f>O286*H286</f>
        <v>0</v>
      </c>
      <c r="Q286" s="229">
        <v>0</v>
      </c>
      <c r="R286" s="229">
        <f>Q286*H286</f>
        <v>0</v>
      </c>
      <c r="S286" s="229">
        <v>0.026700000000000002</v>
      </c>
      <c r="T286" s="230">
        <f>S286*H286</f>
        <v>0.13350000000000001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265</v>
      </c>
      <c r="AT286" s="231" t="s">
        <v>165</v>
      </c>
      <c r="AU286" s="231" t="s">
        <v>85</v>
      </c>
      <c r="AY286" s="18" t="s">
        <v>162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83</v>
      </c>
      <c r="BK286" s="232">
        <f>ROUND(I286*H286,2)</f>
        <v>0</v>
      </c>
      <c r="BL286" s="18" t="s">
        <v>265</v>
      </c>
      <c r="BM286" s="231" t="s">
        <v>1412</v>
      </c>
    </row>
    <row r="287" s="2" customFormat="1" ht="16.5" customHeight="1">
      <c r="A287" s="39"/>
      <c r="B287" s="40"/>
      <c r="C287" s="220" t="s">
        <v>591</v>
      </c>
      <c r="D287" s="220" t="s">
        <v>165</v>
      </c>
      <c r="E287" s="221" t="s">
        <v>1413</v>
      </c>
      <c r="F287" s="222" t="s">
        <v>1414</v>
      </c>
      <c r="G287" s="223" t="s">
        <v>213</v>
      </c>
      <c r="H287" s="224">
        <v>3</v>
      </c>
      <c r="I287" s="225"/>
      <c r="J287" s="224">
        <f>ROUND(I287*H287,2)</f>
        <v>0</v>
      </c>
      <c r="K287" s="226"/>
      <c r="L287" s="45"/>
      <c r="M287" s="227" t="s">
        <v>1</v>
      </c>
      <c r="N287" s="228" t="s">
        <v>40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0.00198</v>
      </c>
      <c r="T287" s="230">
        <f>S287*H287</f>
        <v>0.00594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265</v>
      </c>
      <c r="AT287" s="231" t="s">
        <v>165</v>
      </c>
      <c r="AU287" s="231" t="s">
        <v>85</v>
      </c>
      <c r="AY287" s="18" t="s">
        <v>162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83</v>
      </c>
      <c r="BK287" s="232">
        <f>ROUND(I287*H287,2)</f>
        <v>0</v>
      </c>
      <c r="BL287" s="18" t="s">
        <v>265</v>
      </c>
      <c r="BM287" s="231" t="s">
        <v>1415</v>
      </c>
    </row>
    <row r="288" s="2" customFormat="1" ht="24.15" customHeight="1">
      <c r="A288" s="39"/>
      <c r="B288" s="40"/>
      <c r="C288" s="220" t="s">
        <v>597</v>
      </c>
      <c r="D288" s="220" t="s">
        <v>165</v>
      </c>
      <c r="E288" s="221" t="s">
        <v>1416</v>
      </c>
      <c r="F288" s="222" t="s">
        <v>1417</v>
      </c>
      <c r="G288" s="223" t="s">
        <v>213</v>
      </c>
      <c r="H288" s="224">
        <v>13</v>
      </c>
      <c r="I288" s="225"/>
      <c r="J288" s="224">
        <f>ROUND(I288*H288,2)</f>
        <v>0</v>
      </c>
      <c r="K288" s="226"/>
      <c r="L288" s="45"/>
      <c r="M288" s="227" t="s">
        <v>1</v>
      </c>
      <c r="N288" s="228" t="s">
        <v>40</v>
      </c>
      <c r="O288" s="92"/>
      <c r="P288" s="229">
        <f>O288*H288</f>
        <v>0</v>
      </c>
      <c r="Q288" s="229">
        <v>0</v>
      </c>
      <c r="R288" s="229">
        <f>Q288*H288</f>
        <v>0</v>
      </c>
      <c r="S288" s="229">
        <v>0.0067000000000000002</v>
      </c>
      <c r="T288" s="230">
        <f>S288*H288</f>
        <v>0.087099999999999997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265</v>
      </c>
      <c r="AT288" s="231" t="s">
        <v>165</v>
      </c>
      <c r="AU288" s="231" t="s">
        <v>85</v>
      </c>
      <c r="AY288" s="18" t="s">
        <v>162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83</v>
      </c>
      <c r="BK288" s="232">
        <f>ROUND(I288*H288,2)</f>
        <v>0</v>
      </c>
      <c r="BL288" s="18" t="s">
        <v>265</v>
      </c>
      <c r="BM288" s="231" t="s">
        <v>1418</v>
      </c>
    </row>
    <row r="289" s="2" customFormat="1" ht="16.5" customHeight="1">
      <c r="A289" s="39"/>
      <c r="B289" s="40"/>
      <c r="C289" s="220" t="s">
        <v>604</v>
      </c>
      <c r="D289" s="220" t="s">
        <v>165</v>
      </c>
      <c r="E289" s="221" t="s">
        <v>1419</v>
      </c>
      <c r="F289" s="222" t="s">
        <v>1420</v>
      </c>
      <c r="G289" s="223" t="s">
        <v>213</v>
      </c>
      <c r="H289" s="224">
        <v>29</v>
      </c>
      <c r="I289" s="225"/>
      <c r="J289" s="224">
        <f>ROUND(I289*H289,2)</f>
        <v>0</v>
      </c>
      <c r="K289" s="226"/>
      <c r="L289" s="45"/>
      <c r="M289" s="227" t="s">
        <v>1</v>
      </c>
      <c r="N289" s="228" t="s">
        <v>40</v>
      </c>
      <c r="O289" s="92"/>
      <c r="P289" s="229">
        <f>O289*H289</f>
        <v>0</v>
      </c>
      <c r="Q289" s="229">
        <v>0</v>
      </c>
      <c r="R289" s="229">
        <f>Q289*H289</f>
        <v>0</v>
      </c>
      <c r="S289" s="229">
        <v>0.00027999999999999998</v>
      </c>
      <c r="T289" s="230">
        <f>S289*H289</f>
        <v>0.0081199999999999987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265</v>
      </c>
      <c r="AT289" s="231" t="s">
        <v>165</v>
      </c>
      <c r="AU289" s="231" t="s">
        <v>85</v>
      </c>
      <c r="AY289" s="18" t="s">
        <v>162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83</v>
      </c>
      <c r="BK289" s="232">
        <f>ROUND(I289*H289,2)</f>
        <v>0</v>
      </c>
      <c r="BL289" s="18" t="s">
        <v>265</v>
      </c>
      <c r="BM289" s="231" t="s">
        <v>1421</v>
      </c>
    </row>
    <row r="290" s="14" customFormat="1">
      <c r="A290" s="14"/>
      <c r="B290" s="244"/>
      <c r="C290" s="245"/>
      <c r="D290" s="235" t="s">
        <v>171</v>
      </c>
      <c r="E290" s="246" t="s">
        <v>1</v>
      </c>
      <c r="F290" s="247" t="s">
        <v>1422</v>
      </c>
      <c r="G290" s="245"/>
      <c r="H290" s="248">
        <v>29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171</v>
      </c>
      <c r="AU290" s="254" t="s">
        <v>85</v>
      </c>
      <c r="AV290" s="14" t="s">
        <v>85</v>
      </c>
      <c r="AW290" s="14" t="s">
        <v>31</v>
      </c>
      <c r="AX290" s="14" t="s">
        <v>83</v>
      </c>
      <c r="AY290" s="254" t="s">
        <v>162</v>
      </c>
    </row>
    <row r="291" s="2" customFormat="1" ht="21.75" customHeight="1">
      <c r="A291" s="39"/>
      <c r="B291" s="40"/>
      <c r="C291" s="220" t="s">
        <v>609</v>
      </c>
      <c r="D291" s="220" t="s">
        <v>165</v>
      </c>
      <c r="E291" s="221" t="s">
        <v>1423</v>
      </c>
      <c r="F291" s="222" t="s">
        <v>1424</v>
      </c>
      <c r="G291" s="223" t="s">
        <v>213</v>
      </c>
      <c r="H291" s="224">
        <v>44</v>
      </c>
      <c r="I291" s="225"/>
      <c r="J291" s="224">
        <f>ROUND(I291*H291,2)</f>
        <v>0</v>
      </c>
      <c r="K291" s="226"/>
      <c r="L291" s="45"/>
      <c r="M291" s="227" t="s">
        <v>1</v>
      </c>
      <c r="N291" s="228" t="s">
        <v>40</v>
      </c>
      <c r="O291" s="92"/>
      <c r="P291" s="229">
        <f>O291*H291</f>
        <v>0</v>
      </c>
      <c r="Q291" s="229">
        <v>0</v>
      </c>
      <c r="R291" s="229">
        <f>Q291*H291</f>
        <v>0</v>
      </c>
      <c r="S291" s="229">
        <v>0.00029</v>
      </c>
      <c r="T291" s="230">
        <f>S291*H291</f>
        <v>0.012760000000000001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265</v>
      </c>
      <c r="AT291" s="231" t="s">
        <v>165</v>
      </c>
      <c r="AU291" s="231" t="s">
        <v>85</v>
      </c>
      <c r="AY291" s="18" t="s">
        <v>162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83</v>
      </c>
      <c r="BK291" s="232">
        <f>ROUND(I291*H291,2)</f>
        <v>0</v>
      </c>
      <c r="BL291" s="18" t="s">
        <v>265</v>
      </c>
      <c r="BM291" s="231" t="s">
        <v>1425</v>
      </c>
    </row>
    <row r="292" s="14" customFormat="1">
      <c r="A292" s="14"/>
      <c r="B292" s="244"/>
      <c r="C292" s="245"/>
      <c r="D292" s="235" t="s">
        <v>171</v>
      </c>
      <c r="E292" s="246" t="s">
        <v>1</v>
      </c>
      <c r="F292" s="247" t="s">
        <v>1426</v>
      </c>
      <c r="G292" s="245"/>
      <c r="H292" s="248">
        <v>44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171</v>
      </c>
      <c r="AU292" s="254" t="s">
        <v>85</v>
      </c>
      <c r="AV292" s="14" t="s">
        <v>85</v>
      </c>
      <c r="AW292" s="14" t="s">
        <v>31</v>
      </c>
      <c r="AX292" s="14" t="s">
        <v>83</v>
      </c>
      <c r="AY292" s="254" t="s">
        <v>162</v>
      </c>
    </row>
    <row r="293" s="2" customFormat="1" ht="21.75" customHeight="1">
      <c r="A293" s="39"/>
      <c r="B293" s="40"/>
      <c r="C293" s="220" t="s">
        <v>615</v>
      </c>
      <c r="D293" s="220" t="s">
        <v>165</v>
      </c>
      <c r="E293" s="221" t="s">
        <v>1427</v>
      </c>
      <c r="F293" s="222" t="s">
        <v>1428</v>
      </c>
      <c r="G293" s="223" t="s">
        <v>213</v>
      </c>
      <c r="H293" s="224">
        <v>10</v>
      </c>
      <c r="I293" s="225"/>
      <c r="J293" s="224">
        <f>ROUND(I293*H293,2)</f>
        <v>0</v>
      </c>
      <c r="K293" s="226"/>
      <c r="L293" s="45"/>
      <c r="M293" s="227" t="s">
        <v>1</v>
      </c>
      <c r="N293" s="228" t="s">
        <v>40</v>
      </c>
      <c r="O293" s="92"/>
      <c r="P293" s="229">
        <f>O293*H293</f>
        <v>0</v>
      </c>
      <c r="Q293" s="229">
        <v>0</v>
      </c>
      <c r="R293" s="229">
        <f>Q293*H293</f>
        <v>0</v>
      </c>
      <c r="S293" s="229">
        <v>0.00032000000000000003</v>
      </c>
      <c r="T293" s="230">
        <f>S293*H293</f>
        <v>0.0032000000000000002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265</v>
      </c>
      <c r="AT293" s="231" t="s">
        <v>165</v>
      </c>
      <c r="AU293" s="231" t="s">
        <v>85</v>
      </c>
      <c r="AY293" s="18" t="s">
        <v>162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83</v>
      </c>
      <c r="BK293" s="232">
        <f>ROUND(I293*H293,2)</f>
        <v>0</v>
      </c>
      <c r="BL293" s="18" t="s">
        <v>265</v>
      </c>
      <c r="BM293" s="231" t="s">
        <v>1429</v>
      </c>
    </row>
    <row r="294" s="2" customFormat="1" ht="21.75" customHeight="1">
      <c r="A294" s="39"/>
      <c r="B294" s="40"/>
      <c r="C294" s="220" t="s">
        <v>619</v>
      </c>
      <c r="D294" s="220" t="s">
        <v>165</v>
      </c>
      <c r="E294" s="221" t="s">
        <v>1430</v>
      </c>
      <c r="F294" s="222" t="s">
        <v>1431</v>
      </c>
      <c r="G294" s="223" t="s">
        <v>193</v>
      </c>
      <c r="H294" s="224">
        <v>2</v>
      </c>
      <c r="I294" s="225"/>
      <c r="J294" s="224">
        <f>ROUND(I294*H294,2)</f>
        <v>0</v>
      </c>
      <c r="K294" s="226"/>
      <c r="L294" s="45"/>
      <c r="M294" s="227" t="s">
        <v>1</v>
      </c>
      <c r="N294" s="228" t="s">
        <v>40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265</v>
      </c>
      <c r="AT294" s="231" t="s">
        <v>165</v>
      </c>
      <c r="AU294" s="231" t="s">
        <v>85</v>
      </c>
      <c r="AY294" s="18" t="s">
        <v>162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83</v>
      </c>
      <c r="BK294" s="232">
        <f>ROUND(I294*H294,2)</f>
        <v>0</v>
      </c>
      <c r="BL294" s="18" t="s">
        <v>265</v>
      </c>
      <c r="BM294" s="231" t="s">
        <v>1432</v>
      </c>
    </row>
    <row r="295" s="2" customFormat="1" ht="16.5" customHeight="1">
      <c r="A295" s="39"/>
      <c r="B295" s="40"/>
      <c r="C295" s="220" t="s">
        <v>623</v>
      </c>
      <c r="D295" s="220" t="s">
        <v>165</v>
      </c>
      <c r="E295" s="221" t="s">
        <v>1433</v>
      </c>
      <c r="F295" s="222" t="s">
        <v>1434</v>
      </c>
      <c r="G295" s="223" t="s">
        <v>1357</v>
      </c>
      <c r="H295" s="224">
        <v>1</v>
      </c>
      <c r="I295" s="225"/>
      <c r="J295" s="224">
        <f>ROUND(I295*H295,2)</f>
        <v>0</v>
      </c>
      <c r="K295" s="226"/>
      <c r="L295" s="45"/>
      <c r="M295" s="227" t="s">
        <v>1</v>
      </c>
      <c r="N295" s="228" t="s">
        <v>40</v>
      </c>
      <c r="O295" s="92"/>
      <c r="P295" s="229">
        <f>O295*H295</f>
        <v>0</v>
      </c>
      <c r="Q295" s="229">
        <v>0</v>
      </c>
      <c r="R295" s="229">
        <f>Q295*H295</f>
        <v>0</v>
      </c>
      <c r="S295" s="229">
        <v>0.034200000000000001</v>
      </c>
      <c r="T295" s="230">
        <f>S295*H295</f>
        <v>0.034200000000000001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265</v>
      </c>
      <c r="AT295" s="231" t="s">
        <v>165</v>
      </c>
      <c r="AU295" s="231" t="s">
        <v>85</v>
      </c>
      <c r="AY295" s="18" t="s">
        <v>162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83</v>
      </c>
      <c r="BK295" s="232">
        <f>ROUND(I295*H295,2)</f>
        <v>0</v>
      </c>
      <c r="BL295" s="18" t="s">
        <v>265</v>
      </c>
      <c r="BM295" s="231" t="s">
        <v>1435</v>
      </c>
    </row>
    <row r="296" s="2" customFormat="1" ht="16.5" customHeight="1">
      <c r="A296" s="39"/>
      <c r="B296" s="40"/>
      <c r="C296" s="220" t="s">
        <v>629</v>
      </c>
      <c r="D296" s="220" t="s">
        <v>165</v>
      </c>
      <c r="E296" s="221" t="s">
        <v>1436</v>
      </c>
      <c r="F296" s="222" t="s">
        <v>1437</v>
      </c>
      <c r="G296" s="223" t="s">
        <v>1357</v>
      </c>
      <c r="H296" s="224">
        <v>3</v>
      </c>
      <c r="I296" s="225"/>
      <c r="J296" s="224">
        <f>ROUND(I296*H296,2)</f>
        <v>0</v>
      </c>
      <c r="K296" s="226"/>
      <c r="L296" s="45"/>
      <c r="M296" s="227" t="s">
        <v>1</v>
      </c>
      <c r="N296" s="228" t="s">
        <v>40</v>
      </c>
      <c r="O296" s="92"/>
      <c r="P296" s="229">
        <f>O296*H296</f>
        <v>0</v>
      </c>
      <c r="Q296" s="229">
        <v>0</v>
      </c>
      <c r="R296" s="229">
        <f>Q296*H296</f>
        <v>0</v>
      </c>
      <c r="S296" s="229">
        <v>0.019460000000000002</v>
      </c>
      <c r="T296" s="230">
        <f>S296*H296</f>
        <v>0.058380000000000001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265</v>
      </c>
      <c r="AT296" s="231" t="s">
        <v>165</v>
      </c>
      <c r="AU296" s="231" t="s">
        <v>85</v>
      </c>
      <c r="AY296" s="18" t="s">
        <v>162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83</v>
      </c>
      <c r="BK296" s="232">
        <f>ROUND(I296*H296,2)</f>
        <v>0</v>
      </c>
      <c r="BL296" s="18" t="s">
        <v>265</v>
      </c>
      <c r="BM296" s="231" t="s">
        <v>1438</v>
      </c>
    </row>
    <row r="297" s="2" customFormat="1" ht="16.5" customHeight="1">
      <c r="A297" s="39"/>
      <c r="B297" s="40"/>
      <c r="C297" s="220" t="s">
        <v>635</v>
      </c>
      <c r="D297" s="220" t="s">
        <v>165</v>
      </c>
      <c r="E297" s="221" t="s">
        <v>1439</v>
      </c>
      <c r="F297" s="222" t="s">
        <v>1440</v>
      </c>
      <c r="G297" s="223" t="s">
        <v>1357</v>
      </c>
      <c r="H297" s="224">
        <v>1</v>
      </c>
      <c r="I297" s="225"/>
      <c r="J297" s="224">
        <f>ROUND(I297*H297,2)</f>
        <v>0</v>
      </c>
      <c r="K297" s="226"/>
      <c r="L297" s="45"/>
      <c r="M297" s="227" t="s">
        <v>1</v>
      </c>
      <c r="N297" s="228" t="s">
        <v>40</v>
      </c>
      <c r="O297" s="92"/>
      <c r="P297" s="229">
        <f>O297*H297</f>
        <v>0</v>
      </c>
      <c r="Q297" s="229">
        <v>0</v>
      </c>
      <c r="R297" s="229">
        <f>Q297*H297</f>
        <v>0</v>
      </c>
      <c r="S297" s="229">
        <v>0.034700000000000002</v>
      </c>
      <c r="T297" s="230">
        <f>S297*H297</f>
        <v>0.034700000000000002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265</v>
      </c>
      <c r="AT297" s="231" t="s">
        <v>165</v>
      </c>
      <c r="AU297" s="231" t="s">
        <v>85</v>
      </c>
      <c r="AY297" s="18" t="s">
        <v>162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83</v>
      </c>
      <c r="BK297" s="232">
        <f>ROUND(I297*H297,2)</f>
        <v>0</v>
      </c>
      <c r="BL297" s="18" t="s">
        <v>265</v>
      </c>
      <c r="BM297" s="231" t="s">
        <v>1441</v>
      </c>
    </row>
    <row r="298" s="2" customFormat="1" ht="21.75" customHeight="1">
      <c r="A298" s="39"/>
      <c r="B298" s="40"/>
      <c r="C298" s="220" t="s">
        <v>641</v>
      </c>
      <c r="D298" s="220" t="s">
        <v>165</v>
      </c>
      <c r="E298" s="221" t="s">
        <v>1442</v>
      </c>
      <c r="F298" s="222" t="s">
        <v>1443</v>
      </c>
      <c r="G298" s="223" t="s">
        <v>1357</v>
      </c>
      <c r="H298" s="224">
        <v>1</v>
      </c>
      <c r="I298" s="225"/>
      <c r="J298" s="224">
        <f>ROUND(I298*H298,2)</f>
        <v>0</v>
      </c>
      <c r="K298" s="226"/>
      <c r="L298" s="45"/>
      <c r="M298" s="227" t="s">
        <v>1</v>
      </c>
      <c r="N298" s="228" t="s">
        <v>40</v>
      </c>
      <c r="O298" s="92"/>
      <c r="P298" s="229">
        <f>O298*H298</f>
        <v>0</v>
      </c>
      <c r="Q298" s="229">
        <v>0</v>
      </c>
      <c r="R298" s="229">
        <f>Q298*H298</f>
        <v>0</v>
      </c>
      <c r="S298" s="229">
        <v>0.087999999999999995</v>
      </c>
      <c r="T298" s="230">
        <f>S298*H298</f>
        <v>0.087999999999999995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265</v>
      </c>
      <c r="AT298" s="231" t="s">
        <v>165</v>
      </c>
      <c r="AU298" s="231" t="s">
        <v>85</v>
      </c>
      <c r="AY298" s="18" t="s">
        <v>162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83</v>
      </c>
      <c r="BK298" s="232">
        <f>ROUND(I298*H298,2)</f>
        <v>0</v>
      </c>
      <c r="BL298" s="18" t="s">
        <v>265</v>
      </c>
      <c r="BM298" s="231" t="s">
        <v>1444</v>
      </c>
    </row>
    <row r="299" s="2" customFormat="1" ht="16.5" customHeight="1">
      <c r="A299" s="39"/>
      <c r="B299" s="40"/>
      <c r="C299" s="220" t="s">
        <v>646</v>
      </c>
      <c r="D299" s="220" t="s">
        <v>165</v>
      </c>
      <c r="E299" s="221" t="s">
        <v>1445</v>
      </c>
      <c r="F299" s="222" t="s">
        <v>1446</v>
      </c>
      <c r="G299" s="223" t="s">
        <v>1357</v>
      </c>
      <c r="H299" s="224">
        <v>5</v>
      </c>
      <c r="I299" s="225"/>
      <c r="J299" s="224">
        <f>ROUND(I299*H299,2)</f>
        <v>0</v>
      </c>
      <c r="K299" s="226"/>
      <c r="L299" s="45"/>
      <c r="M299" s="291" t="s">
        <v>1</v>
      </c>
      <c r="N299" s="292" t="s">
        <v>40</v>
      </c>
      <c r="O299" s="293"/>
      <c r="P299" s="294">
        <f>O299*H299</f>
        <v>0</v>
      </c>
      <c r="Q299" s="294">
        <v>0</v>
      </c>
      <c r="R299" s="294">
        <f>Q299*H299</f>
        <v>0</v>
      </c>
      <c r="S299" s="294">
        <v>0.00156</v>
      </c>
      <c r="T299" s="295">
        <f>S299*H299</f>
        <v>0.0077999999999999996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265</v>
      </c>
      <c r="AT299" s="231" t="s">
        <v>165</v>
      </c>
      <c r="AU299" s="231" t="s">
        <v>85</v>
      </c>
      <c r="AY299" s="18" t="s">
        <v>162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83</v>
      </c>
      <c r="BK299" s="232">
        <f>ROUND(I299*H299,2)</f>
        <v>0</v>
      </c>
      <c r="BL299" s="18" t="s">
        <v>265</v>
      </c>
      <c r="BM299" s="231" t="s">
        <v>1447</v>
      </c>
    </row>
    <row r="300" s="2" customFormat="1" ht="6.96" customHeight="1">
      <c r="A300" s="39"/>
      <c r="B300" s="67"/>
      <c r="C300" s="68"/>
      <c r="D300" s="68"/>
      <c r="E300" s="68"/>
      <c r="F300" s="68"/>
      <c r="G300" s="68"/>
      <c r="H300" s="68"/>
      <c r="I300" s="68"/>
      <c r="J300" s="68"/>
      <c r="K300" s="68"/>
      <c r="L300" s="45"/>
      <c r="M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</row>
  </sheetData>
  <sheetProtection sheet="1" autoFilter="0" formatColumns="0" formatRows="0" objects="1" scenarios="1" spinCount="100000" saltValue="Bv1UrokITjM4mpJat8m8p44kmlMvYpIuVqCaogM7++onOKI+VaeJmGASM18tf836Xgdaqj7OZHSpTiTxUNQeCw==" hashValue="7E1B9JMh9rs3UR1/4YNd/7KXsvGjrO/Mg/CRtcF1K3wqrPZIL3v/ex/s6Kmd8K4YXgoqZpmPjWSuxoC6ffVhxw==" algorithmName="SHA-512" password="CC35"/>
  <autoFilter ref="C127:K29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1448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ROUND((SUM(BE121:BE201)),  2)</f>
        <v>0</v>
      </c>
      <c r="G33" s="39"/>
      <c r="H33" s="39"/>
      <c r="I33" s="156">
        <v>0.20999999999999999</v>
      </c>
      <c r="J33" s="155">
        <f>ROUND(((SUM(BE121:BE201))*I33),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ROUND((SUM(BF121:BF201)),  2)</f>
        <v>0</v>
      </c>
      <c r="G34" s="39"/>
      <c r="H34" s="39"/>
      <c r="I34" s="156">
        <v>0.12</v>
      </c>
      <c r="J34" s="155">
        <f>ROUND(((SUM(BF121:BF201))*I34),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ROUND((SUM(BG121:BG201)),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ROUND((SUM(BH121:BH201)),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ROUND((SUM(BI121:BI201)),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Silnoproudá elektrotechnika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128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1449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1450</v>
      </c>
      <c r="E99" s="183"/>
      <c r="F99" s="183"/>
      <c r="G99" s="183"/>
      <c r="H99" s="183"/>
      <c r="I99" s="183"/>
      <c r="J99" s="184">
        <f>J193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1451</v>
      </c>
      <c r="E100" s="189"/>
      <c r="F100" s="189"/>
      <c r="G100" s="189"/>
      <c r="H100" s="189"/>
      <c r="I100" s="189"/>
      <c r="J100" s="190">
        <f>J194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1452</v>
      </c>
      <c r="E101" s="183"/>
      <c r="F101" s="183"/>
      <c r="G101" s="183"/>
      <c r="H101" s="183"/>
      <c r="I101" s="183"/>
      <c r="J101" s="184">
        <f>J200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147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ZŠ jazyků Karlovy Vary - rekonstrukce jídelny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108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03 - Silnoproudá elektrotechnika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19</v>
      </c>
      <c r="D115" s="41"/>
      <c r="E115" s="41"/>
      <c r="F115" s="28" t="str">
        <f>F12</f>
        <v xml:space="preserve"> </v>
      </c>
      <c r="G115" s="41"/>
      <c r="H115" s="41"/>
      <c r="I115" s="33" t="s">
        <v>21</v>
      </c>
      <c r="J115" s="80" t="str">
        <f>IF(J12="","",J12)</f>
        <v>1. 4. 2025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23</v>
      </c>
      <c r="D117" s="41"/>
      <c r="E117" s="41"/>
      <c r="F117" s="28" t="str">
        <f>E15</f>
        <v>Statutární město Karlovy Vary</v>
      </c>
      <c r="G117" s="41"/>
      <c r="H117" s="41"/>
      <c r="I117" s="33" t="s">
        <v>29</v>
      </c>
      <c r="J117" s="37" t="str">
        <f>E21</f>
        <v>DPT s.r.o.Ostrov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5.65" customHeight="1">
      <c r="A118" s="39"/>
      <c r="B118" s="40"/>
      <c r="C118" s="33" t="s">
        <v>27</v>
      </c>
      <c r="D118" s="41"/>
      <c r="E118" s="41"/>
      <c r="F118" s="28" t="str">
        <f>IF(E18="","",E18)</f>
        <v>Vyplň údaj</v>
      </c>
      <c r="G118" s="41"/>
      <c r="H118" s="41"/>
      <c r="I118" s="33" t="s">
        <v>32</v>
      </c>
      <c r="J118" s="37" t="str">
        <f>E24</f>
        <v>Neubauerová Soňa, SK-Projekt Ostrov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148</v>
      </c>
      <c r="D120" s="195" t="s">
        <v>60</v>
      </c>
      <c r="E120" s="195" t="s">
        <v>56</v>
      </c>
      <c r="F120" s="195" t="s">
        <v>57</v>
      </c>
      <c r="G120" s="195" t="s">
        <v>149</v>
      </c>
      <c r="H120" s="195" t="s">
        <v>150</v>
      </c>
      <c r="I120" s="195" t="s">
        <v>151</v>
      </c>
      <c r="J120" s="196" t="s">
        <v>112</v>
      </c>
      <c r="K120" s="197" t="s">
        <v>152</v>
      </c>
      <c r="L120" s="198"/>
      <c r="M120" s="101" t="s">
        <v>1</v>
      </c>
      <c r="N120" s="102" t="s">
        <v>39</v>
      </c>
      <c r="O120" s="102" t="s">
        <v>153</v>
      </c>
      <c r="P120" s="102" t="s">
        <v>154</v>
      </c>
      <c r="Q120" s="102" t="s">
        <v>155</v>
      </c>
      <c r="R120" s="102" t="s">
        <v>156</v>
      </c>
      <c r="S120" s="102" t="s">
        <v>157</v>
      </c>
      <c r="T120" s="103" t="s">
        <v>158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159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P122+P193+P200</f>
        <v>0</v>
      </c>
      <c r="Q121" s="105"/>
      <c r="R121" s="201">
        <f>R122+R193+R200</f>
        <v>0.14013249999999999</v>
      </c>
      <c r="S121" s="105"/>
      <c r="T121" s="202">
        <f>T122+T193+T200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74</v>
      </c>
      <c r="AU121" s="18" t="s">
        <v>114</v>
      </c>
      <c r="BK121" s="203">
        <f>BK122+BK193+BK200</f>
        <v>0</v>
      </c>
    </row>
    <row r="122" s="12" customFormat="1" ht="25.92" customHeight="1">
      <c r="A122" s="12"/>
      <c r="B122" s="204"/>
      <c r="C122" s="205"/>
      <c r="D122" s="206" t="s">
        <v>74</v>
      </c>
      <c r="E122" s="207" t="s">
        <v>654</v>
      </c>
      <c r="F122" s="207" t="s">
        <v>655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</f>
        <v>0</v>
      </c>
      <c r="Q122" s="212"/>
      <c r="R122" s="213">
        <f>R123</f>
        <v>0.14013249999999999</v>
      </c>
      <c r="S122" s="212"/>
      <c r="T122" s="214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75</v>
      </c>
      <c r="AY122" s="215" t="s">
        <v>162</v>
      </c>
      <c r="BK122" s="217">
        <f>BK123</f>
        <v>0</v>
      </c>
    </row>
    <row r="123" s="12" customFormat="1" ht="22.8" customHeight="1">
      <c r="A123" s="12"/>
      <c r="B123" s="204"/>
      <c r="C123" s="205"/>
      <c r="D123" s="206" t="s">
        <v>74</v>
      </c>
      <c r="E123" s="218" t="s">
        <v>1453</v>
      </c>
      <c r="F123" s="218" t="s">
        <v>1454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SUM(P124:P192)</f>
        <v>0</v>
      </c>
      <c r="Q123" s="212"/>
      <c r="R123" s="213">
        <f>SUM(R124:R192)</f>
        <v>0.14013249999999999</v>
      </c>
      <c r="S123" s="212"/>
      <c r="T123" s="214">
        <f>SUM(T124:T192)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85</v>
      </c>
      <c r="AT123" s="216" t="s">
        <v>74</v>
      </c>
      <c r="AU123" s="216" t="s">
        <v>83</v>
      </c>
      <c r="AY123" s="215" t="s">
        <v>162</v>
      </c>
      <c r="BK123" s="217">
        <f>SUM(BK124:BK192)</f>
        <v>0</v>
      </c>
    </row>
    <row r="124" s="2" customFormat="1" ht="24.15" customHeight="1">
      <c r="A124" s="39"/>
      <c r="B124" s="40"/>
      <c r="C124" s="220" t="s">
        <v>83</v>
      </c>
      <c r="D124" s="220" t="s">
        <v>165</v>
      </c>
      <c r="E124" s="221" t="s">
        <v>1455</v>
      </c>
      <c r="F124" s="222" t="s">
        <v>1456</v>
      </c>
      <c r="G124" s="223" t="s">
        <v>213</v>
      </c>
      <c r="H124" s="224">
        <v>10</v>
      </c>
      <c r="I124" s="225"/>
      <c r="J124" s="224">
        <f>ROUND(I124*H124,2)</f>
        <v>0</v>
      </c>
      <c r="K124" s="226"/>
      <c r="L124" s="45"/>
      <c r="M124" s="227" t="s">
        <v>1</v>
      </c>
      <c r="N124" s="228" t="s">
        <v>40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265</v>
      </c>
      <c r="AT124" s="231" t="s">
        <v>165</v>
      </c>
      <c r="AU124" s="231" t="s">
        <v>85</v>
      </c>
      <c r="AY124" s="18" t="s">
        <v>162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265</v>
      </c>
      <c r="BM124" s="231" t="s">
        <v>1457</v>
      </c>
    </row>
    <row r="125" s="2" customFormat="1" ht="16.5" customHeight="1">
      <c r="A125" s="39"/>
      <c r="B125" s="40"/>
      <c r="C125" s="270" t="s">
        <v>85</v>
      </c>
      <c r="D125" s="270" t="s">
        <v>319</v>
      </c>
      <c r="E125" s="271" t="s">
        <v>1458</v>
      </c>
      <c r="F125" s="272" t="s">
        <v>1459</v>
      </c>
      <c r="G125" s="273" t="s">
        <v>213</v>
      </c>
      <c r="H125" s="274">
        <v>10.5</v>
      </c>
      <c r="I125" s="275"/>
      <c r="J125" s="274">
        <f>ROUND(I125*H125,2)</f>
        <v>0</v>
      </c>
      <c r="K125" s="276"/>
      <c r="L125" s="277"/>
      <c r="M125" s="278" t="s">
        <v>1</v>
      </c>
      <c r="N125" s="279" t="s">
        <v>40</v>
      </c>
      <c r="O125" s="92"/>
      <c r="P125" s="229">
        <f>O125*H125</f>
        <v>0</v>
      </c>
      <c r="Q125" s="229">
        <v>0.00191</v>
      </c>
      <c r="R125" s="229">
        <f>Q125*H125</f>
        <v>0.020055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375</v>
      </c>
      <c r="AT125" s="231" t="s">
        <v>319</v>
      </c>
      <c r="AU125" s="231" t="s">
        <v>85</v>
      </c>
      <c r="AY125" s="18" t="s">
        <v>162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265</v>
      </c>
      <c r="BM125" s="231" t="s">
        <v>1460</v>
      </c>
    </row>
    <row r="126" s="14" customFormat="1">
      <c r="A126" s="14"/>
      <c r="B126" s="244"/>
      <c r="C126" s="245"/>
      <c r="D126" s="235" t="s">
        <v>171</v>
      </c>
      <c r="E126" s="245"/>
      <c r="F126" s="247" t="s">
        <v>1461</v>
      </c>
      <c r="G126" s="245"/>
      <c r="H126" s="248">
        <v>10.5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171</v>
      </c>
      <c r="AU126" s="254" t="s">
        <v>85</v>
      </c>
      <c r="AV126" s="14" t="s">
        <v>85</v>
      </c>
      <c r="AW126" s="14" t="s">
        <v>4</v>
      </c>
      <c r="AX126" s="14" t="s">
        <v>83</v>
      </c>
      <c r="AY126" s="254" t="s">
        <v>162</v>
      </c>
    </row>
    <row r="127" s="2" customFormat="1" ht="21.75" customHeight="1">
      <c r="A127" s="39"/>
      <c r="B127" s="40"/>
      <c r="C127" s="220" t="s">
        <v>163</v>
      </c>
      <c r="D127" s="220" t="s">
        <v>165</v>
      </c>
      <c r="E127" s="221" t="s">
        <v>1462</v>
      </c>
      <c r="F127" s="222" t="s">
        <v>1463</v>
      </c>
      <c r="G127" s="223" t="s">
        <v>193</v>
      </c>
      <c r="H127" s="224">
        <v>40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265</v>
      </c>
      <c r="AT127" s="231" t="s">
        <v>165</v>
      </c>
      <c r="AU127" s="231" t="s">
        <v>85</v>
      </c>
      <c r="AY127" s="18" t="s">
        <v>162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265</v>
      </c>
      <c r="BM127" s="231" t="s">
        <v>1464</v>
      </c>
    </row>
    <row r="128" s="2" customFormat="1" ht="24.15" customHeight="1">
      <c r="A128" s="39"/>
      <c r="B128" s="40"/>
      <c r="C128" s="270" t="s">
        <v>169</v>
      </c>
      <c r="D128" s="270" t="s">
        <v>319</v>
      </c>
      <c r="E128" s="271" t="s">
        <v>1465</v>
      </c>
      <c r="F128" s="272" t="s">
        <v>1466</v>
      </c>
      <c r="G128" s="273" t="s">
        <v>193</v>
      </c>
      <c r="H128" s="274">
        <v>40</v>
      </c>
      <c r="I128" s="275"/>
      <c r="J128" s="274">
        <f>ROUND(I128*H128,2)</f>
        <v>0</v>
      </c>
      <c r="K128" s="276"/>
      <c r="L128" s="277"/>
      <c r="M128" s="278" t="s">
        <v>1</v>
      </c>
      <c r="N128" s="279" t="s">
        <v>40</v>
      </c>
      <c r="O128" s="92"/>
      <c r="P128" s="229">
        <f>O128*H128</f>
        <v>0</v>
      </c>
      <c r="Q128" s="229">
        <v>5.0000000000000002E-05</v>
      </c>
      <c r="R128" s="229">
        <f>Q128*H128</f>
        <v>0.002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375</v>
      </c>
      <c r="AT128" s="231" t="s">
        <v>319</v>
      </c>
      <c r="AU128" s="231" t="s">
        <v>85</v>
      </c>
      <c r="AY128" s="18" t="s">
        <v>162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265</v>
      </c>
      <c r="BM128" s="231" t="s">
        <v>1467</v>
      </c>
    </row>
    <row r="129" s="2" customFormat="1" ht="16.5" customHeight="1">
      <c r="A129" s="39"/>
      <c r="B129" s="40"/>
      <c r="C129" s="220" t="s">
        <v>197</v>
      </c>
      <c r="D129" s="220" t="s">
        <v>165</v>
      </c>
      <c r="E129" s="221" t="s">
        <v>1468</v>
      </c>
      <c r="F129" s="222" t="s">
        <v>1469</v>
      </c>
      <c r="G129" s="223" t="s">
        <v>193</v>
      </c>
      <c r="H129" s="224">
        <v>25</v>
      </c>
      <c r="I129" s="225"/>
      <c r="J129" s="224">
        <f>ROUND(I129*H129,2)</f>
        <v>0</v>
      </c>
      <c r="K129" s="226"/>
      <c r="L129" s="45"/>
      <c r="M129" s="227" t="s">
        <v>1</v>
      </c>
      <c r="N129" s="228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265</v>
      </c>
      <c r="AT129" s="231" t="s">
        <v>165</v>
      </c>
      <c r="AU129" s="231" t="s">
        <v>85</v>
      </c>
      <c r="AY129" s="18" t="s">
        <v>162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265</v>
      </c>
      <c r="BM129" s="231" t="s">
        <v>1470</v>
      </c>
    </row>
    <row r="130" s="2" customFormat="1" ht="24.15" customHeight="1">
      <c r="A130" s="39"/>
      <c r="B130" s="40"/>
      <c r="C130" s="270" t="s">
        <v>205</v>
      </c>
      <c r="D130" s="270" t="s">
        <v>319</v>
      </c>
      <c r="E130" s="271" t="s">
        <v>1471</v>
      </c>
      <c r="F130" s="272" t="s">
        <v>1472</v>
      </c>
      <c r="G130" s="273" t="s">
        <v>193</v>
      </c>
      <c r="H130" s="274">
        <v>25</v>
      </c>
      <c r="I130" s="275"/>
      <c r="J130" s="274">
        <f>ROUND(I130*H130,2)</f>
        <v>0</v>
      </c>
      <c r="K130" s="276"/>
      <c r="L130" s="277"/>
      <c r="M130" s="278" t="s">
        <v>1</v>
      </c>
      <c r="N130" s="279" t="s">
        <v>40</v>
      </c>
      <c r="O130" s="92"/>
      <c r="P130" s="229">
        <f>O130*H130</f>
        <v>0</v>
      </c>
      <c r="Q130" s="229">
        <v>9.0000000000000006E-05</v>
      </c>
      <c r="R130" s="229">
        <f>Q130*H130</f>
        <v>0.0022500000000000003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375</v>
      </c>
      <c r="AT130" s="231" t="s">
        <v>319</v>
      </c>
      <c r="AU130" s="231" t="s">
        <v>85</v>
      </c>
      <c r="AY130" s="18" t="s">
        <v>162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265</v>
      </c>
      <c r="BM130" s="231" t="s">
        <v>1473</v>
      </c>
    </row>
    <row r="131" s="2" customFormat="1" ht="24.15" customHeight="1">
      <c r="A131" s="39"/>
      <c r="B131" s="40"/>
      <c r="C131" s="220" t="s">
        <v>210</v>
      </c>
      <c r="D131" s="220" t="s">
        <v>165</v>
      </c>
      <c r="E131" s="221" t="s">
        <v>1474</v>
      </c>
      <c r="F131" s="222" t="s">
        <v>1475</v>
      </c>
      <c r="G131" s="223" t="s">
        <v>213</v>
      </c>
      <c r="H131" s="224">
        <v>305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265</v>
      </c>
      <c r="AT131" s="231" t="s">
        <v>165</v>
      </c>
      <c r="AU131" s="231" t="s">
        <v>85</v>
      </c>
      <c r="AY131" s="18" t="s">
        <v>162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265</v>
      </c>
      <c r="BM131" s="231" t="s">
        <v>1476</v>
      </c>
    </row>
    <row r="132" s="2" customFormat="1" ht="24.15" customHeight="1">
      <c r="A132" s="39"/>
      <c r="B132" s="40"/>
      <c r="C132" s="270" t="s">
        <v>216</v>
      </c>
      <c r="D132" s="270" t="s">
        <v>319</v>
      </c>
      <c r="E132" s="271" t="s">
        <v>1477</v>
      </c>
      <c r="F132" s="272" t="s">
        <v>1478</v>
      </c>
      <c r="G132" s="273" t="s">
        <v>213</v>
      </c>
      <c r="H132" s="274">
        <v>350.75</v>
      </c>
      <c r="I132" s="275"/>
      <c r="J132" s="274">
        <f>ROUND(I132*H132,2)</f>
        <v>0</v>
      </c>
      <c r="K132" s="276"/>
      <c r="L132" s="277"/>
      <c r="M132" s="278" t="s">
        <v>1</v>
      </c>
      <c r="N132" s="279" t="s">
        <v>40</v>
      </c>
      <c r="O132" s="92"/>
      <c r="P132" s="229">
        <f>O132*H132</f>
        <v>0</v>
      </c>
      <c r="Q132" s="229">
        <v>0.00012</v>
      </c>
      <c r="R132" s="229">
        <f>Q132*H132</f>
        <v>0.042090000000000002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375</v>
      </c>
      <c r="AT132" s="231" t="s">
        <v>319</v>
      </c>
      <c r="AU132" s="231" t="s">
        <v>85</v>
      </c>
      <c r="AY132" s="18" t="s">
        <v>162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265</v>
      </c>
      <c r="BM132" s="231" t="s">
        <v>1479</v>
      </c>
    </row>
    <row r="133" s="14" customFormat="1">
      <c r="A133" s="14"/>
      <c r="B133" s="244"/>
      <c r="C133" s="245"/>
      <c r="D133" s="235" t="s">
        <v>171</v>
      </c>
      <c r="E133" s="246" t="s">
        <v>1</v>
      </c>
      <c r="F133" s="247" t="s">
        <v>1480</v>
      </c>
      <c r="G133" s="245"/>
      <c r="H133" s="248">
        <v>45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171</v>
      </c>
      <c r="AU133" s="254" t="s">
        <v>85</v>
      </c>
      <c r="AV133" s="14" t="s">
        <v>85</v>
      </c>
      <c r="AW133" s="14" t="s">
        <v>31</v>
      </c>
      <c r="AX133" s="14" t="s">
        <v>75</v>
      </c>
      <c r="AY133" s="254" t="s">
        <v>162</v>
      </c>
    </row>
    <row r="134" s="14" customFormat="1">
      <c r="A134" s="14"/>
      <c r="B134" s="244"/>
      <c r="C134" s="245"/>
      <c r="D134" s="235" t="s">
        <v>171</v>
      </c>
      <c r="E134" s="246" t="s">
        <v>1</v>
      </c>
      <c r="F134" s="247" t="s">
        <v>1481</v>
      </c>
      <c r="G134" s="245"/>
      <c r="H134" s="248">
        <v>260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171</v>
      </c>
      <c r="AU134" s="254" t="s">
        <v>85</v>
      </c>
      <c r="AV134" s="14" t="s">
        <v>85</v>
      </c>
      <c r="AW134" s="14" t="s">
        <v>31</v>
      </c>
      <c r="AX134" s="14" t="s">
        <v>75</v>
      </c>
      <c r="AY134" s="254" t="s">
        <v>162</v>
      </c>
    </row>
    <row r="135" s="15" customFormat="1">
      <c r="A135" s="15"/>
      <c r="B135" s="255"/>
      <c r="C135" s="256"/>
      <c r="D135" s="235" t="s">
        <v>171</v>
      </c>
      <c r="E135" s="257" t="s">
        <v>1</v>
      </c>
      <c r="F135" s="258" t="s">
        <v>185</v>
      </c>
      <c r="G135" s="256"/>
      <c r="H135" s="259">
        <v>305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171</v>
      </c>
      <c r="AU135" s="265" t="s">
        <v>85</v>
      </c>
      <c r="AV135" s="15" t="s">
        <v>169</v>
      </c>
      <c r="AW135" s="15" t="s">
        <v>31</v>
      </c>
      <c r="AX135" s="15" t="s">
        <v>83</v>
      </c>
      <c r="AY135" s="265" t="s">
        <v>162</v>
      </c>
    </row>
    <row r="136" s="14" customFormat="1">
      <c r="A136" s="14"/>
      <c r="B136" s="244"/>
      <c r="C136" s="245"/>
      <c r="D136" s="235" t="s">
        <v>171</v>
      </c>
      <c r="E136" s="245"/>
      <c r="F136" s="247" t="s">
        <v>1482</v>
      </c>
      <c r="G136" s="245"/>
      <c r="H136" s="248">
        <v>350.75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171</v>
      </c>
      <c r="AU136" s="254" t="s">
        <v>85</v>
      </c>
      <c r="AV136" s="14" t="s">
        <v>85</v>
      </c>
      <c r="AW136" s="14" t="s">
        <v>4</v>
      </c>
      <c r="AX136" s="14" t="s">
        <v>83</v>
      </c>
      <c r="AY136" s="254" t="s">
        <v>162</v>
      </c>
    </row>
    <row r="137" s="2" customFormat="1" ht="33" customHeight="1">
      <c r="A137" s="39"/>
      <c r="B137" s="40"/>
      <c r="C137" s="220" t="s">
        <v>224</v>
      </c>
      <c r="D137" s="220" t="s">
        <v>165</v>
      </c>
      <c r="E137" s="221" t="s">
        <v>1483</v>
      </c>
      <c r="F137" s="222" t="s">
        <v>1484</v>
      </c>
      <c r="G137" s="223" t="s">
        <v>213</v>
      </c>
      <c r="H137" s="224">
        <v>225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265</v>
      </c>
      <c r="AT137" s="231" t="s">
        <v>165</v>
      </c>
      <c r="AU137" s="231" t="s">
        <v>85</v>
      </c>
      <c r="AY137" s="18" t="s">
        <v>162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265</v>
      </c>
      <c r="BM137" s="231" t="s">
        <v>1485</v>
      </c>
    </row>
    <row r="138" s="2" customFormat="1" ht="24.15" customHeight="1">
      <c r="A138" s="39"/>
      <c r="B138" s="40"/>
      <c r="C138" s="270" t="s">
        <v>229</v>
      </c>
      <c r="D138" s="270" t="s">
        <v>319</v>
      </c>
      <c r="E138" s="271" t="s">
        <v>1486</v>
      </c>
      <c r="F138" s="272" t="s">
        <v>1487</v>
      </c>
      <c r="G138" s="273" t="s">
        <v>213</v>
      </c>
      <c r="H138" s="274">
        <v>258.75</v>
      </c>
      <c r="I138" s="275"/>
      <c r="J138" s="274">
        <f>ROUND(I138*H138,2)</f>
        <v>0</v>
      </c>
      <c r="K138" s="276"/>
      <c r="L138" s="277"/>
      <c r="M138" s="278" t="s">
        <v>1</v>
      </c>
      <c r="N138" s="279" t="s">
        <v>40</v>
      </c>
      <c r="O138" s="92"/>
      <c r="P138" s="229">
        <f>O138*H138</f>
        <v>0</v>
      </c>
      <c r="Q138" s="229">
        <v>0.00017000000000000001</v>
      </c>
      <c r="R138" s="229">
        <f>Q138*H138</f>
        <v>0.043987500000000006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375</v>
      </c>
      <c r="AT138" s="231" t="s">
        <v>319</v>
      </c>
      <c r="AU138" s="231" t="s">
        <v>85</v>
      </c>
      <c r="AY138" s="18" t="s">
        <v>162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265</v>
      </c>
      <c r="BM138" s="231" t="s">
        <v>1488</v>
      </c>
    </row>
    <row r="139" s="14" customFormat="1">
      <c r="A139" s="14"/>
      <c r="B139" s="244"/>
      <c r="C139" s="245"/>
      <c r="D139" s="235" t="s">
        <v>171</v>
      </c>
      <c r="E139" s="245"/>
      <c r="F139" s="247" t="s">
        <v>1489</v>
      </c>
      <c r="G139" s="245"/>
      <c r="H139" s="248">
        <v>258.75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171</v>
      </c>
      <c r="AU139" s="254" t="s">
        <v>85</v>
      </c>
      <c r="AV139" s="14" t="s">
        <v>85</v>
      </c>
      <c r="AW139" s="14" t="s">
        <v>4</v>
      </c>
      <c r="AX139" s="14" t="s">
        <v>83</v>
      </c>
      <c r="AY139" s="254" t="s">
        <v>162</v>
      </c>
    </row>
    <row r="140" s="2" customFormat="1" ht="33" customHeight="1">
      <c r="A140" s="39"/>
      <c r="B140" s="40"/>
      <c r="C140" s="220" t="s">
        <v>223</v>
      </c>
      <c r="D140" s="220" t="s">
        <v>165</v>
      </c>
      <c r="E140" s="221" t="s">
        <v>1490</v>
      </c>
      <c r="F140" s="222" t="s">
        <v>1491</v>
      </c>
      <c r="G140" s="223" t="s">
        <v>213</v>
      </c>
      <c r="H140" s="224">
        <v>120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265</v>
      </c>
      <c r="AT140" s="231" t="s">
        <v>165</v>
      </c>
      <c r="AU140" s="231" t="s">
        <v>85</v>
      </c>
      <c r="AY140" s="18" t="s">
        <v>162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265</v>
      </c>
      <c r="BM140" s="231" t="s">
        <v>1492</v>
      </c>
    </row>
    <row r="141" s="2" customFormat="1" ht="24.15" customHeight="1">
      <c r="A141" s="39"/>
      <c r="B141" s="40"/>
      <c r="C141" s="270" t="s">
        <v>8</v>
      </c>
      <c r="D141" s="270" t="s">
        <v>319</v>
      </c>
      <c r="E141" s="271" t="s">
        <v>1493</v>
      </c>
      <c r="F141" s="272" t="s">
        <v>1494</v>
      </c>
      <c r="G141" s="273" t="s">
        <v>213</v>
      </c>
      <c r="H141" s="274">
        <v>138</v>
      </c>
      <c r="I141" s="275"/>
      <c r="J141" s="274">
        <f>ROUND(I141*H141,2)</f>
        <v>0</v>
      </c>
      <c r="K141" s="276"/>
      <c r="L141" s="277"/>
      <c r="M141" s="278" t="s">
        <v>1</v>
      </c>
      <c r="N141" s="279" t="s">
        <v>40</v>
      </c>
      <c r="O141" s="92"/>
      <c r="P141" s="229">
        <f>O141*H141</f>
        <v>0</v>
      </c>
      <c r="Q141" s="229">
        <v>0.00016000000000000001</v>
      </c>
      <c r="R141" s="229">
        <f>Q141*H141</f>
        <v>0.022080000000000002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375</v>
      </c>
      <c r="AT141" s="231" t="s">
        <v>319</v>
      </c>
      <c r="AU141" s="231" t="s">
        <v>85</v>
      </c>
      <c r="AY141" s="18" t="s">
        <v>162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265</v>
      </c>
      <c r="BM141" s="231" t="s">
        <v>1495</v>
      </c>
    </row>
    <row r="142" s="14" customFormat="1">
      <c r="A142" s="14"/>
      <c r="B142" s="244"/>
      <c r="C142" s="245"/>
      <c r="D142" s="235" t="s">
        <v>171</v>
      </c>
      <c r="E142" s="245"/>
      <c r="F142" s="247" t="s">
        <v>1496</v>
      </c>
      <c r="G142" s="245"/>
      <c r="H142" s="248">
        <v>138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171</v>
      </c>
      <c r="AU142" s="254" t="s">
        <v>85</v>
      </c>
      <c r="AV142" s="14" t="s">
        <v>85</v>
      </c>
      <c r="AW142" s="14" t="s">
        <v>4</v>
      </c>
      <c r="AX142" s="14" t="s">
        <v>83</v>
      </c>
      <c r="AY142" s="254" t="s">
        <v>162</v>
      </c>
    </row>
    <row r="143" s="2" customFormat="1" ht="24.15" customHeight="1">
      <c r="A143" s="39"/>
      <c r="B143" s="40"/>
      <c r="C143" s="220" t="s">
        <v>244</v>
      </c>
      <c r="D143" s="220" t="s">
        <v>165</v>
      </c>
      <c r="E143" s="221" t="s">
        <v>1497</v>
      </c>
      <c r="F143" s="222" t="s">
        <v>1498</v>
      </c>
      <c r="G143" s="223" t="s">
        <v>193</v>
      </c>
      <c r="H143" s="224">
        <v>35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265</v>
      </c>
      <c r="AT143" s="231" t="s">
        <v>165</v>
      </c>
      <c r="AU143" s="231" t="s">
        <v>85</v>
      </c>
      <c r="AY143" s="18" t="s">
        <v>162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265</v>
      </c>
      <c r="BM143" s="231" t="s">
        <v>1499</v>
      </c>
    </row>
    <row r="144" s="2" customFormat="1" ht="24.15" customHeight="1">
      <c r="A144" s="39"/>
      <c r="B144" s="40"/>
      <c r="C144" s="220" t="s">
        <v>253</v>
      </c>
      <c r="D144" s="220" t="s">
        <v>165</v>
      </c>
      <c r="E144" s="221" t="s">
        <v>1500</v>
      </c>
      <c r="F144" s="222" t="s">
        <v>1501</v>
      </c>
      <c r="G144" s="223" t="s">
        <v>193</v>
      </c>
      <c r="H144" s="224">
        <v>9</v>
      </c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265</v>
      </c>
      <c r="AT144" s="231" t="s">
        <v>165</v>
      </c>
      <c r="AU144" s="231" t="s">
        <v>85</v>
      </c>
      <c r="AY144" s="18" t="s">
        <v>162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265</v>
      </c>
      <c r="BM144" s="231" t="s">
        <v>1502</v>
      </c>
    </row>
    <row r="145" s="2" customFormat="1" ht="24.15" customHeight="1">
      <c r="A145" s="39"/>
      <c r="B145" s="40"/>
      <c r="C145" s="270" t="s">
        <v>252</v>
      </c>
      <c r="D145" s="270" t="s">
        <v>319</v>
      </c>
      <c r="E145" s="271" t="s">
        <v>1503</v>
      </c>
      <c r="F145" s="272" t="s">
        <v>1504</v>
      </c>
      <c r="G145" s="273" t="s">
        <v>193</v>
      </c>
      <c r="H145" s="274">
        <v>9</v>
      </c>
      <c r="I145" s="275"/>
      <c r="J145" s="274">
        <f>ROUND(I145*H145,2)</f>
        <v>0</v>
      </c>
      <c r="K145" s="276"/>
      <c r="L145" s="277"/>
      <c r="M145" s="278" t="s">
        <v>1</v>
      </c>
      <c r="N145" s="279" t="s">
        <v>40</v>
      </c>
      <c r="O145" s="92"/>
      <c r="P145" s="229">
        <f>O145*H145</f>
        <v>0</v>
      </c>
      <c r="Q145" s="229">
        <v>4.0000000000000003E-05</v>
      </c>
      <c r="R145" s="229">
        <f>Q145*H145</f>
        <v>0.00036000000000000002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375</v>
      </c>
      <c r="AT145" s="231" t="s">
        <v>319</v>
      </c>
      <c r="AU145" s="231" t="s">
        <v>85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265</v>
      </c>
      <c r="BM145" s="231" t="s">
        <v>1505</v>
      </c>
    </row>
    <row r="146" s="2" customFormat="1" ht="16.5" customHeight="1">
      <c r="A146" s="39"/>
      <c r="B146" s="40"/>
      <c r="C146" s="270" t="s">
        <v>265</v>
      </c>
      <c r="D146" s="270" t="s">
        <v>319</v>
      </c>
      <c r="E146" s="271" t="s">
        <v>1506</v>
      </c>
      <c r="F146" s="272" t="s">
        <v>1507</v>
      </c>
      <c r="G146" s="273" t="s">
        <v>193</v>
      </c>
      <c r="H146" s="274">
        <v>9</v>
      </c>
      <c r="I146" s="275"/>
      <c r="J146" s="274">
        <f>ROUND(I146*H146,2)</f>
        <v>0</v>
      </c>
      <c r="K146" s="276"/>
      <c r="L146" s="277"/>
      <c r="M146" s="278" t="s">
        <v>1</v>
      </c>
      <c r="N146" s="279" t="s">
        <v>40</v>
      </c>
      <c r="O146" s="92"/>
      <c r="P146" s="229">
        <f>O146*H146</f>
        <v>0</v>
      </c>
      <c r="Q146" s="229">
        <v>3.0000000000000001E-05</v>
      </c>
      <c r="R146" s="229">
        <f>Q146*H146</f>
        <v>0.00027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375</v>
      </c>
      <c r="AT146" s="231" t="s">
        <v>319</v>
      </c>
      <c r="AU146" s="231" t="s">
        <v>85</v>
      </c>
      <c r="AY146" s="18" t="s">
        <v>162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265</v>
      </c>
      <c r="BM146" s="231" t="s">
        <v>1508</v>
      </c>
    </row>
    <row r="147" s="2" customFormat="1" ht="16.5" customHeight="1">
      <c r="A147" s="39"/>
      <c r="B147" s="40"/>
      <c r="C147" s="270" t="s">
        <v>284</v>
      </c>
      <c r="D147" s="270" t="s">
        <v>319</v>
      </c>
      <c r="E147" s="271" t="s">
        <v>1509</v>
      </c>
      <c r="F147" s="272" t="s">
        <v>1510</v>
      </c>
      <c r="G147" s="273" t="s">
        <v>193</v>
      </c>
      <c r="H147" s="274">
        <v>9</v>
      </c>
      <c r="I147" s="275"/>
      <c r="J147" s="274">
        <f>ROUND(I147*H147,2)</f>
        <v>0</v>
      </c>
      <c r="K147" s="276"/>
      <c r="L147" s="277"/>
      <c r="M147" s="278" t="s">
        <v>1</v>
      </c>
      <c r="N147" s="279" t="s">
        <v>40</v>
      </c>
      <c r="O147" s="92"/>
      <c r="P147" s="229">
        <f>O147*H147</f>
        <v>0</v>
      </c>
      <c r="Q147" s="229">
        <v>1.0000000000000001E-05</v>
      </c>
      <c r="R147" s="229">
        <f>Q147*H147</f>
        <v>9.0000000000000006E-05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375</v>
      </c>
      <c r="AT147" s="231" t="s">
        <v>319</v>
      </c>
      <c r="AU147" s="231" t="s">
        <v>85</v>
      </c>
      <c r="AY147" s="18" t="s">
        <v>162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265</v>
      </c>
      <c r="BM147" s="231" t="s">
        <v>1511</v>
      </c>
    </row>
    <row r="148" s="2" customFormat="1" ht="33" customHeight="1">
      <c r="A148" s="39"/>
      <c r="B148" s="40"/>
      <c r="C148" s="220" t="s">
        <v>290</v>
      </c>
      <c r="D148" s="220" t="s">
        <v>165</v>
      </c>
      <c r="E148" s="221" t="s">
        <v>1512</v>
      </c>
      <c r="F148" s="222" t="s">
        <v>1513</v>
      </c>
      <c r="G148" s="223" t="s">
        <v>193</v>
      </c>
      <c r="H148" s="224">
        <v>1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265</v>
      </c>
      <c r="AT148" s="231" t="s">
        <v>165</v>
      </c>
      <c r="AU148" s="231" t="s">
        <v>85</v>
      </c>
      <c r="AY148" s="18" t="s">
        <v>162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265</v>
      </c>
      <c r="BM148" s="231" t="s">
        <v>1514</v>
      </c>
    </row>
    <row r="149" s="2" customFormat="1" ht="24.15" customHeight="1">
      <c r="A149" s="39"/>
      <c r="B149" s="40"/>
      <c r="C149" s="270" t="s">
        <v>297</v>
      </c>
      <c r="D149" s="270" t="s">
        <v>319</v>
      </c>
      <c r="E149" s="271" t="s">
        <v>1515</v>
      </c>
      <c r="F149" s="272" t="s">
        <v>1516</v>
      </c>
      <c r="G149" s="273" t="s">
        <v>193</v>
      </c>
      <c r="H149" s="274">
        <v>1</v>
      </c>
      <c r="I149" s="275"/>
      <c r="J149" s="274">
        <f>ROUND(I149*H149,2)</f>
        <v>0</v>
      </c>
      <c r="K149" s="276"/>
      <c r="L149" s="277"/>
      <c r="M149" s="278" t="s">
        <v>1</v>
      </c>
      <c r="N149" s="279" t="s">
        <v>40</v>
      </c>
      <c r="O149" s="92"/>
      <c r="P149" s="229">
        <f>O149*H149</f>
        <v>0</v>
      </c>
      <c r="Q149" s="229">
        <v>4.0000000000000003E-05</v>
      </c>
      <c r="R149" s="229">
        <f>Q149*H149</f>
        <v>4.0000000000000003E-05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375</v>
      </c>
      <c r="AT149" s="231" t="s">
        <v>319</v>
      </c>
      <c r="AU149" s="231" t="s">
        <v>85</v>
      </c>
      <c r="AY149" s="18" t="s">
        <v>162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265</v>
      </c>
      <c r="BM149" s="231" t="s">
        <v>1517</v>
      </c>
    </row>
    <row r="150" s="2" customFormat="1" ht="16.5" customHeight="1">
      <c r="A150" s="39"/>
      <c r="B150" s="40"/>
      <c r="C150" s="270" t="s">
        <v>306</v>
      </c>
      <c r="D150" s="270" t="s">
        <v>319</v>
      </c>
      <c r="E150" s="271" t="s">
        <v>1518</v>
      </c>
      <c r="F150" s="272" t="s">
        <v>1519</v>
      </c>
      <c r="G150" s="273" t="s">
        <v>193</v>
      </c>
      <c r="H150" s="274">
        <v>1</v>
      </c>
      <c r="I150" s="275"/>
      <c r="J150" s="274">
        <f>ROUND(I150*H150,2)</f>
        <v>0</v>
      </c>
      <c r="K150" s="276"/>
      <c r="L150" s="277"/>
      <c r="M150" s="278" t="s">
        <v>1</v>
      </c>
      <c r="N150" s="279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375</v>
      </c>
      <c r="AT150" s="231" t="s">
        <v>319</v>
      </c>
      <c r="AU150" s="231" t="s">
        <v>85</v>
      </c>
      <c r="AY150" s="18" t="s">
        <v>162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265</v>
      </c>
      <c r="BM150" s="231" t="s">
        <v>1520</v>
      </c>
    </row>
    <row r="151" s="2" customFormat="1" ht="16.5" customHeight="1">
      <c r="A151" s="39"/>
      <c r="B151" s="40"/>
      <c r="C151" s="270" t="s">
        <v>7</v>
      </c>
      <c r="D151" s="270" t="s">
        <v>319</v>
      </c>
      <c r="E151" s="271" t="s">
        <v>1521</v>
      </c>
      <c r="F151" s="272" t="s">
        <v>1522</v>
      </c>
      <c r="G151" s="273" t="s">
        <v>193</v>
      </c>
      <c r="H151" s="274">
        <v>1</v>
      </c>
      <c r="I151" s="275"/>
      <c r="J151" s="274">
        <f>ROUND(I151*H151,2)</f>
        <v>0</v>
      </c>
      <c r="K151" s="276"/>
      <c r="L151" s="277"/>
      <c r="M151" s="278" t="s">
        <v>1</v>
      </c>
      <c r="N151" s="279" t="s">
        <v>40</v>
      </c>
      <c r="O151" s="92"/>
      <c r="P151" s="229">
        <f>O151*H151</f>
        <v>0</v>
      </c>
      <c r="Q151" s="229">
        <v>3.0000000000000001E-05</v>
      </c>
      <c r="R151" s="229">
        <f>Q151*H151</f>
        <v>3.0000000000000001E-05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375</v>
      </c>
      <c r="AT151" s="231" t="s">
        <v>319</v>
      </c>
      <c r="AU151" s="231" t="s">
        <v>85</v>
      </c>
      <c r="AY151" s="18" t="s">
        <v>162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265</v>
      </c>
      <c r="BM151" s="231" t="s">
        <v>1523</v>
      </c>
    </row>
    <row r="152" s="2" customFormat="1" ht="16.5" customHeight="1">
      <c r="A152" s="39"/>
      <c r="B152" s="40"/>
      <c r="C152" s="270" t="s">
        <v>318</v>
      </c>
      <c r="D152" s="270" t="s">
        <v>319</v>
      </c>
      <c r="E152" s="271" t="s">
        <v>1509</v>
      </c>
      <c r="F152" s="272" t="s">
        <v>1510</v>
      </c>
      <c r="G152" s="273" t="s">
        <v>193</v>
      </c>
      <c r="H152" s="274">
        <v>1</v>
      </c>
      <c r="I152" s="275"/>
      <c r="J152" s="274">
        <f>ROUND(I152*H152,2)</f>
        <v>0</v>
      </c>
      <c r="K152" s="276"/>
      <c r="L152" s="277"/>
      <c r="M152" s="278" t="s">
        <v>1</v>
      </c>
      <c r="N152" s="279" t="s">
        <v>40</v>
      </c>
      <c r="O152" s="92"/>
      <c r="P152" s="229">
        <f>O152*H152</f>
        <v>0</v>
      </c>
      <c r="Q152" s="229">
        <v>1.0000000000000001E-05</v>
      </c>
      <c r="R152" s="229">
        <f>Q152*H152</f>
        <v>1.0000000000000001E-05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375</v>
      </c>
      <c r="AT152" s="231" t="s">
        <v>319</v>
      </c>
      <c r="AU152" s="231" t="s">
        <v>85</v>
      </c>
      <c r="AY152" s="18" t="s">
        <v>162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265</v>
      </c>
      <c r="BM152" s="231" t="s">
        <v>1524</v>
      </c>
    </row>
    <row r="153" s="2" customFormat="1" ht="33" customHeight="1">
      <c r="A153" s="39"/>
      <c r="B153" s="40"/>
      <c r="C153" s="220" t="s">
        <v>262</v>
      </c>
      <c r="D153" s="220" t="s">
        <v>165</v>
      </c>
      <c r="E153" s="221" t="s">
        <v>1525</v>
      </c>
      <c r="F153" s="222" t="s">
        <v>1526</v>
      </c>
      <c r="G153" s="223" t="s">
        <v>193</v>
      </c>
      <c r="H153" s="224">
        <v>3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265</v>
      </c>
      <c r="AT153" s="231" t="s">
        <v>165</v>
      </c>
      <c r="AU153" s="231" t="s">
        <v>85</v>
      </c>
      <c r="AY153" s="18" t="s">
        <v>162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265</v>
      </c>
      <c r="BM153" s="231" t="s">
        <v>1527</v>
      </c>
    </row>
    <row r="154" s="2" customFormat="1" ht="24.15" customHeight="1">
      <c r="A154" s="39"/>
      <c r="B154" s="40"/>
      <c r="C154" s="270" t="s">
        <v>331</v>
      </c>
      <c r="D154" s="270" t="s">
        <v>319</v>
      </c>
      <c r="E154" s="271" t="s">
        <v>1528</v>
      </c>
      <c r="F154" s="272" t="s">
        <v>1529</v>
      </c>
      <c r="G154" s="273" t="s">
        <v>193</v>
      </c>
      <c r="H154" s="274">
        <v>3</v>
      </c>
      <c r="I154" s="275"/>
      <c r="J154" s="274">
        <f>ROUND(I154*H154,2)</f>
        <v>0</v>
      </c>
      <c r="K154" s="276"/>
      <c r="L154" s="277"/>
      <c r="M154" s="278" t="s">
        <v>1</v>
      </c>
      <c r="N154" s="279" t="s">
        <v>40</v>
      </c>
      <c r="O154" s="92"/>
      <c r="P154" s="229">
        <f>O154*H154</f>
        <v>0</v>
      </c>
      <c r="Q154" s="229">
        <v>4.0000000000000003E-05</v>
      </c>
      <c r="R154" s="229">
        <f>Q154*H154</f>
        <v>0.00012000000000000002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375</v>
      </c>
      <c r="AT154" s="231" t="s">
        <v>319</v>
      </c>
      <c r="AU154" s="231" t="s">
        <v>85</v>
      </c>
      <c r="AY154" s="18" t="s">
        <v>162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83</v>
      </c>
      <c r="BK154" s="232">
        <f>ROUND(I154*H154,2)</f>
        <v>0</v>
      </c>
      <c r="BL154" s="18" t="s">
        <v>265</v>
      </c>
      <c r="BM154" s="231" t="s">
        <v>1530</v>
      </c>
    </row>
    <row r="155" s="2" customFormat="1" ht="16.5" customHeight="1">
      <c r="A155" s="39"/>
      <c r="B155" s="40"/>
      <c r="C155" s="270" t="s">
        <v>336</v>
      </c>
      <c r="D155" s="270" t="s">
        <v>319</v>
      </c>
      <c r="E155" s="271" t="s">
        <v>1518</v>
      </c>
      <c r="F155" s="272" t="s">
        <v>1519</v>
      </c>
      <c r="G155" s="273" t="s">
        <v>193</v>
      </c>
      <c r="H155" s="274">
        <v>3</v>
      </c>
      <c r="I155" s="275"/>
      <c r="J155" s="274">
        <f>ROUND(I155*H155,2)</f>
        <v>0</v>
      </c>
      <c r="K155" s="276"/>
      <c r="L155" s="277"/>
      <c r="M155" s="278" t="s">
        <v>1</v>
      </c>
      <c r="N155" s="279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375</v>
      </c>
      <c r="AT155" s="231" t="s">
        <v>319</v>
      </c>
      <c r="AU155" s="231" t="s">
        <v>85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265</v>
      </c>
      <c r="BM155" s="231" t="s">
        <v>1531</v>
      </c>
    </row>
    <row r="156" s="2" customFormat="1" ht="16.5" customHeight="1">
      <c r="A156" s="39"/>
      <c r="B156" s="40"/>
      <c r="C156" s="270" t="s">
        <v>342</v>
      </c>
      <c r="D156" s="270" t="s">
        <v>319</v>
      </c>
      <c r="E156" s="271" t="s">
        <v>1521</v>
      </c>
      <c r="F156" s="272" t="s">
        <v>1522</v>
      </c>
      <c r="G156" s="273" t="s">
        <v>193</v>
      </c>
      <c r="H156" s="274">
        <v>3</v>
      </c>
      <c r="I156" s="275"/>
      <c r="J156" s="274">
        <f>ROUND(I156*H156,2)</f>
        <v>0</v>
      </c>
      <c r="K156" s="276"/>
      <c r="L156" s="277"/>
      <c r="M156" s="278" t="s">
        <v>1</v>
      </c>
      <c r="N156" s="279" t="s">
        <v>40</v>
      </c>
      <c r="O156" s="92"/>
      <c r="P156" s="229">
        <f>O156*H156</f>
        <v>0</v>
      </c>
      <c r="Q156" s="229">
        <v>3.0000000000000001E-05</v>
      </c>
      <c r="R156" s="229">
        <f>Q156*H156</f>
        <v>9.0000000000000006E-05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375</v>
      </c>
      <c r="AT156" s="231" t="s">
        <v>319</v>
      </c>
      <c r="AU156" s="231" t="s">
        <v>85</v>
      </c>
      <c r="AY156" s="18" t="s">
        <v>162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265</v>
      </c>
      <c r="BM156" s="231" t="s">
        <v>1532</v>
      </c>
    </row>
    <row r="157" s="2" customFormat="1" ht="16.5" customHeight="1">
      <c r="A157" s="39"/>
      <c r="B157" s="40"/>
      <c r="C157" s="270" t="s">
        <v>346</v>
      </c>
      <c r="D157" s="270" t="s">
        <v>319</v>
      </c>
      <c r="E157" s="271" t="s">
        <v>1509</v>
      </c>
      <c r="F157" s="272" t="s">
        <v>1510</v>
      </c>
      <c r="G157" s="273" t="s">
        <v>193</v>
      </c>
      <c r="H157" s="274">
        <v>3</v>
      </c>
      <c r="I157" s="275"/>
      <c r="J157" s="274">
        <f>ROUND(I157*H157,2)</f>
        <v>0</v>
      </c>
      <c r="K157" s="276"/>
      <c r="L157" s="277"/>
      <c r="M157" s="278" t="s">
        <v>1</v>
      </c>
      <c r="N157" s="279" t="s">
        <v>40</v>
      </c>
      <c r="O157" s="92"/>
      <c r="P157" s="229">
        <f>O157*H157</f>
        <v>0</v>
      </c>
      <c r="Q157" s="229">
        <v>1.0000000000000001E-05</v>
      </c>
      <c r="R157" s="229">
        <f>Q157*H157</f>
        <v>3.0000000000000004E-05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375</v>
      </c>
      <c r="AT157" s="231" t="s">
        <v>319</v>
      </c>
      <c r="AU157" s="231" t="s">
        <v>85</v>
      </c>
      <c r="AY157" s="18" t="s">
        <v>162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265</v>
      </c>
      <c r="BM157" s="231" t="s">
        <v>1533</v>
      </c>
    </row>
    <row r="158" s="2" customFormat="1" ht="33" customHeight="1">
      <c r="A158" s="39"/>
      <c r="B158" s="40"/>
      <c r="C158" s="220" t="s">
        <v>353</v>
      </c>
      <c r="D158" s="220" t="s">
        <v>165</v>
      </c>
      <c r="E158" s="221" t="s">
        <v>1534</v>
      </c>
      <c r="F158" s="222" t="s">
        <v>1535</v>
      </c>
      <c r="G158" s="223" t="s">
        <v>193</v>
      </c>
      <c r="H158" s="224">
        <v>24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265</v>
      </c>
      <c r="AT158" s="231" t="s">
        <v>165</v>
      </c>
      <c r="AU158" s="231" t="s">
        <v>85</v>
      </c>
      <c r="AY158" s="18" t="s">
        <v>162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265</v>
      </c>
      <c r="BM158" s="231" t="s">
        <v>1536</v>
      </c>
    </row>
    <row r="159" s="2" customFormat="1" ht="24.15" customHeight="1">
      <c r="A159" s="39"/>
      <c r="B159" s="40"/>
      <c r="C159" s="270" t="s">
        <v>359</v>
      </c>
      <c r="D159" s="270" t="s">
        <v>319</v>
      </c>
      <c r="E159" s="271" t="s">
        <v>1537</v>
      </c>
      <c r="F159" s="272" t="s">
        <v>1538</v>
      </c>
      <c r="G159" s="273" t="s">
        <v>193</v>
      </c>
      <c r="H159" s="274">
        <v>24</v>
      </c>
      <c r="I159" s="275"/>
      <c r="J159" s="274">
        <f>ROUND(I159*H159,2)</f>
        <v>0</v>
      </c>
      <c r="K159" s="276"/>
      <c r="L159" s="277"/>
      <c r="M159" s="278" t="s">
        <v>1</v>
      </c>
      <c r="N159" s="279" t="s">
        <v>40</v>
      </c>
      <c r="O159" s="92"/>
      <c r="P159" s="229">
        <f>O159*H159</f>
        <v>0</v>
      </c>
      <c r="Q159" s="229">
        <v>6.0000000000000002E-05</v>
      </c>
      <c r="R159" s="229">
        <f>Q159*H159</f>
        <v>0.0014400000000000001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375</v>
      </c>
      <c r="AT159" s="231" t="s">
        <v>319</v>
      </c>
      <c r="AU159" s="231" t="s">
        <v>85</v>
      </c>
      <c r="AY159" s="18" t="s">
        <v>162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265</v>
      </c>
      <c r="BM159" s="231" t="s">
        <v>1539</v>
      </c>
    </row>
    <row r="160" s="2" customFormat="1" ht="16.5" customHeight="1">
      <c r="A160" s="39"/>
      <c r="B160" s="40"/>
      <c r="C160" s="270" t="s">
        <v>365</v>
      </c>
      <c r="D160" s="270" t="s">
        <v>319</v>
      </c>
      <c r="E160" s="271" t="s">
        <v>1509</v>
      </c>
      <c r="F160" s="272" t="s">
        <v>1510</v>
      </c>
      <c r="G160" s="273" t="s">
        <v>193</v>
      </c>
      <c r="H160" s="274">
        <v>5</v>
      </c>
      <c r="I160" s="275"/>
      <c r="J160" s="274">
        <f>ROUND(I160*H160,2)</f>
        <v>0</v>
      </c>
      <c r="K160" s="276"/>
      <c r="L160" s="277"/>
      <c r="M160" s="278" t="s">
        <v>1</v>
      </c>
      <c r="N160" s="279" t="s">
        <v>40</v>
      </c>
      <c r="O160" s="92"/>
      <c r="P160" s="229">
        <f>O160*H160</f>
        <v>0</v>
      </c>
      <c r="Q160" s="229">
        <v>1.0000000000000001E-05</v>
      </c>
      <c r="R160" s="229">
        <f>Q160*H160</f>
        <v>5.0000000000000002E-05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375</v>
      </c>
      <c r="AT160" s="231" t="s">
        <v>319</v>
      </c>
      <c r="AU160" s="231" t="s">
        <v>85</v>
      </c>
      <c r="AY160" s="18" t="s">
        <v>162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83</v>
      </c>
      <c r="BK160" s="232">
        <f>ROUND(I160*H160,2)</f>
        <v>0</v>
      </c>
      <c r="BL160" s="18" t="s">
        <v>265</v>
      </c>
      <c r="BM160" s="231" t="s">
        <v>1540</v>
      </c>
    </row>
    <row r="161" s="2" customFormat="1" ht="16.5" customHeight="1">
      <c r="A161" s="39"/>
      <c r="B161" s="40"/>
      <c r="C161" s="270" t="s">
        <v>369</v>
      </c>
      <c r="D161" s="270" t="s">
        <v>319</v>
      </c>
      <c r="E161" s="271" t="s">
        <v>1541</v>
      </c>
      <c r="F161" s="272" t="s">
        <v>1542</v>
      </c>
      <c r="G161" s="273" t="s">
        <v>193</v>
      </c>
      <c r="H161" s="274">
        <v>11</v>
      </c>
      <c r="I161" s="275"/>
      <c r="J161" s="274">
        <f>ROUND(I161*H161,2)</f>
        <v>0</v>
      </c>
      <c r="K161" s="276"/>
      <c r="L161" s="277"/>
      <c r="M161" s="278" t="s">
        <v>1</v>
      </c>
      <c r="N161" s="279" t="s">
        <v>40</v>
      </c>
      <c r="O161" s="92"/>
      <c r="P161" s="229">
        <f>O161*H161</f>
        <v>0</v>
      </c>
      <c r="Q161" s="229">
        <v>2.0000000000000002E-05</v>
      </c>
      <c r="R161" s="229">
        <f>Q161*H161</f>
        <v>0.00022000000000000001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375</v>
      </c>
      <c r="AT161" s="231" t="s">
        <v>319</v>
      </c>
      <c r="AU161" s="231" t="s">
        <v>85</v>
      </c>
      <c r="AY161" s="18" t="s">
        <v>162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265</v>
      </c>
      <c r="BM161" s="231" t="s">
        <v>1543</v>
      </c>
    </row>
    <row r="162" s="2" customFormat="1" ht="33" customHeight="1">
      <c r="A162" s="39"/>
      <c r="B162" s="40"/>
      <c r="C162" s="220" t="s">
        <v>375</v>
      </c>
      <c r="D162" s="220" t="s">
        <v>165</v>
      </c>
      <c r="E162" s="221" t="s">
        <v>1544</v>
      </c>
      <c r="F162" s="222" t="s">
        <v>1545</v>
      </c>
      <c r="G162" s="223" t="s">
        <v>193</v>
      </c>
      <c r="H162" s="224">
        <v>3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265</v>
      </c>
      <c r="AT162" s="231" t="s">
        <v>165</v>
      </c>
      <c r="AU162" s="231" t="s">
        <v>85</v>
      </c>
      <c r="AY162" s="18" t="s">
        <v>162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265</v>
      </c>
      <c r="BM162" s="231" t="s">
        <v>1546</v>
      </c>
    </row>
    <row r="163" s="2" customFormat="1" ht="37.8" customHeight="1">
      <c r="A163" s="39"/>
      <c r="B163" s="40"/>
      <c r="C163" s="270" t="s">
        <v>379</v>
      </c>
      <c r="D163" s="270" t="s">
        <v>319</v>
      </c>
      <c r="E163" s="271" t="s">
        <v>1547</v>
      </c>
      <c r="F163" s="272" t="s">
        <v>1548</v>
      </c>
      <c r="G163" s="273" t="s">
        <v>193</v>
      </c>
      <c r="H163" s="274">
        <v>3</v>
      </c>
      <c r="I163" s="275"/>
      <c r="J163" s="274">
        <f>ROUND(I163*H163,2)</f>
        <v>0</v>
      </c>
      <c r="K163" s="276"/>
      <c r="L163" s="277"/>
      <c r="M163" s="278" t="s">
        <v>1</v>
      </c>
      <c r="N163" s="279" t="s">
        <v>40</v>
      </c>
      <c r="O163" s="92"/>
      <c r="P163" s="229">
        <f>O163*H163</f>
        <v>0</v>
      </c>
      <c r="Q163" s="229">
        <v>6.9999999999999994E-05</v>
      </c>
      <c r="R163" s="229">
        <f>Q163*H163</f>
        <v>0.00020999999999999998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375</v>
      </c>
      <c r="AT163" s="231" t="s">
        <v>319</v>
      </c>
      <c r="AU163" s="231" t="s">
        <v>85</v>
      </c>
      <c r="AY163" s="18" t="s">
        <v>162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265</v>
      </c>
      <c r="BM163" s="231" t="s">
        <v>1549</v>
      </c>
    </row>
    <row r="164" s="2" customFormat="1" ht="24.15" customHeight="1">
      <c r="A164" s="39"/>
      <c r="B164" s="40"/>
      <c r="C164" s="220" t="s">
        <v>390</v>
      </c>
      <c r="D164" s="220" t="s">
        <v>165</v>
      </c>
      <c r="E164" s="221" t="s">
        <v>1550</v>
      </c>
      <c r="F164" s="222" t="s">
        <v>1551</v>
      </c>
      <c r="G164" s="223" t="s">
        <v>193</v>
      </c>
      <c r="H164" s="224">
        <v>7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265</v>
      </c>
      <c r="AT164" s="231" t="s">
        <v>165</v>
      </c>
      <c r="AU164" s="231" t="s">
        <v>85</v>
      </c>
      <c r="AY164" s="18" t="s">
        <v>162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265</v>
      </c>
      <c r="BM164" s="231" t="s">
        <v>1552</v>
      </c>
    </row>
    <row r="165" s="2" customFormat="1" ht="24.15" customHeight="1">
      <c r="A165" s="39"/>
      <c r="B165" s="40"/>
      <c r="C165" s="270" t="s">
        <v>395</v>
      </c>
      <c r="D165" s="270" t="s">
        <v>319</v>
      </c>
      <c r="E165" s="271" t="s">
        <v>1553</v>
      </c>
      <c r="F165" s="272" t="s">
        <v>1554</v>
      </c>
      <c r="G165" s="273" t="s">
        <v>193</v>
      </c>
      <c r="H165" s="274">
        <v>5</v>
      </c>
      <c r="I165" s="275"/>
      <c r="J165" s="274">
        <f>ROUND(I165*H165,2)</f>
        <v>0</v>
      </c>
      <c r="K165" s="276"/>
      <c r="L165" s="277"/>
      <c r="M165" s="278" t="s">
        <v>1</v>
      </c>
      <c r="N165" s="279" t="s">
        <v>40</v>
      </c>
      <c r="O165" s="92"/>
      <c r="P165" s="229">
        <f>O165*H165</f>
        <v>0</v>
      </c>
      <c r="Q165" s="229">
        <v>0.00040000000000000002</v>
      </c>
      <c r="R165" s="229">
        <f>Q165*H165</f>
        <v>0.002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375</v>
      </c>
      <c r="AT165" s="231" t="s">
        <v>319</v>
      </c>
      <c r="AU165" s="231" t="s">
        <v>85</v>
      </c>
      <c r="AY165" s="18" t="s">
        <v>162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265</v>
      </c>
      <c r="BM165" s="231" t="s">
        <v>1555</v>
      </c>
    </row>
    <row r="166" s="2" customFormat="1" ht="24.15" customHeight="1">
      <c r="A166" s="39"/>
      <c r="B166" s="40"/>
      <c r="C166" s="270" t="s">
        <v>400</v>
      </c>
      <c r="D166" s="270" t="s">
        <v>319</v>
      </c>
      <c r="E166" s="271" t="s">
        <v>1556</v>
      </c>
      <c r="F166" s="272" t="s">
        <v>1557</v>
      </c>
      <c r="G166" s="273" t="s">
        <v>193</v>
      </c>
      <c r="H166" s="274">
        <v>2</v>
      </c>
      <c r="I166" s="275"/>
      <c r="J166" s="274">
        <f>ROUND(I166*H166,2)</f>
        <v>0</v>
      </c>
      <c r="K166" s="276"/>
      <c r="L166" s="277"/>
      <c r="M166" s="278" t="s">
        <v>1</v>
      </c>
      <c r="N166" s="279" t="s">
        <v>40</v>
      </c>
      <c r="O166" s="92"/>
      <c r="P166" s="229">
        <f>O166*H166</f>
        <v>0</v>
      </c>
      <c r="Q166" s="229">
        <v>0.00040000000000000002</v>
      </c>
      <c r="R166" s="229">
        <f>Q166*H166</f>
        <v>0.00080000000000000004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375</v>
      </c>
      <c r="AT166" s="231" t="s">
        <v>319</v>
      </c>
      <c r="AU166" s="231" t="s">
        <v>85</v>
      </c>
      <c r="AY166" s="18" t="s">
        <v>162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265</v>
      </c>
      <c r="BM166" s="231" t="s">
        <v>1558</v>
      </c>
    </row>
    <row r="167" s="2" customFormat="1" ht="24.15" customHeight="1">
      <c r="A167" s="39"/>
      <c r="B167" s="40"/>
      <c r="C167" s="220" t="s">
        <v>404</v>
      </c>
      <c r="D167" s="220" t="s">
        <v>165</v>
      </c>
      <c r="E167" s="221" t="s">
        <v>1559</v>
      </c>
      <c r="F167" s="222" t="s">
        <v>1560</v>
      </c>
      <c r="G167" s="223" t="s">
        <v>193</v>
      </c>
      <c r="H167" s="224">
        <v>3</v>
      </c>
      <c r="I167" s="225"/>
      <c r="J167" s="224">
        <f>ROUND(I167*H167,2)</f>
        <v>0</v>
      </c>
      <c r="K167" s="226"/>
      <c r="L167" s="45"/>
      <c r="M167" s="227" t="s">
        <v>1</v>
      </c>
      <c r="N167" s="228" t="s">
        <v>40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265</v>
      </c>
      <c r="AT167" s="231" t="s">
        <v>165</v>
      </c>
      <c r="AU167" s="231" t="s">
        <v>85</v>
      </c>
      <c r="AY167" s="18" t="s">
        <v>162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265</v>
      </c>
      <c r="BM167" s="231" t="s">
        <v>1561</v>
      </c>
    </row>
    <row r="168" s="2" customFormat="1" ht="16.5" customHeight="1">
      <c r="A168" s="39"/>
      <c r="B168" s="40"/>
      <c r="C168" s="270" t="s">
        <v>409</v>
      </c>
      <c r="D168" s="270" t="s">
        <v>319</v>
      </c>
      <c r="E168" s="271" t="s">
        <v>1562</v>
      </c>
      <c r="F168" s="272" t="s">
        <v>1563</v>
      </c>
      <c r="G168" s="273" t="s">
        <v>193</v>
      </c>
      <c r="H168" s="274">
        <v>3</v>
      </c>
      <c r="I168" s="275"/>
      <c r="J168" s="274">
        <f>ROUND(I168*H168,2)</f>
        <v>0</v>
      </c>
      <c r="K168" s="276"/>
      <c r="L168" s="277"/>
      <c r="M168" s="278" t="s">
        <v>1</v>
      </c>
      <c r="N168" s="279" t="s">
        <v>40</v>
      </c>
      <c r="O168" s="92"/>
      <c r="P168" s="229">
        <f>O168*H168</f>
        <v>0</v>
      </c>
      <c r="Q168" s="229">
        <v>0.00021000000000000001</v>
      </c>
      <c r="R168" s="229">
        <f>Q168*H168</f>
        <v>0.00063000000000000003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375</v>
      </c>
      <c r="AT168" s="231" t="s">
        <v>319</v>
      </c>
      <c r="AU168" s="231" t="s">
        <v>85</v>
      </c>
      <c r="AY168" s="18" t="s">
        <v>162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265</v>
      </c>
      <c r="BM168" s="231" t="s">
        <v>1564</v>
      </c>
    </row>
    <row r="169" s="2" customFormat="1" ht="24.15" customHeight="1">
      <c r="A169" s="39"/>
      <c r="B169" s="40"/>
      <c r="C169" s="220" t="s">
        <v>415</v>
      </c>
      <c r="D169" s="220" t="s">
        <v>165</v>
      </c>
      <c r="E169" s="221" t="s">
        <v>1565</v>
      </c>
      <c r="F169" s="222" t="s">
        <v>1566</v>
      </c>
      <c r="G169" s="223" t="s">
        <v>193</v>
      </c>
      <c r="H169" s="224">
        <v>1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265</v>
      </c>
      <c r="AT169" s="231" t="s">
        <v>165</v>
      </c>
      <c r="AU169" s="231" t="s">
        <v>85</v>
      </c>
      <c r="AY169" s="18" t="s">
        <v>162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265</v>
      </c>
      <c r="BM169" s="231" t="s">
        <v>1567</v>
      </c>
    </row>
    <row r="170" s="2" customFormat="1" ht="16.5" customHeight="1">
      <c r="A170" s="39"/>
      <c r="B170" s="40"/>
      <c r="C170" s="270" t="s">
        <v>419</v>
      </c>
      <c r="D170" s="270" t="s">
        <v>319</v>
      </c>
      <c r="E170" s="271" t="s">
        <v>1568</v>
      </c>
      <c r="F170" s="272" t="s">
        <v>1569</v>
      </c>
      <c r="G170" s="273" t="s">
        <v>193</v>
      </c>
      <c r="H170" s="274">
        <v>1</v>
      </c>
      <c r="I170" s="275"/>
      <c r="J170" s="274">
        <f>ROUND(I170*H170,2)</f>
        <v>0</v>
      </c>
      <c r="K170" s="276"/>
      <c r="L170" s="277"/>
      <c r="M170" s="278" t="s">
        <v>1</v>
      </c>
      <c r="N170" s="279" t="s">
        <v>40</v>
      </c>
      <c r="O170" s="92"/>
      <c r="P170" s="229">
        <f>O170*H170</f>
        <v>0</v>
      </c>
      <c r="Q170" s="229">
        <v>0.00038000000000000002</v>
      </c>
      <c r="R170" s="229">
        <f>Q170*H170</f>
        <v>0.00038000000000000002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375</v>
      </c>
      <c r="AT170" s="231" t="s">
        <v>319</v>
      </c>
      <c r="AU170" s="231" t="s">
        <v>85</v>
      </c>
      <c r="AY170" s="18" t="s">
        <v>162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265</v>
      </c>
      <c r="BM170" s="231" t="s">
        <v>1570</v>
      </c>
    </row>
    <row r="171" s="2" customFormat="1" ht="24.15" customHeight="1">
      <c r="A171" s="39"/>
      <c r="B171" s="40"/>
      <c r="C171" s="220" t="s">
        <v>426</v>
      </c>
      <c r="D171" s="220" t="s">
        <v>165</v>
      </c>
      <c r="E171" s="221" t="s">
        <v>1571</v>
      </c>
      <c r="F171" s="222" t="s">
        <v>1572</v>
      </c>
      <c r="G171" s="223" t="s">
        <v>193</v>
      </c>
      <c r="H171" s="224">
        <v>2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265</v>
      </c>
      <c r="AT171" s="231" t="s">
        <v>165</v>
      </c>
      <c r="AU171" s="231" t="s">
        <v>85</v>
      </c>
      <c r="AY171" s="18" t="s">
        <v>162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265</v>
      </c>
      <c r="BM171" s="231" t="s">
        <v>1573</v>
      </c>
    </row>
    <row r="172" s="2" customFormat="1" ht="16.5" customHeight="1">
      <c r="A172" s="39"/>
      <c r="B172" s="40"/>
      <c r="C172" s="270" t="s">
        <v>436</v>
      </c>
      <c r="D172" s="270" t="s">
        <v>319</v>
      </c>
      <c r="E172" s="271" t="s">
        <v>1574</v>
      </c>
      <c r="F172" s="272" t="s">
        <v>1575</v>
      </c>
      <c r="G172" s="273" t="s">
        <v>193</v>
      </c>
      <c r="H172" s="274">
        <v>2</v>
      </c>
      <c r="I172" s="275"/>
      <c r="J172" s="274">
        <f>ROUND(I172*H172,2)</f>
        <v>0</v>
      </c>
      <c r="K172" s="276"/>
      <c r="L172" s="277"/>
      <c r="M172" s="278" t="s">
        <v>1</v>
      </c>
      <c r="N172" s="279" t="s">
        <v>40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375</v>
      </c>
      <c r="AT172" s="231" t="s">
        <v>319</v>
      </c>
      <c r="AU172" s="231" t="s">
        <v>85</v>
      </c>
      <c r="AY172" s="18" t="s">
        <v>162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83</v>
      </c>
      <c r="BK172" s="232">
        <f>ROUND(I172*H172,2)</f>
        <v>0</v>
      </c>
      <c r="BL172" s="18" t="s">
        <v>265</v>
      </c>
      <c r="BM172" s="231" t="s">
        <v>1576</v>
      </c>
    </row>
    <row r="173" s="2" customFormat="1" ht="37.8" customHeight="1">
      <c r="A173" s="39"/>
      <c r="B173" s="40"/>
      <c r="C173" s="220" t="s">
        <v>441</v>
      </c>
      <c r="D173" s="220" t="s">
        <v>165</v>
      </c>
      <c r="E173" s="221" t="s">
        <v>1577</v>
      </c>
      <c r="F173" s="222" t="s">
        <v>1578</v>
      </c>
      <c r="G173" s="223" t="s">
        <v>193</v>
      </c>
      <c r="H173" s="224">
        <v>18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265</v>
      </c>
      <c r="AT173" s="231" t="s">
        <v>165</v>
      </c>
      <c r="AU173" s="231" t="s">
        <v>85</v>
      </c>
      <c r="AY173" s="18" t="s">
        <v>162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265</v>
      </c>
      <c r="BM173" s="231" t="s">
        <v>1579</v>
      </c>
    </row>
    <row r="174" s="2" customFormat="1" ht="44.25" customHeight="1">
      <c r="A174" s="39"/>
      <c r="B174" s="40"/>
      <c r="C174" s="270" t="s">
        <v>446</v>
      </c>
      <c r="D174" s="270" t="s">
        <v>319</v>
      </c>
      <c r="E174" s="271" t="s">
        <v>1580</v>
      </c>
      <c r="F174" s="272" t="s">
        <v>1581</v>
      </c>
      <c r="G174" s="273" t="s">
        <v>193</v>
      </c>
      <c r="H174" s="274">
        <v>2</v>
      </c>
      <c r="I174" s="275"/>
      <c r="J174" s="274">
        <f>ROUND(I174*H174,2)</f>
        <v>0</v>
      </c>
      <c r="K174" s="276"/>
      <c r="L174" s="277"/>
      <c r="M174" s="278" t="s">
        <v>1</v>
      </c>
      <c r="N174" s="279" t="s">
        <v>40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375</v>
      </c>
      <c r="AT174" s="231" t="s">
        <v>319</v>
      </c>
      <c r="AU174" s="231" t="s">
        <v>85</v>
      </c>
      <c r="AY174" s="18" t="s">
        <v>162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265</v>
      </c>
      <c r="BM174" s="231" t="s">
        <v>1582</v>
      </c>
    </row>
    <row r="175" s="2" customFormat="1" ht="37.8" customHeight="1">
      <c r="A175" s="39"/>
      <c r="B175" s="40"/>
      <c r="C175" s="270" t="s">
        <v>450</v>
      </c>
      <c r="D175" s="270" t="s">
        <v>319</v>
      </c>
      <c r="E175" s="271" t="s">
        <v>1583</v>
      </c>
      <c r="F175" s="272" t="s">
        <v>1584</v>
      </c>
      <c r="G175" s="273" t="s">
        <v>193</v>
      </c>
      <c r="H175" s="274">
        <v>6</v>
      </c>
      <c r="I175" s="275"/>
      <c r="J175" s="274">
        <f>ROUND(I175*H175,2)</f>
        <v>0</v>
      </c>
      <c r="K175" s="276"/>
      <c r="L175" s="277"/>
      <c r="M175" s="278" t="s">
        <v>1</v>
      </c>
      <c r="N175" s="279" t="s">
        <v>40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375</v>
      </c>
      <c r="AT175" s="231" t="s">
        <v>319</v>
      </c>
      <c r="AU175" s="231" t="s">
        <v>85</v>
      </c>
      <c r="AY175" s="18" t="s">
        <v>162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265</v>
      </c>
      <c r="BM175" s="231" t="s">
        <v>1585</v>
      </c>
    </row>
    <row r="176" s="2" customFormat="1" ht="37.8" customHeight="1">
      <c r="A176" s="39"/>
      <c r="B176" s="40"/>
      <c r="C176" s="270" t="s">
        <v>454</v>
      </c>
      <c r="D176" s="270" t="s">
        <v>319</v>
      </c>
      <c r="E176" s="271" t="s">
        <v>1586</v>
      </c>
      <c r="F176" s="272" t="s">
        <v>1587</v>
      </c>
      <c r="G176" s="273" t="s">
        <v>193</v>
      </c>
      <c r="H176" s="274">
        <v>4</v>
      </c>
      <c r="I176" s="275"/>
      <c r="J176" s="274">
        <f>ROUND(I176*H176,2)</f>
        <v>0</v>
      </c>
      <c r="K176" s="276"/>
      <c r="L176" s="277"/>
      <c r="M176" s="278" t="s">
        <v>1</v>
      </c>
      <c r="N176" s="279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375</v>
      </c>
      <c r="AT176" s="231" t="s">
        <v>319</v>
      </c>
      <c r="AU176" s="231" t="s">
        <v>85</v>
      </c>
      <c r="AY176" s="18" t="s">
        <v>162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265</v>
      </c>
      <c r="BM176" s="231" t="s">
        <v>1588</v>
      </c>
    </row>
    <row r="177" s="2" customFormat="1" ht="37.8" customHeight="1">
      <c r="A177" s="39"/>
      <c r="B177" s="40"/>
      <c r="C177" s="270" t="s">
        <v>462</v>
      </c>
      <c r="D177" s="270" t="s">
        <v>319</v>
      </c>
      <c r="E177" s="271" t="s">
        <v>1589</v>
      </c>
      <c r="F177" s="272" t="s">
        <v>1590</v>
      </c>
      <c r="G177" s="273" t="s">
        <v>193</v>
      </c>
      <c r="H177" s="274">
        <v>4</v>
      </c>
      <c r="I177" s="275"/>
      <c r="J177" s="274">
        <f>ROUND(I177*H177,2)</f>
        <v>0</v>
      </c>
      <c r="K177" s="276"/>
      <c r="L177" s="277"/>
      <c r="M177" s="278" t="s">
        <v>1</v>
      </c>
      <c r="N177" s="279" t="s">
        <v>40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375</v>
      </c>
      <c r="AT177" s="231" t="s">
        <v>319</v>
      </c>
      <c r="AU177" s="231" t="s">
        <v>85</v>
      </c>
      <c r="AY177" s="18" t="s">
        <v>162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265</v>
      </c>
      <c r="BM177" s="231" t="s">
        <v>1591</v>
      </c>
    </row>
    <row r="178" s="2" customFormat="1" ht="33" customHeight="1">
      <c r="A178" s="39"/>
      <c r="B178" s="40"/>
      <c r="C178" s="220" t="s">
        <v>467</v>
      </c>
      <c r="D178" s="220" t="s">
        <v>165</v>
      </c>
      <c r="E178" s="221" t="s">
        <v>1592</v>
      </c>
      <c r="F178" s="222" t="s">
        <v>1593</v>
      </c>
      <c r="G178" s="223" t="s">
        <v>193</v>
      </c>
      <c r="H178" s="224">
        <v>16</v>
      </c>
      <c r="I178" s="225"/>
      <c r="J178" s="224">
        <f>ROUND(I178*H178,2)</f>
        <v>0</v>
      </c>
      <c r="K178" s="226"/>
      <c r="L178" s="45"/>
      <c r="M178" s="227" t="s">
        <v>1</v>
      </c>
      <c r="N178" s="228" t="s">
        <v>40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265</v>
      </c>
      <c r="AT178" s="231" t="s">
        <v>165</v>
      </c>
      <c r="AU178" s="231" t="s">
        <v>85</v>
      </c>
      <c r="AY178" s="18" t="s">
        <v>162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265</v>
      </c>
      <c r="BM178" s="231" t="s">
        <v>1594</v>
      </c>
    </row>
    <row r="179" s="2" customFormat="1" ht="49.05" customHeight="1">
      <c r="A179" s="39"/>
      <c r="B179" s="40"/>
      <c r="C179" s="270" t="s">
        <v>474</v>
      </c>
      <c r="D179" s="270" t="s">
        <v>319</v>
      </c>
      <c r="E179" s="271" t="s">
        <v>1595</v>
      </c>
      <c r="F179" s="272" t="s">
        <v>1596</v>
      </c>
      <c r="G179" s="273" t="s">
        <v>193</v>
      </c>
      <c r="H179" s="274">
        <v>16</v>
      </c>
      <c r="I179" s="275"/>
      <c r="J179" s="274">
        <f>ROUND(I179*H179,2)</f>
        <v>0</v>
      </c>
      <c r="K179" s="276"/>
      <c r="L179" s="277"/>
      <c r="M179" s="278" t="s">
        <v>1</v>
      </c>
      <c r="N179" s="279" t="s">
        <v>40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375</v>
      </c>
      <c r="AT179" s="231" t="s">
        <v>319</v>
      </c>
      <c r="AU179" s="231" t="s">
        <v>85</v>
      </c>
      <c r="AY179" s="18" t="s">
        <v>162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83</v>
      </c>
      <c r="BK179" s="232">
        <f>ROUND(I179*H179,2)</f>
        <v>0</v>
      </c>
      <c r="BL179" s="18" t="s">
        <v>265</v>
      </c>
      <c r="BM179" s="231" t="s">
        <v>1597</v>
      </c>
    </row>
    <row r="180" s="2" customFormat="1" ht="24.15" customHeight="1">
      <c r="A180" s="39"/>
      <c r="B180" s="40"/>
      <c r="C180" s="220" t="s">
        <v>478</v>
      </c>
      <c r="D180" s="220" t="s">
        <v>165</v>
      </c>
      <c r="E180" s="221" t="s">
        <v>1598</v>
      </c>
      <c r="F180" s="222" t="s">
        <v>1599</v>
      </c>
      <c r="G180" s="223" t="s">
        <v>193</v>
      </c>
      <c r="H180" s="224">
        <v>2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265</v>
      </c>
      <c r="AT180" s="231" t="s">
        <v>165</v>
      </c>
      <c r="AU180" s="231" t="s">
        <v>85</v>
      </c>
      <c r="AY180" s="18" t="s">
        <v>162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265</v>
      </c>
      <c r="BM180" s="231" t="s">
        <v>1600</v>
      </c>
    </row>
    <row r="181" s="2" customFormat="1" ht="37.8" customHeight="1">
      <c r="A181" s="39"/>
      <c r="B181" s="40"/>
      <c r="C181" s="270" t="s">
        <v>484</v>
      </c>
      <c r="D181" s="270" t="s">
        <v>319</v>
      </c>
      <c r="E181" s="271" t="s">
        <v>1601</v>
      </c>
      <c r="F181" s="272" t="s">
        <v>1602</v>
      </c>
      <c r="G181" s="273" t="s">
        <v>193</v>
      </c>
      <c r="H181" s="274">
        <v>2</v>
      </c>
      <c r="I181" s="275"/>
      <c r="J181" s="274">
        <f>ROUND(I181*H181,2)</f>
        <v>0</v>
      </c>
      <c r="K181" s="276"/>
      <c r="L181" s="277"/>
      <c r="M181" s="278" t="s">
        <v>1</v>
      </c>
      <c r="N181" s="279" t="s">
        <v>40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375</v>
      </c>
      <c r="AT181" s="231" t="s">
        <v>319</v>
      </c>
      <c r="AU181" s="231" t="s">
        <v>85</v>
      </c>
      <c r="AY181" s="18" t="s">
        <v>162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83</v>
      </c>
      <c r="BK181" s="232">
        <f>ROUND(I181*H181,2)</f>
        <v>0</v>
      </c>
      <c r="BL181" s="18" t="s">
        <v>265</v>
      </c>
      <c r="BM181" s="231" t="s">
        <v>1603</v>
      </c>
    </row>
    <row r="182" s="2" customFormat="1" ht="24.15" customHeight="1">
      <c r="A182" s="39"/>
      <c r="B182" s="40"/>
      <c r="C182" s="220" t="s">
        <v>488</v>
      </c>
      <c r="D182" s="220" t="s">
        <v>165</v>
      </c>
      <c r="E182" s="221" t="s">
        <v>1604</v>
      </c>
      <c r="F182" s="222" t="s">
        <v>1605</v>
      </c>
      <c r="G182" s="223" t="s">
        <v>193</v>
      </c>
      <c r="H182" s="224">
        <v>3</v>
      </c>
      <c r="I182" s="225"/>
      <c r="J182" s="224">
        <f>ROUND(I182*H182,2)</f>
        <v>0</v>
      </c>
      <c r="K182" s="226"/>
      <c r="L182" s="45"/>
      <c r="M182" s="227" t="s">
        <v>1</v>
      </c>
      <c r="N182" s="228" t="s">
        <v>40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265</v>
      </c>
      <c r="AT182" s="231" t="s">
        <v>165</v>
      </c>
      <c r="AU182" s="231" t="s">
        <v>85</v>
      </c>
      <c r="AY182" s="18" t="s">
        <v>162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265</v>
      </c>
      <c r="BM182" s="231" t="s">
        <v>1606</v>
      </c>
    </row>
    <row r="183" s="2" customFormat="1" ht="37.8" customHeight="1">
      <c r="A183" s="39"/>
      <c r="B183" s="40"/>
      <c r="C183" s="270" t="s">
        <v>495</v>
      </c>
      <c r="D183" s="270" t="s">
        <v>319</v>
      </c>
      <c r="E183" s="271" t="s">
        <v>1607</v>
      </c>
      <c r="F183" s="272" t="s">
        <v>1608</v>
      </c>
      <c r="G183" s="273" t="s">
        <v>193</v>
      </c>
      <c r="H183" s="274">
        <v>3</v>
      </c>
      <c r="I183" s="275"/>
      <c r="J183" s="274">
        <f>ROUND(I183*H183,2)</f>
        <v>0</v>
      </c>
      <c r="K183" s="276"/>
      <c r="L183" s="277"/>
      <c r="M183" s="278" t="s">
        <v>1</v>
      </c>
      <c r="N183" s="279" t="s">
        <v>40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375</v>
      </c>
      <c r="AT183" s="231" t="s">
        <v>319</v>
      </c>
      <c r="AU183" s="231" t="s">
        <v>85</v>
      </c>
      <c r="AY183" s="18" t="s">
        <v>162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83</v>
      </c>
      <c r="BK183" s="232">
        <f>ROUND(I183*H183,2)</f>
        <v>0</v>
      </c>
      <c r="BL183" s="18" t="s">
        <v>265</v>
      </c>
      <c r="BM183" s="231" t="s">
        <v>1609</v>
      </c>
    </row>
    <row r="184" s="2" customFormat="1" ht="37.8" customHeight="1">
      <c r="A184" s="39"/>
      <c r="B184" s="40"/>
      <c r="C184" s="220" t="s">
        <v>501</v>
      </c>
      <c r="D184" s="220" t="s">
        <v>165</v>
      </c>
      <c r="E184" s="221" t="s">
        <v>1610</v>
      </c>
      <c r="F184" s="222" t="s">
        <v>1611</v>
      </c>
      <c r="G184" s="223" t="s">
        <v>193</v>
      </c>
      <c r="H184" s="224">
        <v>1</v>
      </c>
      <c r="I184" s="225"/>
      <c r="J184" s="224">
        <f>ROUND(I184*H184,2)</f>
        <v>0</v>
      </c>
      <c r="K184" s="226"/>
      <c r="L184" s="45"/>
      <c r="M184" s="227" t="s">
        <v>1</v>
      </c>
      <c r="N184" s="228" t="s">
        <v>40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265</v>
      </c>
      <c r="AT184" s="231" t="s">
        <v>165</v>
      </c>
      <c r="AU184" s="231" t="s">
        <v>85</v>
      </c>
      <c r="AY184" s="18" t="s">
        <v>162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265</v>
      </c>
      <c r="BM184" s="231" t="s">
        <v>1612</v>
      </c>
    </row>
    <row r="185" s="2" customFormat="1" ht="37.8" customHeight="1">
      <c r="A185" s="39"/>
      <c r="B185" s="40"/>
      <c r="C185" s="270" t="s">
        <v>508</v>
      </c>
      <c r="D185" s="270" t="s">
        <v>319</v>
      </c>
      <c r="E185" s="271" t="s">
        <v>1613</v>
      </c>
      <c r="F185" s="272" t="s">
        <v>1614</v>
      </c>
      <c r="G185" s="273" t="s">
        <v>193</v>
      </c>
      <c r="H185" s="274">
        <v>1</v>
      </c>
      <c r="I185" s="275"/>
      <c r="J185" s="274">
        <f>ROUND(I185*H185,2)</f>
        <v>0</v>
      </c>
      <c r="K185" s="276"/>
      <c r="L185" s="277"/>
      <c r="M185" s="278" t="s">
        <v>1</v>
      </c>
      <c r="N185" s="279" t="s">
        <v>40</v>
      </c>
      <c r="O185" s="92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375</v>
      </c>
      <c r="AT185" s="231" t="s">
        <v>319</v>
      </c>
      <c r="AU185" s="231" t="s">
        <v>85</v>
      </c>
      <c r="AY185" s="18" t="s">
        <v>162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83</v>
      </c>
      <c r="BK185" s="232">
        <f>ROUND(I185*H185,2)</f>
        <v>0</v>
      </c>
      <c r="BL185" s="18" t="s">
        <v>265</v>
      </c>
      <c r="BM185" s="231" t="s">
        <v>1615</v>
      </c>
    </row>
    <row r="186" s="2" customFormat="1" ht="24.15" customHeight="1">
      <c r="A186" s="39"/>
      <c r="B186" s="40"/>
      <c r="C186" s="220" t="s">
        <v>513</v>
      </c>
      <c r="D186" s="220" t="s">
        <v>165</v>
      </c>
      <c r="E186" s="221" t="s">
        <v>1616</v>
      </c>
      <c r="F186" s="222" t="s">
        <v>1617</v>
      </c>
      <c r="G186" s="223" t="s">
        <v>193</v>
      </c>
      <c r="H186" s="224">
        <v>1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265</v>
      </c>
      <c r="AT186" s="231" t="s">
        <v>165</v>
      </c>
      <c r="AU186" s="231" t="s">
        <v>85</v>
      </c>
      <c r="AY186" s="18" t="s">
        <v>162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265</v>
      </c>
      <c r="BM186" s="231" t="s">
        <v>1618</v>
      </c>
    </row>
    <row r="187" s="2" customFormat="1" ht="16.5" customHeight="1">
      <c r="A187" s="39"/>
      <c r="B187" s="40"/>
      <c r="C187" s="220" t="s">
        <v>519</v>
      </c>
      <c r="D187" s="220" t="s">
        <v>165</v>
      </c>
      <c r="E187" s="221" t="s">
        <v>1619</v>
      </c>
      <c r="F187" s="222" t="s">
        <v>1620</v>
      </c>
      <c r="G187" s="223" t="s">
        <v>213</v>
      </c>
      <c r="H187" s="224">
        <v>6</v>
      </c>
      <c r="I187" s="225"/>
      <c r="J187" s="224">
        <f>ROUND(I187*H187,2)</f>
        <v>0</v>
      </c>
      <c r="K187" s="226"/>
      <c r="L187" s="45"/>
      <c r="M187" s="227" t="s">
        <v>1</v>
      </c>
      <c r="N187" s="228" t="s">
        <v>40</v>
      </c>
      <c r="O187" s="92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265</v>
      </c>
      <c r="AT187" s="231" t="s">
        <v>165</v>
      </c>
      <c r="AU187" s="231" t="s">
        <v>85</v>
      </c>
      <c r="AY187" s="18" t="s">
        <v>162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83</v>
      </c>
      <c r="BK187" s="232">
        <f>ROUND(I187*H187,2)</f>
        <v>0</v>
      </c>
      <c r="BL187" s="18" t="s">
        <v>265</v>
      </c>
      <c r="BM187" s="231" t="s">
        <v>1621</v>
      </c>
    </row>
    <row r="188" s="2" customFormat="1" ht="21.75" customHeight="1">
      <c r="A188" s="39"/>
      <c r="B188" s="40"/>
      <c r="C188" s="270" t="s">
        <v>525</v>
      </c>
      <c r="D188" s="270" t="s">
        <v>319</v>
      </c>
      <c r="E188" s="271" t="s">
        <v>1622</v>
      </c>
      <c r="F188" s="272" t="s">
        <v>1623</v>
      </c>
      <c r="G188" s="273" t="s">
        <v>213</v>
      </c>
      <c r="H188" s="274">
        <v>6</v>
      </c>
      <c r="I188" s="275"/>
      <c r="J188" s="274">
        <f>ROUND(I188*H188,2)</f>
        <v>0</v>
      </c>
      <c r="K188" s="276"/>
      <c r="L188" s="277"/>
      <c r="M188" s="278" t="s">
        <v>1</v>
      </c>
      <c r="N188" s="279" t="s">
        <v>40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375</v>
      </c>
      <c r="AT188" s="231" t="s">
        <v>319</v>
      </c>
      <c r="AU188" s="231" t="s">
        <v>85</v>
      </c>
      <c r="AY188" s="18" t="s">
        <v>162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265</v>
      </c>
      <c r="BM188" s="231" t="s">
        <v>1624</v>
      </c>
    </row>
    <row r="189" s="2" customFormat="1" ht="37.8" customHeight="1">
      <c r="A189" s="39"/>
      <c r="B189" s="40"/>
      <c r="C189" s="220" t="s">
        <v>531</v>
      </c>
      <c r="D189" s="220" t="s">
        <v>165</v>
      </c>
      <c r="E189" s="221" t="s">
        <v>1625</v>
      </c>
      <c r="F189" s="222" t="s">
        <v>1626</v>
      </c>
      <c r="G189" s="223" t="s">
        <v>193</v>
      </c>
      <c r="H189" s="224">
        <v>1</v>
      </c>
      <c r="I189" s="225"/>
      <c r="J189" s="224">
        <f>ROUND(I189*H189,2)</f>
        <v>0</v>
      </c>
      <c r="K189" s="226"/>
      <c r="L189" s="45"/>
      <c r="M189" s="227" t="s">
        <v>1</v>
      </c>
      <c r="N189" s="228" t="s">
        <v>40</v>
      </c>
      <c r="O189" s="92"/>
      <c r="P189" s="229">
        <f>O189*H189</f>
        <v>0</v>
      </c>
      <c r="Q189" s="229">
        <v>0.00089999999999999998</v>
      </c>
      <c r="R189" s="229">
        <f>Q189*H189</f>
        <v>0.00089999999999999998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265</v>
      </c>
      <c r="AT189" s="231" t="s">
        <v>165</v>
      </c>
      <c r="AU189" s="231" t="s">
        <v>85</v>
      </c>
      <c r="AY189" s="18" t="s">
        <v>162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265</v>
      </c>
      <c r="BM189" s="231" t="s">
        <v>1627</v>
      </c>
    </row>
    <row r="190" s="2" customFormat="1" ht="24.15" customHeight="1">
      <c r="A190" s="39"/>
      <c r="B190" s="40"/>
      <c r="C190" s="220" t="s">
        <v>536</v>
      </c>
      <c r="D190" s="220" t="s">
        <v>165</v>
      </c>
      <c r="E190" s="221" t="s">
        <v>1628</v>
      </c>
      <c r="F190" s="222" t="s">
        <v>1629</v>
      </c>
      <c r="G190" s="223" t="s">
        <v>177</v>
      </c>
      <c r="H190" s="224">
        <v>0.14000000000000001</v>
      </c>
      <c r="I190" s="225"/>
      <c r="J190" s="224">
        <f>ROUND(I190*H190,2)</f>
        <v>0</v>
      </c>
      <c r="K190" s="226"/>
      <c r="L190" s="45"/>
      <c r="M190" s="227" t="s">
        <v>1</v>
      </c>
      <c r="N190" s="228" t="s">
        <v>40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265</v>
      </c>
      <c r="AT190" s="231" t="s">
        <v>165</v>
      </c>
      <c r="AU190" s="231" t="s">
        <v>85</v>
      </c>
      <c r="AY190" s="18" t="s">
        <v>162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83</v>
      </c>
      <c r="BK190" s="232">
        <f>ROUND(I190*H190,2)</f>
        <v>0</v>
      </c>
      <c r="BL190" s="18" t="s">
        <v>265</v>
      </c>
      <c r="BM190" s="231" t="s">
        <v>1630</v>
      </c>
    </row>
    <row r="191" s="2" customFormat="1" ht="16.5" customHeight="1">
      <c r="A191" s="39"/>
      <c r="B191" s="40"/>
      <c r="C191" s="220" t="s">
        <v>237</v>
      </c>
      <c r="D191" s="220" t="s">
        <v>165</v>
      </c>
      <c r="E191" s="221" t="s">
        <v>1631</v>
      </c>
      <c r="F191" s="222" t="s">
        <v>1632</v>
      </c>
      <c r="G191" s="223" t="s">
        <v>193</v>
      </c>
      <c r="H191" s="224">
        <v>38</v>
      </c>
      <c r="I191" s="225"/>
      <c r="J191" s="224">
        <f>ROUND(I191*H191,2)</f>
        <v>0</v>
      </c>
      <c r="K191" s="226"/>
      <c r="L191" s="45"/>
      <c r="M191" s="227" t="s">
        <v>1</v>
      </c>
      <c r="N191" s="228" t="s">
        <v>40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265</v>
      </c>
      <c r="AT191" s="231" t="s">
        <v>165</v>
      </c>
      <c r="AU191" s="231" t="s">
        <v>85</v>
      </c>
      <c r="AY191" s="18" t="s">
        <v>162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83</v>
      </c>
      <c r="BK191" s="232">
        <f>ROUND(I191*H191,2)</f>
        <v>0</v>
      </c>
      <c r="BL191" s="18" t="s">
        <v>265</v>
      </c>
      <c r="BM191" s="231" t="s">
        <v>1633</v>
      </c>
    </row>
    <row r="192" s="2" customFormat="1" ht="33" customHeight="1">
      <c r="A192" s="39"/>
      <c r="B192" s="40"/>
      <c r="C192" s="220" t="s">
        <v>304</v>
      </c>
      <c r="D192" s="220" t="s">
        <v>165</v>
      </c>
      <c r="E192" s="221" t="s">
        <v>1634</v>
      </c>
      <c r="F192" s="222" t="s">
        <v>1635</v>
      </c>
      <c r="G192" s="223" t="s">
        <v>465</v>
      </c>
      <c r="H192" s="224">
        <v>1</v>
      </c>
      <c r="I192" s="225"/>
      <c r="J192" s="224">
        <f>ROUND(I192*H192,2)</f>
        <v>0</v>
      </c>
      <c r="K192" s="226"/>
      <c r="L192" s="45"/>
      <c r="M192" s="227" t="s">
        <v>1</v>
      </c>
      <c r="N192" s="228" t="s">
        <v>40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265</v>
      </c>
      <c r="AT192" s="231" t="s">
        <v>165</v>
      </c>
      <c r="AU192" s="231" t="s">
        <v>85</v>
      </c>
      <c r="AY192" s="18" t="s">
        <v>162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265</v>
      </c>
      <c r="BM192" s="231" t="s">
        <v>1636</v>
      </c>
    </row>
    <row r="193" s="12" customFormat="1" ht="25.92" customHeight="1">
      <c r="A193" s="12"/>
      <c r="B193" s="204"/>
      <c r="C193" s="205"/>
      <c r="D193" s="206" t="s">
        <v>74</v>
      </c>
      <c r="E193" s="207" t="s">
        <v>319</v>
      </c>
      <c r="F193" s="207" t="s">
        <v>1637</v>
      </c>
      <c r="G193" s="205"/>
      <c r="H193" s="205"/>
      <c r="I193" s="208"/>
      <c r="J193" s="209">
        <f>BK193</f>
        <v>0</v>
      </c>
      <c r="K193" s="205"/>
      <c r="L193" s="210"/>
      <c r="M193" s="211"/>
      <c r="N193" s="212"/>
      <c r="O193" s="212"/>
      <c r="P193" s="213">
        <f>P194</f>
        <v>0</v>
      </c>
      <c r="Q193" s="212"/>
      <c r="R193" s="213">
        <f>R194</f>
        <v>0</v>
      </c>
      <c r="S193" s="212"/>
      <c r="T193" s="21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163</v>
      </c>
      <c r="AT193" s="216" t="s">
        <v>74</v>
      </c>
      <c r="AU193" s="216" t="s">
        <v>75</v>
      </c>
      <c r="AY193" s="215" t="s">
        <v>162</v>
      </c>
      <c r="BK193" s="217">
        <f>BK194</f>
        <v>0</v>
      </c>
    </row>
    <row r="194" s="12" customFormat="1" ht="22.8" customHeight="1">
      <c r="A194" s="12"/>
      <c r="B194" s="204"/>
      <c r="C194" s="205"/>
      <c r="D194" s="206" t="s">
        <v>74</v>
      </c>
      <c r="E194" s="218" t="s">
        <v>1638</v>
      </c>
      <c r="F194" s="218" t="s">
        <v>1639</v>
      </c>
      <c r="G194" s="205"/>
      <c r="H194" s="205"/>
      <c r="I194" s="208"/>
      <c r="J194" s="219">
        <f>BK194</f>
        <v>0</v>
      </c>
      <c r="K194" s="205"/>
      <c r="L194" s="210"/>
      <c r="M194" s="211"/>
      <c r="N194" s="212"/>
      <c r="O194" s="212"/>
      <c r="P194" s="213">
        <f>SUM(P195:P199)</f>
        <v>0</v>
      </c>
      <c r="Q194" s="212"/>
      <c r="R194" s="213">
        <f>SUM(R195:R199)</f>
        <v>0</v>
      </c>
      <c r="S194" s="212"/>
      <c r="T194" s="214">
        <f>SUM(T195:T199)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5" t="s">
        <v>163</v>
      </c>
      <c r="AT194" s="216" t="s">
        <v>74</v>
      </c>
      <c r="AU194" s="216" t="s">
        <v>83</v>
      </c>
      <c r="AY194" s="215" t="s">
        <v>162</v>
      </c>
      <c r="BK194" s="217">
        <f>SUM(BK195:BK199)</f>
        <v>0</v>
      </c>
    </row>
    <row r="195" s="2" customFormat="1" ht="24.15" customHeight="1">
      <c r="A195" s="39"/>
      <c r="B195" s="40"/>
      <c r="C195" s="220" t="s">
        <v>424</v>
      </c>
      <c r="D195" s="220" t="s">
        <v>165</v>
      </c>
      <c r="E195" s="221" t="s">
        <v>1640</v>
      </c>
      <c r="F195" s="222" t="s">
        <v>1641</v>
      </c>
      <c r="G195" s="223" t="s">
        <v>177</v>
      </c>
      <c r="H195" s="224">
        <v>1.2</v>
      </c>
      <c r="I195" s="225"/>
      <c r="J195" s="224">
        <f>ROUND(I195*H195,2)</f>
        <v>0</v>
      </c>
      <c r="K195" s="226"/>
      <c r="L195" s="45"/>
      <c r="M195" s="227" t="s">
        <v>1</v>
      </c>
      <c r="N195" s="228" t="s">
        <v>40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556</v>
      </c>
      <c r="AT195" s="231" t="s">
        <v>165</v>
      </c>
      <c r="AU195" s="231" t="s">
        <v>85</v>
      </c>
      <c r="AY195" s="18" t="s">
        <v>162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83</v>
      </c>
      <c r="BK195" s="232">
        <f>ROUND(I195*H195,2)</f>
        <v>0</v>
      </c>
      <c r="BL195" s="18" t="s">
        <v>556</v>
      </c>
      <c r="BM195" s="231" t="s">
        <v>1642</v>
      </c>
    </row>
    <row r="196" s="2" customFormat="1" ht="24.15" customHeight="1">
      <c r="A196" s="39"/>
      <c r="B196" s="40"/>
      <c r="C196" s="220" t="s">
        <v>556</v>
      </c>
      <c r="D196" s="220" t="s">
        <v>165</v>
      </c>
      <c r="E196" s="221" t="s">
        <v>1643</v>
      </c>
      <c r="F196" s="222" t="s">
        <v>1644</v>
      </c>
      <c r="G196" s="223" t="s">
        <v>177</v>
      </c>
      <c r="H196" s="224">
        <v>1.2</v>
      </c>
      <c r="I196" s="225"/>
      <c r="J196" s="224">
        <f>ROUND(I196*H196,2)</f>
        <v>0</v>
      </c>
      <c r="K196" s="226"/>
      <c r="L196" s="45"/>
      <c r="M196" s="227" t="s">
        <v>1</v>
      </c>
      <c r="N196" s="228" t="s">
        <v>40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556</v>
      </c>
      <c r="AT196" s="231" t="s">
        <v>165</v>
      </c>
      <c r="AU196" s="231" t="s">
        <v>85</v>
      </c>
      <c r="AY196" s="18" t="s">
        <v>162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83</v>
      </c>
      <c r="BK196" s="232">
        <f>ROUND(I196*H196,2)</f>
        <v>0</v>
      </c>
      <c r="BL196" s="18" t="s">
        <v>556</v>
      </c>
      <c r="BM196" s="231" t="s">
        <v>1645</v>
      </c>
    </row>
    <row r="197" s="2" customFormat="1" ht="24.15" customHeight="1">
      <c r="A197" s="39"/>
      <c r="B197" s="40"/>
      <c r="C197" s="220" t="s">
        <v>561</v>
      </c>
      <c r="D197" s="220" t="s">
        <v>165</v>
      </c>
      <c r="E197" s="221" t="s">
        <v>1646</v>
      </c>
      <c r="F197" s="222" t="s">
        <v>1647</v>
      </c>
      <c r="G197" s="223" t="s">
        <v>177</v>
      </c>
      <c r="H197" s="224">
        <v>12</v>
      </c>
      <c r="I197" s="225"/>
      <c r="J197" s="224">
        <f>ROUND(I197*H197,2)</f>
        <v>0</v>
      </c>
      <c r="K197" s="226"/>
      <c r="L197" s="45"/>
      <c r="M197" s="227" t="s">
        <v>1</v>
      </c>
      <c r="N197" s="228" t="s">
        <v>40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556</v>
      </c>
      <c r="AT197" s="231" t="s">
        <v>165</v>
      </c>
      <c r="AU197" s="231" t="s">
        <v>85</v>
      </c>
      <c r="AY197" s="18" t="s">
        <v>162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83</v>
      </c>
      <c r="BK197" s="232">
        <f>ROUND(I197*H197,2)</f>
        <v>0</v>
      </c>
      <c r="BL197" s="18" t="s">
        <v>556</v>
      </c>
      <c r="BM197" s="231" t="s">
        <v>1648</v>
      </c>
    </row>
    <row r="198" s="14" customFormat="1">
      <c r="A198" s="14"/>
      <c r="B198" s="244"/>
      <c r="C198" s="245"/>
      <c r="D198" s="235" t="s">
        <v>171</v>
      </c>
      <c r="E198" s="245"/>
      <c r="F198" s="247" t="s">
        <v>1649</v>
      </c>
      <c r="G198" s="245"/>
      <c r="H198" s="248">
        <v>12</v>
      </c>
      <c r="I198" s="249"/>
      <c r="J198" s="245"/>
      <c r="K198" s="245"/>
      <c r="L198" s="250"/>
      <c r="M198" s="251"/>
      <c r="N198" s="252"/>
      <c r="O198" s="252"/>
      <c r="P198" s="252"/>
      <c r="Q198" s="252"/>
      <c r="R198" s="252"/>
      <c r="S198" s="252"/>
      <c r="T198" s="25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4" t="s">
        <v>171</v>
      </c>
      <c r="AU198" s="254" t="s">
        <v>85</v>
      </c>
      <c r="AV198" s="14" t="s">
        <v>85</v>
      </c>
      <c r="AW198" s="14" t="s">
        <v>4</v>
      </c>
      <c r="AX198" s="14" t="s">
        <v>83</v>
      </c>
      <c r="AY198" s="254" t="s">
        <v>162</v>
      </c>
    </row>
    <row r="199" s="2" customFormat="1" ht="33" customHeight="1">
      <c r="A199" s="39"/>
      <c r="B199" s="40"/>
      <c r="C199" s="220" t="s">
        <v>566</v>
      </c>
      <c r="D199" s="220" t="s">
        <v>165</v>
      </c>
      <c r="E199" s="221" t="s">
        <v>1650</v>
      </c>
      <c r="F199" s="222" t="s">
        <v>631</v>
      </c>
      <c r="G199" s="223" t="s">
        <v>177</v>
      </c>
      <c r="H199" s="224">
        <v>1.2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556</v>
      </c>
      <c r="AT199" s="231" t="s">
        <v>165</v>
      </c>
      <c r="AU199" s="231" t="s">
        <v>85</v>
      </c>
      <c r="AY199" s="18" t="s">
        <v>162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556</v>
      </c>
      <c r="BM199" s="231" t="s">
        <v>1651</v>
      </c>
    </row>
    <row r="200" s="12" customFormat="1" ht="25.92" customHeight="1">
      <c r="A200" s="12"/>
      <c r="B200" s="204"/>
      <c r="C200" s="205"/>
      <c r="D200" s="206" t="s">
        <v>74</v>
      </c>
      <c r="E200" s="207" t="s">
        <v>1652</v>
      </c>
      <c r="F200" s="207" t="s">
        <v>1653</v>
      </c>
      <c r="G200" s="205"/>
      <c r="H200" s="205"/>
      <c r="I200" s="208"/>
      <c r="J200" s="209">
        <f>BK200</f>
        <v>0</v>
      </c>
      <c r="K200" s="205"/>
      <c r="L200" s="210"/>
      <c r="M200" s="211"/>
      <c r="N200" s="212"/>
      <c r="O200" s="212"/>
      <c r="P200" s="213">
        <f>P201</f>
        <v>0</v>
      </c>
      <c r="Q200" s="212"/>
      <c r="R200" s="213">
        <f>R201</f>
        <v>0</v>
      </c>
      <c r="S200" s="212"/>
      <c r="T200" s="214">
        <f>T201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169</v>
      </c>
      <c r="AT200" s="216" t="s">
        <v>74</v>
      </c>
      <c r="AU200" s="216" t="s">
        <v>75</v>
      </c>
      <c r="AY200" s="215" t="s">
        <v>162</v>
      </c>
      <c r="BK200" s="217">
        <f>BK201</f>
        <v>0</v>
      </c>
    </row>
    <row r="201" s="2" customFormat="1" ht="16.5" customHeight="1">
      <c r="A201" s="39"/>
      <c r="B201" s="40"/>
      <c r="C201" s="220" t="s">
        <v>572</v>
      </c>
      <c r="D201" s="220" t="s">
        <v>165</v>
      </c>
      <c r="E201" s="221" t="s">
        <v>1654</v>
      </c>
      <c r="F201" s="222" t="s">
        <v>1655</v>
      </c>
      <c r="G201" s="223" t="s">
        <v>1656</v>
      </c>
      <c r="H201" s="224">
        <v>8</v>
      </c>
      <c r="I201" s="225"/>
      <c r="J201" s="224">
        <f>ROUND(I201*H201,2)</f>
        <v>0</v>
      </c>
      <c r="K201" s="226"/>
      <c r="L201" s="45"/>
      <c r="M201" s="291" t="s">
        <v>1</v>
      </c>
      <c r="N201" s="292" t="s">
        <v>40</v>
      </c>
      <c r="O201" s="293"/>
      <c r="P201" s="294">
        <f>O201*H201</f>
        <v>0</v>
      </c>
      <c r="Q201" s="294">
        <v>0</v>
      </c>
      <c r="R201" s="294">
        <f>Q201*H201</f>
        <v>0</v>
      </c>
      <c r="S201" s="294">
        <v>0</v>
      </c>
      <c r="T201" s="29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1657</v>
      </c>
      <c r="AT201" s="231" t="s">
        <v>165</v>
      </c>
      <c r="AU201" s="231" t="s">
        <v>83</v>
      </c>
      <c r="AY201" s="18" t="s">
        <v>162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83</v>
      </c>
      <c r="BK201" s="232">
        <f>ROUND(I201*H201,2)</f>
        <v>0</v>
      </c>
      <c r="BL201" s="18" t="s">
        <v>1657</v>
      </c>
      <c r="BM201" s="231" t="s">
        <v>1658</v>
      </c>
    </row>
    <row r="202" s="2" customFormat="1" ht="6.96" customHeight="1">
      <c r="A202" s="39"/>
      <c r="B202" s="67"/>
      <c r="C202" s="68"/>
      <c r="D202" s="68"/>
      <c r="E202" s="68"/>
      <c r="F202" s="68"/>
      <c r="G202" s="68"/>
      <c r="H202" s="68"/>
      <c r="I202" s="68"/>
      <c r="J202" s="68"/>
      <c r="K202" s="68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gczgc9C0Zf19jPsooBNs2n7biQkqFF1bc5Q/6NRe8dOIaFwqtb9CVDsUdGY5eWnDCE0qhEWQ8/OaBxainL9gug==" hashValue="rGQgYM9DGejmNeHFHWI13fLEkbdfXDYnOkHWs+c5T5+eJf9p3HOX4aVi0t8ZzEpAXOktTu7IkQcGa399diyW0Q==" algorithmName="SHA-512" password="CC35"/>
  <autoFilter ref="C120:K20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1659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ROUND((SUM(BE120:BE158)),  2)</f>
        <v>0</v>
      </c>
      <c r="G33" s="39"/>
      <c r="H33" s="39"/>
      <c r="I33" s="156">
        <v>0.20999999999999999</v>
      </c>
      <c r="J33" s="155">
        <f>ROUND(((SUM(BE120:BE158))*I33),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ROUND((SUM(BF120:BF158)),  2)</f>
        <v>0</v>
      </c>
      <c r="G34" s="39"/>
      <c r="H34" s="39"/>
      <c r="I34" s="156">
        <v>0.12</v>
      </c>
      <c r="J34" s="155">
        <f>ROUND(((SUM(BF120:BF158))*I34),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ROUND((SUM(BG120:BG158)),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ROUND((SUM(BH120:BH158)),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ROUND((SUM(BI120:BI158)),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Slaboproud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128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1660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1661</v>
      </c>
      <c r="E99" s="189"/>
      <c r="F99" s="189"/>
      <c r="G99" s="189"/>
      <c r="H99" s="189"/>
      <c r="I99" s="189"/>
      <c r="J99" s="190">
        <f>J154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1155</v>
      </c>
      <c r="E100" s="189"/>
      <c r="F100" s="189"/>
      <c r="G100" s="189"/>
      <c r="H100" s="189"/>
      <c r="I100" s="189"/>
      <c r="J100" s="190">
        <f>J157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147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ZŠ jazyků Karlovy Vary - rekonstrukce jídelny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04 - Slaboproud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 xml:space="preserve"> </v>
      </c>
      <c r="G114" s="41"/>
      <c r="H114" s="41"/>
      <c r="I114" s="33" t="s">
        <v>21</v>
      </c>
      <c r="J114" s="80" t="str">
        <f>IF(J12="","",J12)</f>
        <v>1. 4. 2025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Statutární město Karlovy Vary</v>
      </c>
      <c r="G116" s="41"/>
      <c r="H116" s="41"/>
      <c r="I116" s="33" t="s">
        <v>29</v>
      </c>
      <c r="J116" s="37" t="str">
        <f>E21</f>
        <v>DPT s.r.o.Ostrov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Neubauerová Soňa, SK-Projekt Ostrov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148</v>
      </c>
      <c r="D119" s="195" t="s">
        <v>60</v>
      </c>
      <c r="E119" s="195" t="s">
        <v>56</v>
      </c>
      <c r="F119" s="195" t="s">
        <v>57</v>
      </c>
      <c r="G119" s="195" t="s">
        <v>149</v>
      </c>
      <c r="H119" s="195" t="s">
        <v>150</v>
      </c>
      <c r="I119" s="195" t="s">
        <v>151</v>
      </c>
      <c r="J119" s="196" t="s">
        <v>112</v>
      </c>
      <c r="K119" s="197" t="s">
        <v>152</v>
      </c>
      <c r="L119" s="198"/>
      <c r="M119" s="101" t="s">
        <v>1</v>
      </c>
      <c r="N119" s="102" t="s">
        <v>39</v>
      </c>
      <c r="O119" s="102" t="s">
        <v>153</v>
      </c>
      <c r="P119" s="102" t="s">
        <v>154</v>
      </c>
      <c r="Q119" s="102" t="s">
        <v>155</v>
      </c>
      <c r="R119" s="102" t="s">
        <v>156</v>
      </c>
      <c r="S119" s="102" t="s">
        <v>157</v>
      </c>
      <c r="T119" s="103" t="s">
        <v>158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159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</f>
        <v>0</v>
      </c>
      <c r="Q120" s="105"/>
      <c r="R120" s="201">
        <f>R121</f>
        <v>0</v>
      </c>
      <c r="S120" s="105"/>
      <c r="T120" s="20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114</v>
      </c>
      <c r="BK120" s="203">
        <f>BK121</f>
        <v>0</v>
      </c>
    </row>
    <row r="121" s="12" customFormat="1" ht="25.92" customHeight="1">
      <c r="A121" s="12"/>
      <c r="B121" s="204"/>
      <c r="C121" s="205"/>
      <c r="D121" s="206" t="s">
        <v>74</v>
      </c>
      <c r="E121" s="207" t="s">
        <v>654</v>
      </c>
      <c r="F121" s="207" t="s">
        <v>655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P122+P154+P157</f>
        <v>0</v>
      </c>
      <c r="Q121" s="212"/>
      <c r="R121" s="213">
        <f>R122+R154+R157</f>
        <v>0</v>
      </c>
      <c r="S121" s="212"/>
      <c r="T121" s="214">
        <f>T122+T154+T157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85</v>
      </c>
      <c r="AT121" s="216" t="s">
        <v>74</v>
      </c>
      <c r="AU121" s="216" t="s">
        <v>75</v>
      </c>
      <c r="AY121" s="215" t="s">
        <v>162</v>
      </c>
      <c r="BK121" s="217">
        <f>BK122+BK154+BK157</f>
        <v>0</v>
      </c>
    </row>
    <row r="122" s="12" customFormat="1" ht="22.8" customHeight="1">
      <c r="A122" s="12"/>
      <c r="B122" s="204"/>
      <c r="C122" s="205"/>
      <c r="D122" s="206" t="s">
        <v>74</v>
      </c>
      <c r="E122" s="218" t="s">
        <v>1662</v>
      </c>
      <c r="F122" s="218" t="s">
        <v>1663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SUM(P123:P153)</f>
        <v>0</v>
      </c>
      <c r="Q122" s="212"/>
      <c r="R122" s="213">
        <f>SUM(R123:R153)</f>
        <v>0</v>
      </c>
      <c r="S122" s="212"/>
      <c r="T122" s="214">
        <f>SUM(T123:T153)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83</v>
      </c>
      <c r="AY122" s="215" t="s">
        <v>162</v>
      </c>
      <c r="BK122" s="217">
        <f>SUM(BK123:BK153)</f>
        <v>0</v>
      </c>
    </row>
    <row r="123" s="2" customFormat="1" ht="24.15" customHeight="1">
      <c r="A123" s="39"/>
      <c r="B123" s="40"/>
      <c r="C123" s="220" t="s">
        <v>83</v>
      </c>
      <c r="D123" s="220" t="s">
        <v>165</v>
      </c>
      <c r="E123" s="221" t="s">
        <v>1664</v>
      </c>
      <c r="F123" s="222" t="s">
        <v>1665</v>
      </c>
      <c r="G123" s="223" t="s">
        <v>213</v>
      </c>
      <c r="H123" s="224">
        <v>20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265</v>
      </c>
      <c r="AT123" s="231" t="s">
        <v>165</v>
      </c>
      <c r="AU123" s="231" t="s">
        <v>85</v>
      </c>
      <c r="AY123" s="18" t="s">
        <v>162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265</v>
      </c>
      <c r="BM123" s="231" t="s">
        <v>85</v>
      </c>
    </row>
    <row r="124" s="2" customFormat="1" ht="24.15" customHeight="1">
      <c r="A124" s="39"/>
      <c r="B124" s="40"/>
      <c r="C124" s="270" t="s">
        <v>85</v>
      </c>
      <c r="D124" s="270" t="s">
        <v>319</v>
      </c>
      <c r="E124" s="271" t="s">
        <v>1666</v>
      </c>
      <c r="F124" s="272" t="s">
        <v>1667</v>
      </c>
      <c r="G124" s="273" t="s">
        <v>213</v>
      </c>
      <c r="H124" s="274">
        <v>21</v>
      </c>
      <c r="I124" s="275"/>
      <c r="J124" s="274">
        <f>ROUND(I124*H124,2)</f>
        <v>0</v>
      </c>
      <c r="K124" s="276"/>
      <c r="L124" s="277"/>
      <c r="M124" s="278" t="s">
        <v>1</v>
      </c>
      <c r="N124" s="279" t="s">
        <v>40</v>
      </c>
      <c r="O124" s="92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375</v>
      </c>
      <c r="AT124" s="231" t="s">
        <v>319</v>
      </c>
      <c r="AU124" s="231" t="s">
        <v>85</v>
      </c>
      <c r="AY124" s="18" t="s">
        <v>162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265</v>
      </c>
      <c r="BM124" s="231" t="s">
        <v>169</v>
      </c>
    </row>
    <row r="125" s="2" customFormat="1" ht="24.15" customHeight="1">
      <c r="A125" s="39"/>
      <c r="B125" s="40"/>
      <c r="C125" s="220" t="s">
        <v>163</v>
      </c>
      <c r="D125" s="220" t="s">
        <v>165</v>
      </c>
      <c r="E125" s="221" t="s">
        <v>1668</v>
      </c>
      <c r="F125" s="222" t="s">
        <v>1669</v>
      </c>
      <c r="G125" s="223" t="s">
        <v>213</v>
      </c>
      <c r="H125" s="224">
        <v>100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265</v>
      </c>
      <c r="AT125" s="231" t="s">
        <v>165</v>
      </c>
      <c r="AU125" s="231" t="s">
        <v>85</v>
      </c>
      <c r="AY125" s="18" t="s">
        <v>162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265</v>
      </c>
      <c r="BM125" s="231" t="s">
        <v>205</v>
      </c>
    </row>
    <row r="126" s="2" customFormat="1" ht="24.15" customHeight="1">
      <c r="A126" s="39"/>
      <c r="B126" s="40"/>
      <c r="C126" s="270" t="s">
        <v>169</v>
      </c>
      <c r="D126" s="270" t="s">
        <v>319</v>
      </c>
      <c r="E126" s="271" t="s">
        <v>1670</v>
      </c>
      <c r="F126" s="272" t="s">
        <v>1671</v>
      </c>
      <c r="G126" s="273" t="s">
        <v>213</v>
      </c>
      <c r="H126" s="274">
        <v>120</v>
      </c>
      <c r="I126" s="275"/>
      <c r="J126" s="274">
        <f>ROUND(I126*H126,2)</f>
        <v>0</v>
      </c>
      <c r="K126" s="276"/>
      <c r="L126" s="277"/>
      <c r="M126" s="278" t="s">
        <v>1</v>
      </c>
      <c r="N126" s="279" t="s">
        <v>40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375</v>
      </c>
      <c r="AT126" s="231" t="s">
        <v>319</v>
      </c>
      <c r="AU126" s="231" t="s">
        <v>85</v>
      </c>
      <c r="AY126" s="18" t="s">
        <v>162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265</v>
      </c>
      <c r="BM126" s="231" t="s">
        <v>216</v>
      </c>
    </row>
    <row r="127" s="2" customFormat="1" ht="24.15" customHeight="1">
      <c r="A127" s="39"/>
      <c r="B127" s="40"/>
      <c r="C127" s="220" t="s">
        <v>197</v>
      </c>
      <c r="D127" s="220" t="s">
        <v>165</v>
      </c>
      <c r="E127" s="221" t="s">
        <v>1672</v>
      </c>
      <c r="F127" s="222" t="s">
        <v>1673</v>
      </c>
      <c r="G127" s="223" t="s">
        <v>193</v>
      </c>
      <c r="H127" s="224">
        <v>8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265</v>
      </c>
      <c r="AT127" s="231" t="s">
        <v>165</v>
      </c>
      <c r="AU127" s="231" t="s">
        <v>85</v>
      </c>
      <c r="AY127" s="18" t="s">
        <v>162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265</v>
      </c>
      <c r="BM127" s="231" t="s">
        <v>229</v>
      </c>
    </row>
    <row r="128" s="2" customFormat="1" ht="21.75" customHeight="1">
      <c r="A128" s="39"/>
      <c r="B128" s="40"/>
      <c r="C128" s="270" t="s">
        <v>205</v>
      </c>
      <c r="D128" s="270" t="s">
        <v>319</v>
      </c>
      <c r="E128" s="271" t="s">
        <v>1674</v>
      </c>
      <c r="F128" s="272" t="s">
        <v>1675</v>
      </c>
      <c r="G128" s="273" t="s">
        <v>193</v>
      </c>
      <c r="H128" s="274">
        <v>4</v>
      </c>
      <c r="I128" s="275"/>
      <c r="J128" s="274">
        <f>ROUND(I128*H128,2)</f>
        <v>0</v>
      </c>
      <c r="K128" s="276"/>
      <c r="L128" s="277"/>
      <c r="M128" s="278" t="s">
        <v>1</v>
      </c>
      <c r="N128" s="279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375</v>
      </c>
      <c r="AT128" s="231" t="s">
        <v>319</v>
      </c>
      <c r="AU128" s="231" t="s">
        <v>85</v>
      </c>
      <c r="AY128" s="18" t="s">
        <v>162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265</v>
      </c>
      <c r="BM128" s="231" t="s">
        <v>8</v>
      </c>
    </row>
    <row r="129" s="2" customFormat="1" ht="24.15" customHeight="1">
      <c r="A129" s="39"/>
      <c r="B129" s="40"/>
      <c r="C129" s="270" t="s">
        <v>210</v>
      </c>
      <c r="D129" s="270" t="s">
        <v>319</v>
      </c>
      <c r="E129" s="271" t="s">
        <v>1676</v>
      </c>
      <c r="F129" s="272" t="s">
        <v>1677</v>
      </c>
      <c r="G129" s="273" t="s">
        <v>193</v>
      </c>
      <c r="H129" s="274">
        <v>4</v>
      </c>
      <c r="I129" s="275"/>
      <c r="J129" s="274">
        <f>ROUND(I129*H129,2)</f>
        <v>0</v>
      </c>
      <c r="K129" s="276"/>
      <c r="L129" s="277"/>
      <c r="M129" s="278" t="s">
        <v>1</v>
      </c>
      <c r="N129" s="279" t="s">
        <v>40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375</v>
      </c>
      <c r="AT129" s="231" t="s">
        <v>319</v>
      </c>
      <c r="AU129" s="231" t="s">
        <v>85</v>
      </c>
      <c r="AY129" s="18" t="s">
        <v>162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265</v>
      </c>
      <c r="BM129" s="231" t="s">
        <v>253</v>
      </c>
    </row>
    <row r="130" s="2" customFormat="1" ht="24.15" customHeight="1">
      <c r="A130" s="39"/>
      <c r="B130" s="40"/>
      <c r="C130" s="220" t="s">
        <v>216</v>
      </c>
      <c r="D130" s="220" t="s">
        <v>165</v>
      </c>
      <c r="E130" s="221" t="s">
        <v>1678</v>
      </c>
      <c r="F130" s="222" t="s">
        <v>1679</v>
      </c>
      <c r="G130" s="223" t="s">
        <v>193</v>
      </c>
      <c r="H130" s="224">
        <v>2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265</v>
      </c>
      <c r="AT130" s="231" t="s">
        <v>165</v>
      </c>
      <c r="AU130" s="231" t="s">
        <v>85</v>
      </c>
      <c r="AY130" s="18" t="s">
        <v>162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265</v>
      </c>
      <c r="BM130" s="231" t="s">
        <v>265</v>
      </c>
    </row>
    <row r="131" s="2" customFormat="1" ht="24.15" customHeight="1">
      <c r="A131" s="39"/>
      <c r="B131" s="40"/>
      <c r="C131" s="270" t="s">
        <v>224</v>
      </c>
      <c r="D131" s="270" t="s">
        <v>319</v>
      </c>
      <c r="E131" s="271" t="s">
        <v>1680</v>
      </c>
      <c r="F131" s="272" t="s">
        <v>1681</v>
      </c>
      <c r="G131" s="273" t="s">
        <v>193</v>
      </c>
      <c r="H131" s="274">
        <v>2</v>
      </c>
      <c r="I131" s="275"/>
      <c r="J131" s="274">
        <f>ROUND(I131*H131,2)</f>
        <v>0</v>
      </c>
      <c r="K131" s="276"/>
      <c r="L131" s="277"/>
      <c r="M131" s="278" t="s">
        <v>1</v>
      </c>
      <c r="N131" s="279" t="s">
        <v>40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375</v>
      </c>
      <c r="AT131" s="231" t="s">
        <v>319</v>
      </c>
      <c r="AU131" s="231" t="s">
        <v>85</v>
      </c>
      <c r="AY131" s="18" t="s">
        <v>162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265</v>
      </c>
      <c r="BM131" s="231" t="s">
        <v>290</v>
      </c>
    </row>
    <row r="132" s="2" customFormat="1" ht="21.75" customHeight="1">
      <c r="A132" s="39"/>
      <c r="B132" s="40"/>
      <c r="C132" s="270" t="s">
        <v>229</v>
      </c>
      <c r="D132" s="270" t="s">
        <v>319</v>
      </c>
      <c r="E132" s="271" t="s">
        <v>1682</v>
      </c>
      <c r="F132" s="272" t="s">
        <v>1683</v>
      </c>
      <c r="G132" s="273" t="s">
        <v>193</v>
      </c>
      <c r="H132" s="274">
        <v>2</v>
      </c>
      <c r="I132" s="275"/>
      <c r="J132" s="274">
        <f>ROUND(I132*H132,2)</f>
        <v>0</v>
      </c>
      <c r="K132" s="276"/>
      <c r="L132" s="277"/>
      <c r="M132" s="278" t="s">
        <v>1</v>
      </c>
      <c r="N132" s="279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375</v>
      </c>
      <c r="AT132" s="231" t="s">
        <v>319</v>
      </c>
      <c r="AU132" s="231" t="s">
        <v>85</v>
      </c>
      <c r="AY132" s="18" t="s">
        <v>162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265</v>
      </c>
      <c r="BM132" s="231" t="s">
        <v>306</v>
      </c>
    </row>
    <row r="133" s="2" customFormat="1" ht="24.15" customHeight="1">
      <c r="A133" s="39"/>
      <c r="B133" s="40"/>
      <c r="C133" s="270" t="s">
        <v>223</v>
      </c>
      <c r="D133" s="270" t="s">
        <v>319</v>
      </c>
      <c r="E133" s="271" t="s">
        <v>1684</v>
      </c>
      <c r="F133" s="272" t="s">
        <v>1685</v>
      </c>
      <c r="G133" s="273" t="s">
        <v>193</v>
      </c>
      <c r="H133" s="274">
        <v>4</v>
      </c>
      <c r="I133" s="275"/>
      <c r="J133" s="274">
        <f>ROUND(I133*H133,2)</f>
        <v>0</v>
      </c>
      <c r="K133" s="276"/>
      <c r="L133" s="277"/>
      <c r="M133" s="278" t="s">
        <v>1</v>
      </c>
      <c r="N133" s="279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375</v>
      </c>
      <c r="AT133" s="231" t="s">
        <v>319</v>
      </c>
      <c r="AU133" s="231" t="s">
        <v>85</v>
      </c>
      <c r="AY133" s="18" t="s">
        <v>162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265</v>
      </c>
      <c r="BM133" s="231" t="s">
        <v>318</v>
      </c>
    </row>
    <row r="134" s="2" customFormat="1" ht="24.15" customHeight="1">
      <c r="A134" s="39"/>
      <c r="B134" s="40"/>
      <c r="C134" s="220" t="s">
        <v>8</v>
      </c>
      <c r="D134" s="220" t="s">
        <v>165</v>
      </c>
      <c r="E134" s="221" t="s">
        <v>1686</v>
      </c>
      <c r="F134" s="222" t="s">
        <v>1687</v>
      </c>
      <c r="G134" s="223" t="s">
        <v>193</v>
      </c>
      <c r="H134" s="224">
        <v>4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265</v>
      </c>
      <c r="AT134" s="231" t="s">
        <v>165</v>
      </c>
      <c r="AU134" s="231" t="s">
        <v>85</v>
      </c>
      <c r="AY134" s="18" t="s">
        <v>162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265</v>
      </c>
      <c r="BM134" s="231" t="s">
        <v>331</v>
      </c>
    </row>
    <row r="135" s="2" customFormat="1" ht="33" customHeight="1">
      <c r="A135" s="39"/>
      <c r="B135" s="40"/>
      <c r="C135" s="220" t="s">
        <v>244</v>
      </c>
      <c r="D135" s="220" t="s">
        <v>165</v>
      </c>
      <c r="E135" s="221" t="s">
        <v>1688</v>
      </c>
      <c r="F135" s="222" t="s">
        <v>1689</v>
      </c>
      <c r="G135" s="223" t="s">
        <v>193</v>
      </c>
      <c r="H135" s="224">
        <v>1</v>
      </c>
      <c r="I135" s="225"/>
      <c r="J135" s="224">
        <f>ROUND(I135*H135,2)</f>
        <v>0</v>
      </c>
      <c r="K135" s="226"/>
      <c r="L135" s="45"/>
      <c r="M135" s="227" t="s">
        <v>1</v>
      </c>
      <c r="N135" s="228" t="s">
        <v>40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265</v>
      </c>
      <c r="AT135" s="231" t="s">
        <v>165</v>
      </c>
      <c r="AU135" s="231" t="s">
        <v>85</v>
      </c>
      <c r="AY135" s="18" t="s">
        <v>162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265</v>
      </c>
      <c r="BM135" s="231" t="s">
        <v>342</v>
      </c>
    </row>
    <row r="136" s="2" customFormat="1" ht="24.15" customHeight="1">
      <c r="A136" s="39"/>
      <c r="B136" s="40"/>
      <c r="C136" s="270" t="s">
        <v>253</v>
      </c>
      <c r="D136" s="270" t="s">
        <v>319</v>
      </c>
      <c r="E136" s="271" t="s">
        <v>1690</v>
      </c>
      <c r="F136" s="272" t="s">
        <v>1691</v>
      </c>
      <c r="G136" s="273" t="s">
        <v>193</v>
      </c>
      <c r="H136" s="274">
        <v>1</v>
      </c>
      <c r="I136" s="275"/>
      <c r="J136" s="274">
        <f>ROUND(I136*H136,2)</f>
        <v>0</v>
      </c>
      <c r="K136" s="276"/>
      <c r="L136" s="277"/>
      <c r="M136" s="278" t="s">
        <v>1</v>
      </c>
      <c r="N136" s="279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375</v>
      </c>
      <c r="AT136" s="231" t="s">
        <v>319</v>
      </c>
      <c r="AU136" s="231" t="s">
        <v>85</v>
      </c>
      <c r="AY136" s="18" t="s">
        <v>162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265</v>
      </c>
      <c r="BM136" s="231" t="s">
        <v>353</v>
      </c>
    </row>
    <row r="137" s="2" customFormat="1" ht="16.5" customHeight="1">
      <c r="A137" s="39"/>
      <c r="B137" s="40"/>
      <c r="C137" s="220" t="s">
        <v>252</v>
      </c>
      <c r="D137" s="220" t="s">
        <v>165</v>
      </c>
      <c r="E137" s="221" t="s">
        <v>1692</v>
      </c>
      <c r="F137" s="222" t="s">
        <v>1693</v>
      </c>
      <c r="G137" s="223" t="s">
        <v>193</v>
      </c>
      <c r="H137" s="224">
        <v>2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265</v>
      </c>
      <c r="AT137" s="231" t="s">
        <v>165</v>
      </c>
      <c r="AU137" s="231" t="s">
        <v>85</v>
      </c>
      <c r="AY137" s="18" t="s">
        <v>162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265</v>
      </c>
      <c r="BM137" s="231" t="s">
        <v>365</v>
      </c>
    </row>
    <row r="138" s="2" customFormat="1" ht="16.5" customHeight="1">
      <c r="A138" s="39"/>
      <c r="B138" s="40"/>
      <c r="C138" s="270" t="s">
        <v>265</v>
      </c>
      <c r="D138" s="270" t="s">
        <v>319</v>
      </c>
      <c r="E138" s="271" t="s">
        <v>1694</v>
      </c>
      <c r="F138" s="272" t="s">
        <v>1695</v>
      </c>
      <c r="G138" s="273" t="s">
        <v>193</v>
      </c>
      <c r="H138" s="274">
        <v>2</v>
      </c>
      <c r="I138" s="275"/>
      <c r="J138" s="274">
        <f>ROUND(I138*H138,2)</f>
        <v>0</v>
      </c>
      <c r="K138" s="276"/>
      <c r="L138" s="277"/>
      <c r="M138" s="278" t="s">
        <v>1</v>
      </c>
      <c r="N138" s="279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375</v>
      </c>
      <c r="AT138" s="231" t="s">
        <v>319</v>
      </c>
      <c r="AU138" s="231" t="s">
        <v>85</v>
      </c>
      <c r="AY138" s="18" t="s">
        <v>162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265</v>
      </c>
      <c r="BM138" s="231" t="s">
        <v>375</v>
      </c>
    </row>
    <row r="139" s="2" customFormat="1" ht="24.15" customHeight="1">
      <c r="A139" s="39"/>
      <c r="B139" s="40"/>
      <c r="C139" s="270" t="s">
        <v>284</v>
      </c>
      <c r="D139" s="270" t="s">
        <v>319</v>
      </c>
      <c r="E139" s="271" t="s">
        <v>1696</v>
      </c>
      <c r="F139" s="272" t="s">
        <v>1697</v>
      </c>
      <c r="G139" s="273" t="s">
        <v>193</v>
      </c>
      <c r="H139" s="274">
        <v>2</v>
      </c>
      <c r="I139" s="275"/>
      <c r="J139" s="274">
        <f>ROUND(I139*H139,2)</f>
        <v>0</v>
      </c>
      <c r="K139" s="276"/>
      <c r="L139" s="277"/>
      <c r="M139" s="278" t="s">
        <v>1</v>
      </c>
      <c r="N139" s="279" t="s">
        <v>40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375</v>
      </c>
      <c r="AT139" s="231" t="s">
        <v>319</v>
      </c>
      <c r="AU139" s="231" t="s">
        <v>85</v>
      </c>
      <c r="AY139" s="18" t="s">
        <v>162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265</v>
      </c>
      <c r="BM139" s="231" t="s">
        <v>390</v>
      </c>
    </row>
    <row r="140" s="2" customFormat="1" ht="16.5" customHeight="1">
      <c r="A140" s="39"/>
      <c r="B140" s="40"/>
      <c r="C140" s="270" t="s">
        <v>290</v>
      </c>
      <c r="D140" s="270" t="s">
        <v>319</v>
      </c>
      <c r="E140" s="271" t="s">
        <v>1509</v>
      </c>
      <c r="F140" s="272" t="s">
        <v>1510</v>
      </c>
      <c r="G140" s="273" t="s">
        <v>193</v>
      </c>
      <c r="H140" s="274">
        <v>2</v>
      </c>
      <c r="I140" s="275"/>
      <c r="J140" s="274">
        <f>ROUND(I140*H140,2)</f>
        <v>0</v>
      </c>
      <c r="K140" s="276"/>
      <c r="L140" s="277"/>
      <c r="M140" s="278" t="s">
        <v>1</v>
      </c>
      <c r="N140" s="279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375</v>
      </c>
      <c r="AT140" s="231" t="s">
        <v>319</v>
      </c>
      <c r="AU140" s="231" t="s">
        <v>85</v>
      </c>
      <c r="AY140" s="18" t="s">
        <v>162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265</v>
      </c>
      <c r="BM140" s="231" t="s">
        <v>400</v>
      </c>
    </row>
    <row r="141" s="2" customFormat="1" ht="24.15" customHeight="1">
      <c r="A141" s="39"/>
      <c r="B141" s="40"/>
      <c r="C141" s="220" t="s">
        <v>297</v>
      </c>
      <c r="D141" s="220" t="s">
        <v>165</v>
      </c>
      <c r="E141" s="221" t="s">
        <v>1698</v>
      </c>
      <c r="F141" s="222" t="s">
        <v>1699</v>
      </c>
      <c r="G141" s="223" t="s">
        <v>193</v>
      </c>
      <c r="H141" s="224">
        <v>1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265</v>
      </c>
      <c r="AT141" s="231" t="s">
        <v>165</v>
      </c>
      <c r="AU141" s="231" t="s">
        <v>85</v>
      </c>
      <c r="AY141" s="18" t="s">
        <v>162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265</v>
      </c>
      <c r="BM141" s="231" t="s">
        <v>409</v>
      </c>
    </row>
    <row r="142" s="2" customFormat="1" ht="24.15" customHeight="1">
      <c r="A142" s="39"/>
      <c r="B142" s="40"/>
      <c r="C142" s="270" t="s">
        <v>306</v>
      </c>
      <c r="D142" s="270" t="s">
        <v>319</v>
      </c>
      <c r="E142" s="271" t="s">
        <v>1700</v>
      </c>
      <c r="F142" s="272" t="s">
        <v>1701</v>
      </c>
      <c r="G142" s="273" t="s">
        <v>193</v>
      </c>
      <c r="H142" s="274">
        <v>1</v>
      </c>
      <c r="I142" s="275"/>
      <c r="J142" s="274">
        <f>ROUND(I142*H142,2)</f>
        <v>0</v>
      </c>
      <c r="K142" s="276"/>
      <c r="L142" s="277"/>
      <c r="M142" s="278" t="s">
        <v>1</v>
      </c>
      <c r="N142" s="279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375</v>
      </c>
      <c r="AT142" s="231" t="s">
        <v>319</v>
      </c>
      <c r="AU142" s="231" t="s">
        <v>85</v>
      </c>
      <c r="AY142" s="18" t="s">
        <v>162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265</v>
      </c>
      <c r="BM142" s="231" t="s">
        <v>419</v>
      </c>
    </row>
    <row r="143" s="2" customFormat="1" ht="16.5" customHeight="1">
      <c r="A143" s="39"/>
      <c r="B143" s="40"/>
      <c r="C143" s="220" t="s">
        <v>7</v>
      </c>
      <c r="D143" s="220" t="s">
        <v>165</v>
      </c>
      <c r="E143" s="221" t="s">
        <v>1702</v>
      </c>
      <c r="F143" s="222" t="s">
        <v>1703</v>
      </c>
      <c r="G143" s="223" t="s">
        <v>193</v>
      </c>
      <c r="H143" s="224">
        <v>1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265</v>
      </c>
      <c r="AT143" s="231" t="s">
        <v>165</v>
      </c>
      <c r="AU143" s="231" t="s">
        <v>85</v>
      </c>
      <c r="AY143" s="18" t="s">
        <v>162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265</v>
      </c>
      <c r="BM143" s="231" t="s">
        <v>436</v>
      </c>
    </row>
    <row r="144" s="2" customFormat="1" ht="33" customHeight="1">
      <c r="A144" s="39"/>
      <c r="B144" s="40"/>
      <c r="C144" s="270" t="s">
        <v>318</v>
      </c>
      <c r="D144" s="270" t="s">
        <v>319</v>
      </c>
      <c r="E144" s="271" t="s">
        <v>1704</v>
      </c>
      <c r="F144" s="272" t="s">
        <v>1705</v>
      </c>
      <c r="G144" s="273" t="s">
        <v>193</v>
      </c>
      <c r="H144" s="274">
        <v>1</v>
      </c>
      <c r="I144" s="275"/>
      <c r="J144" s="274">
        <f>ROUND(I144*H144,2)</f>
        <v>0</v>
      </c>
      <c r="K144" s="276"/>
      <c r="L144" s="277"/>
      <c r="M144" s="278" t="s">
        <v>1</v>
      </c>
      <c r="N144" s="279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375</v>
      </c>
      <c r="AT144" s="231" t="s">
        <v>319</v>
      </c>
      <c r="AU144" s="231" t="s">
        <v>85</v>
      </c>
      <c r="AY144" s="18" t="s">
        <v>162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265</v>
      </c>
      <c r="BM144" s="231" t="s">
        <v>446</v>
      </c>
    </row>
    <row r="145" s="2" customFormat="1" ht="21.75" customHeight="1">
      <c r="A145" s="39"/>
      <c r="B145" s="40"/>
      <c r="C145" s="220" t="s">
        <v>262</v>
      </c>
      <c r="D145" s="220" t="s">
        <v>165</v>
      </c>
      <c r="E145" s="221" t="s">
        <v>1706</v>
      </c>
      <c r="F145" s="222" t="s">
        <v>1707</v>
      </c>
      <c r="G145" s="223" t="s">
        <v>193</v>
      </c>
      <c r="H145" s="224">
        <v>2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265</v>
      </c>
      <c r="AT145" s="231" t="s">
        <v>165</v>
      </c>
      <c r="AU145" s="231" t="s">
        <v>85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265</v>
      </c>
      <c r="BM145" s="231" t="s">
        <v>454</v>
      </c>
    </row>
    <row r="146" s="2" customFormat="1" ht="24.15" customHeight="1">
      <c r="A146" s="39"/>
      <c r="B146" s="40"/>
      <c r="C146" s="270" t="s">
        <v>331</v>
      </c>
      <c r="D146" s="270" t="s">
        <v>319</v>
      </c>
      <c r="E146" s="271" t="s">
        <v>1708</v>
      </c>
      <c r="F146" s="272" t="s">
        <v>1709</v>
      </c>
      <c r="G146" s="273" t="s">
        <v>193</v>
      </c>
      <c r="H146" s="274">
        <v>2</v>
      </c>
      <c r="I146" s="275"/>
      <c r="J146" s="274">
        <f>ROUND(I146*H146,2)</f>
        <v>0</v>
      </c>
      <c r="K146" s="276"/>
      <c r="L146" s="277"/>
      <c r="M146" s="278" t="s">
        <v>1</v>
      </c>
      <c r="N146" s="279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375</v>
      </c>
      <c r="AT146" s="231" t="s">
        <v>319</v>
      </c>
      <c r="AU146" s="231" t="s">
        <v>85</v>
      </c>
      <c r="AY146" s="18" t="s">
        <v>162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265</v>
      </c>
      <c r="BM146" s="231" t="s">
        <v>467</v>
      </c>
    </row>
    <row r="147" s="2" customFormat="1">
      <c r="A147" s="39"/>
      <c r="B147" s="40"/>
      <c r="C147" s="41"/>
      <c r="D147" s="235" t="s">
        <v>220</v>
      </c>
      <c r="E147" s="41"/>
      <c r="F147" s="266" t="s">
        <v>1710</v>
      </c>
      <c r="G147" s="41"/>
      <c r="H147" s="41"/>
      <c r="I147" s="267"/>
      <c r="J147" s="41"/>
      <c r="K147" s="41"/>
      <c r="L147" s="45"/>
      <c r="M147" s="268"/>
      <c r="N147" s="269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220</v>
      </c>
      <c r="AU147" s="18" t="s">
        <v>85</v>
      </c>
    </row>
    <row r="148" s="2" customFormat="1" ht="24.15" customHeight="1">
      <c r="A148" s="39"/>
      <c r="B148" s="40"/>
      <c r="C148" s="220" t="s">
        <v>336</v>
      </c>
      <c r="D148" s="220" t="s">
        <v>165</v>
      </c>
      <c r="E148" s="221" t="s">
        <v>1711</v>
      </c>
      <c r="F148" s="222" t="s">
        <v>1712</v>
      </c>
      <c r="G148" s="223" t="s">
        <v>193</v>
      </c>
      <c r="H148" s="224">
        <v>20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265</v>
      </c>
      <c r="AT148" s="231" t="s">
        <v>165</v>
      </c>
      <c r="AU148" s="231" t="s">
        <v>85</v>
      </c>
      <c r="AY148" s="18" t="s">
        <v>162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265</v>
      </c>
      <c r="BM148" s="231" t="s">
        <v>478</v>
      </c>
    </row>
    <row r="149" s="2" customFormat="1">
      <c r="A149" s="39"/>
      <c r="B149" s="40"/>
      <c r="C149" s="41"/>
      <c r="D149" s="235" t="s">
        <v>220</v>
      </c>
      <c r="E149" s="41"/>
      <c r="F149" s="266" t="s">
        <v>1713</v>
      </c>
      <c r="G149" s="41"/>
      <c r="H149" s="41"/>
      <c r="I149" s="267"/>
      <c r="J149" s="41"/>
      <c r="K149" s="41"/>
      <c r="L149" s="45"/>
      <c r="M149" s="268"/>
      <c r="N149" s="269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220</v>
      </c>
      <c r="AU149" s="18" t="s">
        <v>85</v>
      </c>
    </row>
    <row r="150" s="2" customFormat="1" ht="16.5" customHeight="1">
      <c r="A150" s="39"/>
      <c r="B150" s="40"/>
      <c r="C150" s="270" t="s">
        <v>342</v>
      </c>
      <c r="D150" s="270" t="s">
        <v>319</v>
      </c>
      <c r="E150" s="271" t="s">
        <v>1714</v>
      </c>
      <c r="F150" s="272" t="s">
        <v>1715</v>
      </c>
      <c r="G150" s="273" t="s">
        <v>213</v>
      </c>
      <c r="H150" s="274">
        <v>20</v>
      </c>
      <c r="I150" s="275"/>
      <c r="J150" s="274">
        <f>ROUND(I150*H150,2)</f>
        <v>0</v>
      </c>
      <c r="K150" s="276"/>
      <c r="L150" s="277"/>
      <c r="M150" s="278" t="s">
        <v>1</v>
      </c>
      <c r="N150" s="279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375</v>
      </c>
      <c r="AT150" s="231" t="s">
        <v>319</v>
      </c>
      <c r="AU150" s="231" t="s">
        <v>85</v>
      </c>
      <c r="AY150" s="18" t="s">
        <v>162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265</v>
      </c>
      <c r="BM150" s="231" t="s">
        <v>488</v>
      </c>
    </row>
    <row r="151" s="2" customFormat="1" ht="33" customHeight="1">
      <c r="A151" s="39"/>
      <c r="B151" s="40"/>
      <c r="C151" s="220" t="s">
        <v>346</v>
      </c>
      <c r="D151" s="220" t="s">
        <v>165</v>
      </c>
      <c r="E151" s="221" t="s">
        <v>1716</v>
      </c>
      <c r="F151" s="222" t="s">
        <v>1717</v>
      </c>
      <c r="G151" s="223" t="s">
        <v>193</v>
      </c>
      <c r="H151" s="224">
        <v>1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265</v>
      </c>
      <c r="AT151" s="231" t="s">
        <v>165</v>
      </c>
      <c r="AU151" s="231" t="s">
        <v>85</v>
      </c>
      <c r="AY151" s="18" t="s">
        <v>162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265</v>
      </c>
      <c r="BM151" s="231" t="s">
        <v>501</v>
      </c>
    </row>
    <row r="152" s="2" customFormat="1" ht="24.15" customHeight="1">
      <c r="A152" s="39"/>
      <c r="B152" s="40"/>
      <c r="C152" s="270" t="s">
        <v>353</v>
      </c>
      <c r="D152" s="270" t="s">
        <v>319</v>
      </c>
      <c r="E152" s="271" t="s">
        <v>1718</v>
      </c>
      <c r="F152" s="272" t="s">
        <v>1719</v>
      </c>
      <c r="G152" s="273" t="s">
        <v>193</v>
      </c>
      <c r="H152" s="274">
        <v>1</v>
      </c>
      <c r="I152" s="275"/>
      <c r="J152" s="274">
        <f>ROUND(I152*H152,2)</f>
        <v>0</v>
      </c>
      <c r="K152" s="276"/>
      <c r="L152" s="277"/>
      <c r="M152" s="278" t="s">
        <v>1</v>
      </c>
      <c r="N152" s="279" t="s">
        <v>40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375</v>
      </c>
      <c r="AT152" s="231" t="s">
        <v>319</v>
      </c>
      <c r="AU152" s="231" t="s">
        <v>85</v>
      </c>
      <c r="AY152" s="18" t="s">
        <v>162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265</v>
      </c>
      <c r="BM152" s="231" t="s">
        <v>513</v>
      </c>
    </row>
    <row r="153" s="2" customFormat="1" ht="44.25" customHeight="1">
      <c r="A153" s="39"/>
      <c r="B153" s="40"/>
      <c r="C153" s="220" t="s">
        <v>359</v>
      </c>
      <c r="D153" s="220" t="s">
        <v>165</v>
      </c>
      <c r="E153" s="221" t="s">
        <v>1720</v>
      </c>
      <c r="F153" s="222" t="s">
        <v>1721</v>
      </c>
      <c r="G153" s="223" t="s">
        <v>1722</v>
      </c>
      <c r="H153" s="225"/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265</v>
      </c>
      <c r="AT153" s="231" t="s">
        <v>165</v>
      </c>
      <c r="AU153" s="231" t="s">
        <v>85</v>
      </c>
      <c r="AY153" s="18" t="s">
        <v>162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265</v>
      </c>
      <c r="BM153" s="231" t="s">
        <v>525</v>
      </c>
    </row>
    <row r="154" s="12" customFormat="1" ht="22.8" customHeight="1">
      <c r="A154" s="12"/>
      <c r="B154" s="204"/>
      <c r="C154" s="205"/>
      <c r="D154" s="206" t="s">
        <v>74</v>
      </c>
      <c r="E154" s="218" t="s">
        <v>1652</v>
      </c>
      <c r="F154" s="218" t="s">
        <v>1653</v>
      </c>
      <c r="G154" s="205"/>
      <c r="H154" s="205"/>
      <c r="I154" s="208"/>
      <c r="J154" s="219">
        <f>BK154</f>
        <v>0</v>
      </c>
      <c r="K154" s="205"/>
      <c r="L154" s="210"/>
      <c r="M154" s="211"/>
      <c r="N154" s="212"/>
      <c r="O154" s="212"/>
      <c r="P154" s="213">
        <f>SUM(P155:P156)</f>
        <v>0</v>
      </c>
      <c r="Q154" s="212"/>
      <c r="R154" s="213">
        <f>SUM(R155:R156)</f>
        <v>0</v>
      </c>
      <c r="S154" s="212"/>
      <c r="T154" s="214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5" t="s">
        <v>169</v>
      </c>
      <c r="AT154" s="216" t="s">
        <v>74</v>
      </c>
      <c r="AU154" s="216" t="s">
        <v>83</v>
      </c>
      <c r="AY154" s="215" t="s">
        <v>162</v>
      </c>
      <c r="BK154" s="217">
        <f>SUM(BK155:BK156)</f>
        <v>0</v>
      </c>
    </row>
    <row r="155" s="2" customFormat="1" ht="37.8" customHeight="1">
      <c r="A155" s="39"/>
      <c r="B155" s="40"/>
      <c r="C155" s="220" t="s">
        <v>365</v>
      </c>
      <c r="D155" s="220" t="s">
        <v>165</v>
      </c>
      <c r="E155" s="221" t="s">
        <v>1723</v>
      </c>
      <c r="F155" s="222" t="s">
        <v>1724</v>
      </c>
      <c r="G155" s="223" t="s">
        <v>1656</v>
      </c>
      <c r="H155" s="224">
        <v>24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1725</v>
      </c>
      <c r="AT155" s="231" t="s">
        <v>165</v>
      </c>
      <c r="AU155" s="231" t="s">
        <v>85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1725</v>
      </c>
      <c r="BM155" s="231" t="s">
        <v>536</v>
      </c>
    </row>
    <row r="156" s="2" customFormat="1">
      <c r="A156" s="39"/>
      <c r="B156" s="40"/>
      <c r="C156" s="41"/>
      <c r="D156" s="235" t="s">
        <v>220</v>
      </c>
      <c r="E156" s="41"/>
      <c r="F156" s="266" t="s">
        <v>1726</v>
      </c>
      <c r="G156" s="41"/>
      <c r="H156" s="41"/>
      <c r="I156" s="267"/>
      <c r="J156" s="41"/>
      <c r="K156" s="41"/>
      <c r="L156" s="45"/>
      <c r="M156" s="268"/>
      <c r="N156" s="269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220</v>
      </c>
      <c r="AU156" s="18" t="s">
        <v>85</v>
      </c>
    </row>
    <row r="157" s="12" customFormat="1" ht="22.8" customHeight="1">
      <c r="A157" s="12"/>
      <c r="B157" s="204"/>
      <c r="C157" s="205"/>
      <c r="D157" s="206" t="s">
        <v>74</v>
      </c>
      <c r="E157" s="218" t="s">
        <v>224</v>
      </c>
      <c r="F157" s="218" t="s">
        <v>1218</v>
      </c>
      <c r="G157" s="205"/>
      <c r="H157" s="205"/>
      <c r="I157" s="208"/>
      <c r="J157" s="219">
        <f>BK157</f>
        <v>0</v>
      </c>
      <c r="K157" s="205"/>
      <c r="L157" s="210"/>
      <c r="M157" s="211"/>
      <c r="N157" s="212"/>
      <c r="O157" s="212"/>
      <c r="P157" s="213">
        <f>P158</f>
        <v>0</v>
      </c>
      <c r="Q157" s="212"/>
      <c r="R157" s="213">
        <f>R158</f>
        <v>0</v>
      </c>
      <c r="S157" s="212"/>
      <c r="T157" s="214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5" t="s">
        <v>83</v>
      </c>
      <c r="AT157" s="216" t="s">
        <v>74</v>
      </c>
      <c r="AU157" s="216" t="s">
        <v>83</v>
      </c>
      <c r="AY157" s="215" t="s">
        <v>162</v>
      </c>
      <c r="BK157" s="217">
        <f>BK158</f>
        <v>0</v>
      </c>
    </row>
    <row r="158" s="2" customFormat="1" ht="24.15" customHeight="1">
      <c r="A158" s="39"/>
      <c r="B158" s="40"/>
      <c r="C158" s="220" t="s">
        <v>369</v>
      </c>
      <c r="D158" s="220" t="s">
        <v>165</v>
      </c>
      <c r="E158" s="221" t="s">
        <v>1727</v>
      </c>
      <c r="F158" s="222" t="s">
        <v>1728</v>
      </c>
      <c r="G158" s="223" t="s">
        <v>213</v>
      </c>
      <c r="H158" s="224">
        <v>20</v>
      </c>
      <c r="I158" s="225"/>
      <c r="J158" s="224">
        <f>ROUND(I158*H158,2)</f>
        <v>0</v>
      </c>
      <c r="K158" s="226"/>
      <c r="L158" s="45"/>
      <c r="M158" s="291" t="s">
        <v>1</v>
      </c>
      <c r="N158" s="292" t="s">
        <v>40</v>
      </c>
      <c r="O158" s="293"/>
      <c r="P158" s="294">
        <f>O158*H158</f>
        <v>0</v>
      </c>
      <c r="Q158" s="294">
        <v>0</v>
      </c>
      <c r="R158" s="294">
        <f>Q158*H158</f>
        <v>0</v>
      </c>
      <c r="S158" s="294">
        <v>0</v>
      </c>
      <c r="T158" s="29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169</v>
      </c>
      <c r="AT158" s="231" t="s">
        <v>165</v>
      </c>
      <c r="AU158" s="231" t="s">
        <v>85</v>
      </c>
      <c r="AY158" s="18" t="s">
        <v>162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169</v>
      </c>
      <c r="BM158" s="231" t="s">
        <v>304</v>
      </c>
    </row>
    <row r="159" s="2" customFormat="1" ht="6.96" customHeight="1">
      <c r="A159" s="39"/>
      <c r="B159" s="67"/>
      <c r="C159" s="68"/>
      <c r="D159" s="68"/>
      <c r="E159" s="68"/>
      <c r="F159" s="68"/>
      <c r="G159" s="68"/>
      <c r="H159" s="68"/>
      <c r="I159" s="68"/>
      <c r="J159" s="68"/>
      <c r="K159" s="68"/>
      <c r="L159" s="45"/>
      <c r="M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</sheetData>
  <sheetProtection sheet="1" autoFilter="0" formatColumns="0" formatRows="0" objects="1" scenarios="1" spinCount="100000" saltValue="mgWlDsLrbF0xXbVpvdug95wH0dCaHi9qlALzE0lrIjnWXHCgknwPVT2MqsIpWdfo1gnhqZEO9BAcytpaOCTk2Q==" hashValue="vCz6xzO0uqg33oQvoEuoR+VIzXvais/IBPpouRR7LQWj5gQMGd6mUU1Q5gz1J8PREY0m2nw722mBoZVxZ8kAJQ==" algorithmName="SHA-512" password="CC35"/>
  <autoFilter ref="C119:K15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1729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1730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ROUND((SUM(BE128:BE212)),  2)</f>
        <v>0</v>
      </c>
      <c r="G33" s="39"/>
      <c r="H33" s="39"/>
      <c r="I33" s="156">
        <v>0.20999999999999999</v>
      </c>
      <c r="J33" s="155">
        <f>ROUND(((SUM(BE128:BE212))*I33),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ROUND((SUM(BF128:BF212)),  2)</f>
        <v>0</v>
      </c>
      <c r="G34" s="39"/>
      <c r="H34" s="39"/>
      <c r="I34" s="156">
        <v>0.12</v>
      </c>
      <c r="J34" s="155">
        <f>ROUND(((SUM(BF128:BF212))*I34),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ROUND((SUM(BG128:BG212)),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ROUND((SUM(BH128:BH212)),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ROUND((SUM(BI128:BI212)),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05 -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Karlovy Vary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J128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115</v>
      </c>
      <c r="E97" s="183"/>
      <c r="F97" s="183"/>
      <c r="G97" s="183"/>
      <c r="H97" s="183"/>
      <c r="I97" s="183"/>
      <c r="J97" s="184">
        <f>J129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116</v>
      </c>
      <c r="E98" s="189"/>
      <c r="F98" s="189"/>
      <c r="G98" s="189"/>
      <c r="H98" s="189"/>
      <c r="I98" s="189"/>
      <c r="J98" s="190">
        <f>J130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1731</v>
      </c>
      <c r="E99" s="189"/>
      <c r="F99" s="189"/>
      <c r="G99" s="189"/>
      <c r="H99" s="189"/>
      <c r="I99" s="189"/>
      <c r="J99" s="190">
        <f>J134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1155</v>
      </c>
      <c r="E100" s="189"/>
      <c r="F100" s="189"/>
      <c r="G100" s="189"/>
      <c r="H100" s="189"/>
      <c r="I100" s="189"/>
      <c r="J100" s="190">
        <f>J144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1732</v>
      </c>
      <c r="E101" s="189"/>
      <c r="F101" s="189"/>
      <c r="G101" s="189"/>
      <c r="H101" s="189"/>
      <c r="I101" s="189"/>
      <c r="J101" s="190">
        <f>J156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126</v>
      </c>
      <c r="E102" s="189"/>
      <c r="F102" s="189"/>
      <c r="G102" s="189"/>
      <c r="H102" s="189"/>
      <c r="I102" s="189"/>
      <c r="J102" s="190">
        <f>J162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1733</v>
      </c>
      <c r="E103" s="183"/>
      <c r="F103" s="183"/>
      <c r="G103" s="183"/>
      <c r="H103" s="183"/>
      <c r="I103" s="183"/>
      <c r="J103" s="184">
        <f>J164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1734</v>
      </c>
      <c r="E104" s="189"/>
      <c r="F104" s="189"/>
      <c r="G104" s="189"/>
      <c r="H104" s="189"/>
      <c r="I104" s="189"/>
      <c r="J104" s="190">
        <f>J165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1735</v>
      </c>
      <c r="E105" s="189"/>
      <c r="F105" s="189"/>
      <c r="G105" s="189"/>
      <c r="H105" s="189"/>
      <c r="I105" s="189"/>
      <c r="J105" s="190">
        <f>J187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1736</v>
      </c>
      <c r="E106" s="189"/>
      <c r="F106" s="189"/>
      <c r="G106" s="189"/>
      <c r="H106" s="189"/>
      <c r="I106" s="189"/>
      <c r="J106" s="190">
        <f>J198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1737</v>
      </c>
      <c r="E107" s="189"/>
      <c r="F107" s="189"/>
      <c r="G107" s="189"/>
      <c r="H107" s="189"/>
      <c r="I107" s="189"/>
      <c r="J107" s="190">
        <f>J204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1738</v>
      </c>
      <c r="E108" s="183"/>
      <c r="F108" s="183"/>
      <c r="G108" s="183"/>
      <c r="H108" s="183"/>
      <c r="I108" s="183"/>
      <c r="J108" s="184">
        <f>J209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147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75" t="str">
        <f>E7</f>
        <v>ZŠ jazyků Karlovy Vary - rekonstrukce jídelny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108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E9</f>
        <v>05 - Vytápění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Karlovy Vary</v>
      </c>
      <c r="G122" s="41"/>
      <c r="H122" s="41"/>
      <c r="I122" s="33" t="s">
        <v>21</v>
      </c>
      <c r="J122" s="80" t="str">
        <f>IF(J12="","",J12)</f>
        <v>1. 4. 2025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Statutární město Karlovy Vary</v>
      </c>
      <c r="G124" s="41"/>
      <c r="H124" s="41"/>
      <c r="I124" s="33" t="s">
        <v>29</v>
      </c>
      <c r="J124" s="37" t="str">
        <f>E21</f>
        <v>DPT s.r.o.Ostrov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5.6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Neubauerová Soňa, SK-Projekt Ostrov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192"/>
      <c r="B127" s="193"/>
      <c r="C127" s="194" t="s">
        <v>148</v>
      </c>
      <c r="D127" s="195" t="s">
        <v>60</v>
      </c>
      <c r="E127" s="195" t="s">
        <v>56</v>
      </c>
      <c r="F127" s="195" t="s">
        <v>57</v>
      </c>
      <c r="G127" s="195" t="s">
        <v>149</v>
      </c>
      <c r="H127" s="195" t="s">
        <v>150</v>
      </c>
      <c r="I127" s="195" t="s">
        <v>151</v>
      </c>
      <c r="J127" s="196" t="s">
        <v>112</v>
      </c>
      <c r="K127" s="197" t="s">
        <v>152</v>
      </c>
      <c r="L127" s="198"/>
      <c r="M127" s="101" t="s">
        <v>1</v>
      </c>
      <c r="N127" s="102" t="s">
        <v>39</v>
      </c>
      <c r="O127" s="102" t="s">
        <v>153</v>
      </c>
      <c r="P127" s="102" t="s">
        <v>154</v>
      </c>
      <c r="Q127" s="102" t="s">
        <v>155</v>
      </c>
      <c r="R127" s="102" t="s">
        <v>156</v>
      </c>
      <c r="S127" s="102" t="s">
        <v>157</v>
      </c>
      <c r="T127" s="103" t="s">
        <v>158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9"/>
      <c r="B128" s="40"/>
      <c r="C128" s="108" t="s">
        <v>159</v>
      </c>
      <c r="D128" s="41"/>
      <c r="E128" s="41"/>
      <c r="F128" s="41"/>
      <c r="G128" s="41"/>
      <c r="H128" s="41"/>
      <c r="I128" s="41"/>
      <c r="J128" s="199">
        <f>BK128</f>
        <v>0</v>
      </c>
      <c r="K128" s="41"/>
      <c r="L128" s="45"/>
      <c r="M128" s="104"/>
      <c r="N128" s="200"/>
      <c r="O128" s="105"/>
      <c r="P128" s="201">
        <f>P129+P164+P209</f>
        <v>0</v>
      </c>
      <c r="Q128" s="105"/>
      <c r="R128" s="201">
        <f>R129+R164+R209</f>
        <v>2.4003389999999998</v>
      </c>
      <c r="S128" s="105"/>
      <c r="T128" s="202">
        <f>T129+T164+T209</f>
        <v>2.6217999999999999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74</v>
      </c>
      <c r="AU128" s="18" t="s">
        <v>114</v>
      </c>
      <c r="BK128" s="203">
        <f>BK129+BK164+BK209</f>
        <v>0</v>
      </c>
    </row>
    <row r="129" s="12" customFormat="1" ht="25.92" customHeight="1">
      <c r="A129" s="12"/>
      <c r="B129" s="204"/>
      <c r="C129" s="205"/>
      <c r="D129" s="206" t="s">
        <v>74</v>
      </c>
      <c r="E129" s="207" t="s">
        <v>160</v>
      </c>
      <c r="F129" s="207" t="s">
        <v>161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P130+P134+P144+P156+P162</f>
        <v>0</v>
      </c>
      <c r="Q129" s="212"/>
      <c r="R129" s="213">
        <f>R130+R134+R144+R156+R162</f>
        <v>1.5117089999999998</v>
      </c>
      <c r="S129" s="212"/>
      <c r="T129" s="214">
        <f>T130+T134+T144+T156+T162</f>
        <v>1.6549999999999998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74</v>
      </c>
      <c r="AU129" s="216" t="s">
        <v>75</v>
      </c>
      <c r="AY129" s="215" t="s">
        <v>162</v>
      </c>
      <c r="BK129" s="217">
        <f>BK130+BK134+BK144+BK156+BK162</f>
        <v>0</v>
      </c>
    </row>
    <row r="130" s="12" customFormat="1" ht="22.8" customHeight="1">
      <c r="A130" s="12"/>
      <c r="B130" s="204"/>
      <c r="C130" s="205"/>
      <c r="D130" s="206" t="s">
        <v>74</v>
      </c>
      <c r="E130" s="218" t="s">
        <v>163</v>
      </c>
      <c r="F130" s="218" t="s">
        <v>164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SUM(P131:P133)</f>
        <v>0</v>
      </c>
      <c r="Q130" s="212"/>
      <c r="R130" s="213">
        <f>SUM(R131:R133)</f>
        <v>0.31546999999999997</v>
      </c>
      <c r="S130" s="212"/>
      <c r="T130" s="214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83</v>
      </c>
      <c r="AT130" s="216" t="s">
        <v>74</v>
      </c>
      <c r="AU130" s="216" t="s">
        <v>83</v>
      </c>
      <c r="AY130" s="215" t="s">
        <v>162</v>
      </c>
      <c r="BK130" s="217">
        <f>SUM(BK131:BK133)</f>
        <v>0</v>
      </c>
    </row>
    <row r="131" s="2" customFormat="1" ht="24.15" customHeight="1">
      <c r="A131" s="39"/>
      <c r="B131" s="40"/>
      <c r="C131" s="220" t="s">
        <v>83</v>
      </c>
      <c r="D131" s="220" t="s">
        <v>165</v>
      </c>
      <c r="E131" s="221" t="s">
        <v>1739</v>
      </c>
      <c r="F131" s="222" t="s">
        <v>1740</v>
      </c>
      <c r="G131" s="223" t="s">
        <v>193</v>
      </c>
      <c r="H131" s="224">
        <v>4</v>
      </c>
      <c r="I131" s="225"/>
      <c r="J131" s="224">
        <f>ROUND(I131*H131,2)</f>
        <v>0</v>
      </c>
      <c r="K131" s="226"/>
      <c r="L131" s="45"/>
      <c r="M131" s="227" t="s">
        <v>1</v>
      </c>
      <c r="N131" s="228" t="s">
        <v>40</v>
      </c>
      <c r="O131" s="92"/>
      <c r="P131" s="229">
        <f>O131*H131</f>
        <v>0</v>
      </c>
      <c r="Q131" s="229">
        <v>0.012619999999999999</v>
      </c>
      <c r="R131" s="229">
        <f>Q131*H131</f>
        <v>0.050479999999999997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169</v>
      </c>
      <c r="AT131" s="231" t="s">
        <v>165</v>
      </c>
      <c r="AU131" s="231" t="s">
        <v>85</v>
      </c>
      <c r="AY131" s="18" t="s">
        <v>162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169</v>
      </c>
      <c r="BM131" s="231" t="s">
        <v>1741</v>
      </c>
    </row>
    <row r="132" s="2" customFormat="1" ht="24.15" customHeight="1">
      <c r="A132" s="39"/>
      <c r="B132" s="40"/>
      <c r="C132" s="220" t="s">
        <v>85</v>
      </c>
      <c r="D132" s="220" t="s">
        <v>165</v>
      </c>
      <c r="E132" s="221" t="s">
        <v>1742</v>
      </c>
      <c r="F132" s="222" t="s">
        <v>1743</v>
      </c>
      <c r="G132" s="223" t="s">
        <v>193</v>
      </c>
      <c r="H132" s="224">
        <v>6</v>
      </c>
      <c r="I132" s="225"/>
      <c r="J132" s="224">
        <f>ROUND(I132*H132,2)</f>
        <v>0</v>
      </c>
      <c r="K132" s="226"/>
      <c r="L132" s="45"/>
      <c r="M132" s="227" t="s">
        <v>1</v>
      </c>
      <c r="N132" s="228" t="s">
        <v>40</v>
      </c>
      <c r="O132" s="92"/>
      <c r="P132" s="229">
        <f>O132*H132</f>
        <v>0</v>
      </c>
      <c r="Q132" s="229">
        <v>0.02734</v>
      </c>
      <c r="R132" s="229">
        <f>Q132*H132</f>
        <v>0.16403999999999999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169</v>
      </c>
      <c r="AT132" s="231" t="s">
        <v>165</v>
      </c>
      <c r="AU132" s="231" t="s">
        <v>85</v>
      </c>
      <c r="AY132" s="18" t="s">
        <v>162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169</v>
      </c>
      <c r="BM132" s="231" t="s">
        <v>1744</v>
      </c>
    </row>
    <row r="133" s="2" customFormat="1" ht="24.15" customHeight="1">
      <c r="A133" s="39"/>
      <c r="B133" s="40"/>
      <c r="C133" s="220" t="s">
        <v>163</v>
      </c>
      <c r="D133" s="220" t="s">
        <v>165</v>
      </c>
      <c r="E133" s="221" t="s">
        <v>1745</v>
      </c>
      <c r="F133" s="222" t="s">
        <v>1746</v>
      </c>
      <c r="G133" s="223" t="s">
        <v>193</v>
      </c>
      <c r="H133" s="224">
        <v>3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0.033649999999999999</v>
      </c>
      <c r="R133" s="229">
        <f>Q133*H133</f>
        <v>0.10095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169</v>
      </c>
      <c r="AT133" s="231" t="s">
        <v>165</v>
      </c>
      <c r="AU133" s="231" t="s">
        <v>85</v>
      </c>
      <c r="AY133" s="18" t="s">
        <v>162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169</v>
      </c>
      <c r="BM133" s="231" t="s">
        <v>1747</v>
      </c>
    </row>
    <row r="134" s="12" customFormat="1" ht="22.8" customHeight="1">
      <c r="A134" s="12"/>
      <c r="B134" s="204"/>
      <c r="C134" s="205"/>
      <c r="D134" s="206" t="s">
        <v>74</v>
      </c>
      <c r="E134" s="218" t="s">
        <v>205</v>
      </c>
      <c r="F134" s="218" t="s">
        <v>1748</v>
      </c>
      <c r="G134" s="205"/>
      <c r="H134" s="205"/>
      <c r="I134" s="208"/>
      <c r="J134" s="219">
        <f>BK134</f>
        <v>0</v>
      </c>
      <c r="K134" s="205"/>
      <c r="L134" s="210"/>
      <c r="M134" s="211"/>
      <c r="N134" s="212"/>
      <c r="O134" s="212"/>
      <c r="P134" s="213">
        <f>SUM(P135:P143)</f>
        <v>0</v>
      </c>
      <c r="Q134" s="212"/>
      <c r="R134" s="213">
        <f>SUM(R135:R143)</f>
        <v>1.1873799999999999</v>
      </c>
      <c r="S134" s="212"/>
      <c r="T134" s="214">
        <f>SUM(T135:T143)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5" t="s">
        <v>83</v>
      </c>
      <c r="AT134" s="216" t="s">
        <v>74</v>
      </c>
      <c r="AU134" s="216" t="s">
        <v>83</v>
      </c>
      <c r="AY134" s="215" t="s">
        <v>162</v>
      </c>
      <c r="BK134" s="217">
        <f>SUM(BK135:BK143)</f>
        <v>0</v>
      </c>
    </row>
    <row r="135" s="2" customFormat="1" ht="21.75" customHeight="1">
      <c r="A135" s="39"/>
      <c r="B135" s="40"/>
      <c r="C135" s="220" t="s">
        <v>169</v>
      </c>
      <c r="D135" s="220" t="s">
        <v>165</v>
      </c>
      <c r="E135" s="221" t="s">
        <v>1749</v>
      </c>
      <c r="F135" s="222" t="s">
        <v>1750</v>
      </c>
      <c r="G135" s="223" t="s">
        <v>200</v>
      </c>
      <c r="H135" s="224">
        <v>7.8499999999999996</v>
      </c>
      <c r="I135" s="225"/>
      <c r="J135" s="224">
        <f>ROUND(I135*H135,2)</f>
        <v>0</v>
      </c>
      <c r="K135" s="226"/>
      <c r="L135" s="45"/>
      <c r="M135" s="227" t="s">
        <v>1</v>
      </c>
      <c r="N135" s="228" t="s">
        <v>40</v>
      </c>
      <c r="O135" s="92"/>
      <c r="P135" s="229">
        <f>O135*H135</f>
        <v>0</v>
      </c>
      <c r="Q135" s="229">
        <v>0.056000000000000001</v>
      </c>
      <c r="R135" s="229">
        <f>Q135*H135</f>
        <v>0.43959999999999999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169</v>
      </c>
      <c r="AT135" s="231" t="s">
        <v>165</v>
      </c>
      <c r="AU135" s="231" t="s">
        <v>85</v>
      </c>
      <c r="AY135" s="18" t="s">
        <v>162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169</v>
      </c>
      <c r="BM135" s="231" t="s">
        <v>1751</v>
      </c>
    </row>
    <row r="136" s="14" customFormat="1">
      <c r="A136" s="14"/>
      <c r="B136" s="244"/>
      <c r="C136" s="245"/>
      <c r="D136" s="235" t="s">
        <v>171</v>
      </c>
      <c r="E136" s="246" t="s">
        <v>1</v>
      </c>
      <c r="F136" s="247" t="s">
        <v>1752</v>
      </c>
      <c r="G136" s="245"/>
      <c r="H136" s="248">
        <v>7.8499999999999996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171</v>
      </c>
      <c r="AU136" s="254" t="s">
        <v>85</v>
      </c>
      <c r="AV136" s="14" t="s">
        <v>85</v>
      </c>
      <c r="AW136" s="14" t="s">
        <v>31</v>
      </c>
      <c r="AX136" s="14" t="s">
        <v>75</v>
      </c>
      <c r="AY136" s="254" t="s">
        <v>162</v>
      </c>
    </row>
    <row r="137" s="15" customFormat="1">
      <c r="A137" s="15"/>
      <c r="B137" s="255"/>
      <c r="C137" s="256"/>
      <c r="D137" s="235" t="s">
        <v>171</v>
      </c>
      <c r="E137" s="257" t="s">
        <v>1</v>
      </c>
      <c r="F137" s="258" t="s">
        <v>185</v>
      </c>
      <c r="G137" s="256"/>
      <c r="H137" s="259">
        <v>7.8499999999999996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171</v>
      </c>
      <c r="AU137" s="265" t="s">
        <v>85</v>
      </c>
      <c r="AV137" s="15" t="s">
        <v>169</v>
      </c>
      <c r="AW137" s="15" t="s">
        <v>31</v>
      </c>
      <c r="AX137" s="15" t="s">
        <v>83</v>
      </c>
      <c r="AY137" s="265" t="s">
        <v>162</v>
      </c>
    </row>
    <row r="138" s="2" customFormat="1" ht="24.15" customHeight="1">
      <c r="A138" s="39"/>
      <c r="B138" s="40"/>
      <c r="C138" s="220" t="s">
        <v>197</v>
      </c>
      <c r="D138" s="220" t="s">
        <v>165</v>
      </c>
      <c r="E138" s="221" t="s">
        <v>1753</v>
      </c>
      <c r="F138" s="222" t="s">
        <v>1754</v>
      </c>
      <c r="G138" s="223" t="s">
        <v>200</v>
      </c>
      <c r="H138" s="224">
        <v>13.35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0.041200000000000001</v>
      </c>
      <c r="R138" s="229">
        <f>Q138*H138</f>
        <v>0.55001999999999995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169</v>
      </c>
      <c r="AT138" s="231" t="s">
        <v>165</v>
      </c>
      <c r="AU138" s="231" t="s">
        <v>85</v>
      </c>
      <c r="AY138" s="18" t="s">
        <v>162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169</v>
      </c>
      <c r="BM138" s="231" t="s">
        <v>1755</v>
      </c>
    </row>
    <row r="139" s="14" customFormat="1">
      <c r="A139" s="14"/>
      <c r="B139" s="244"/>
      <c r="C139" s="245"/>
      <c r="D139" s="235" t="s">
        <v>171</v>
      </c>
      <c r="E139" s="246" t="s">
        <v>1</v>
      </c>
      <c r="F139" s="247" t="s">
        <v>1756</v>
      </c>
      <c r="G139" s="245"/>
      <c r="H139" s="248">
        <v>13.35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171</v>
      </c>
      <c r="AU139" s="254" t="s">
        <v>85</v>
      </c>
      <c r="AV139" s="14" t="s">
        <v>85</v>
      </c>
      <c r="AW139" s="14" t="s">
        <v>31</v>
      </c>
      <c r="AX139" s="14" t="s">
        <v>75</v>
      </c>
      <c r="AY139" s="254" t="s">
        <v>162</v>
      </c>
    </row>
    <row r="140" s="15" customFormat="1">
      <c r="A140" s="15"/>
      <c r="B140" s="255"/>
      <c r="C140" s="256"/>
      <c r="D140" s="235" t="s">
        <v>171</v>
      </c>
      <c r="E140" s="257" t="s">
        <v>1</v>
      </c>
      <c r="F140" s="258" t="s">
        <v>185</v>
      </c>
      <c r="G140" s="256"/>
      <c r="H140" s="259">
        <v>13.35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171</v>
      </c>
      <c r="AU140" s="265" t="s">
        <v>85</v>
      </c>
      <c r="AV140" s="15" t="s">
        <v>169</v>
      </c>
      <c r="AW140" s="15" t="s">
        <v>31</v>
      </c>
      <c r="AX140" s="15" t="s">
        <v>83</v>
      </c>
      <c r="AY140" s="265" t="s">
        <v>162</v>
      </c>
    </row>
    <row r="141" s="2" customFormat="1" ht="24.15" customHeight="1">
      <c r="A141" s="39"/>
      <c r="B141" s="40"/>
      <c r="C141" s="220" t="s">
        <v>205</v>
      </c>
      <c r="D141" s="220" t="s">
        <v>165</v>
      </c>
      <c r="E141" s="221" t="s">
        <v>1757</v>
      </c>
      <c r="F141" s="222" t="s">
        <v>1758</v>
      </c>
      <c r="G141" s="223" t="s">
        <v>200</v>
      </c>
      <c r="H141" s="224">
        <v>4.7999999999999998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0.041200000000000001</v>
      </c>
      <c r="R141" s="229">
        <f>Q141*H141</f>
        <v>0.19775999999999999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169</v>
      </c>
      <c r="AT141" s="231" t="s">
        <v>165</v>
      </c>
      <c r="AU141" s="231" t="s">
        <v>85</v>
      </c>
      <c r="AY141" s="18" t="s">
        <v>162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169</v>
      </c>
      <c r="BM141" s="231" t="s">
        <v>1759</v>
      </c>
    </row>
    <row r="142" s="14" customFormat="1">
      <c r="A142" s="14"/>
      <c r="B142" s="244"/>
      <c r="C142" s="245"/>
      <c r="D142" s="235" t="s">
        <v>171</v>
      </c>
      <c r="E142" s="246" t="s">
        <v>1</v>
      </c>
      <c r="F142" s="247" t="s">
        <v>1760</v>
      </c>
      <c r="G142" s="245"/>
      <c r="H142" s="248">
        <v>4.7999999999999998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171</v>
      </c>
      <c r="AU142" s="254" t="s">
        <v>85</v>
      </c>
      <c r="AV142" s="14" t="s">
        <v>85</v>
      </c>
      <c r="AW142" s="14" t="s">
        <v>31</v>
      </c>
      <c r="AX142" s="14" t="s">
        <v>75</v>
      </c>
      <c r="AY142" s="254" t="s">
        <v>162</v>
      </c>
    </row>
    <row r="143" s="15" customFormat="1">
      <c r="A143" s="15"/>
      <c r="B143" s="255"/>
      <c r="C143" s="256"/>
      <c r="D143" s="235" t="s">
        <v>171</v>
      </c>
      <c r="E143" s="257" t="s">
        <v>1</v>
      </c>
      <c r="F143" s="258" t="s">
        <v>185</v>
      </c>
      <c r="G143" s="256"/>
      <c r="H143" s="259">
        <v>4.7999999999999998</v>
      </c>
      <c r="I143" s="260"/>
      <c r="J143" s="256"/>
      <c r="K143" s="256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171</v>
      </c>
      <c r="AU143" s="265" t="s">
        <v>85</v>
      </c>
      <c r="AV143" s="15" t="s">
        <v>169</v>
      </c>
      <c r="AW143" s="15" t="s">
        <v>31</v>
      </c>
      <c r="AX143" s="15" t="s">
        <v>83</v>
      </c>
      <c r="AY143" s="265" t="s">
        <v>162</v>
      </c>
    </row>
    <row r="144" s="12" customFormat="1" ht="22.8" customHeight="1">
      <c r="A144" s="12"/>
      <c r="B144" s="204"/>
      <c r="C144" s="205"/>
      <c r="D144" s="206" t="s">
        <v>74</v>
      </c>
      <c r="E144" s="218" t="s">
        <v>224</v>
      </c>
      <c r="F144" s="218" t="s">
        <v>1218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SUM(P145:P155)</f>
        <v>0</v>
      </c>
      <c r="Q144" s="212"/>
      <c r="R144" s="213">
        <f>SUM(R145:R155)</f>
        <v>0.0088589999999999988</v>
      </c>
      <c r="S144" s="212"/>
      <c r="T144" s="214">
        <f>SUM(T145:T155)</f>
        <v>1.6549999999999998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83</v>
      </c>
      <c r="AT144" s="216" t="s">
        <v>74</v>
      </c>
      <c r="AU144" s="216" t="s">
        <v>83</v>
      </c>
      <c r="AY144" s="215" t="s">
        <v>162</v>
      </c>
      <c r="BK144" s="217">
        <f>SUM(BK145:BK155)</f>
        <v>0</v>
      </c>
    </row>
    <row r="145" s="2" customFormat="1" ht="24.15" customHeight="1">
      <c r="A145" s="39"/>
      <c r="B145" s="40"/>
      <c r="C145" s="220" t="s">
        <v>210</v>
      </c>
      <c r="D145" s="220" t="s">
        <v>165</v>
      </c>
      <c r="E145" s="221" t="s">
        <v>1761</v>
      </c>
      <c r="F145" s="222" t="s">
        <v>1762</v>
      </c>
      <c r="G145" s="223" t="s">
        <v>213</v>
      </c>
      <c r="H145" s="224">
        <v>9.5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0.017999999999999999</v>
      </c>
      <c r="T145" s="230">
        <f>S145*H145</f>
        <v>0.17099999999999999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169</v>
      </c>
      <c r="AT145" s="231" t="s">
        <v>165</v>
      </c>
      <c r="AU145" s="231" t="s">
        <v>85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169</v>
      </c>
      <c r="BM145" s="231" t="s">
        <v>1763</v>
      </c>
    </row>
    <row r="146" s="14" customFormat="1">
      <c r="A146" s="14"/>
      <c r="B146" s="244"/>
      <c r="C146" s="245"/>
      <c r="D146" s="235" t="s">
        <v>171</v>
      </c>
      <c r="E146" s="246" t="s">
        <v>1</v>
      </c>
      <c r="F146" s="247" t="s">
        <v>1764</v>
      </c>
      <c r="G146" s="245"/>
      <c r="H146" s="248">
        <v>9.5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171</v>
      </c>
      <c r="AU146" s="254" t="s">
        <v>85</v>
      </c>
      <c r="AV146" s="14" t="s">
        <v>85</v>
      </c>
      <c r="AW146" s="14" t="s">
        <v>31</v>
      </c>
      <c r="AX146" s="14" t="s">
        <v>75</v>
      </c>
      <c r="AY146" s="254" t="s">
        <v>162</v>
      </c>
    </row>
    <row r="147" s="15" customFormat="1">
      <c r="A147" s="15"/>
      <c r="B147" s="255"/>
      <c r="C147" s="256"/>
      <c r="D147" s="235" t="s">
        <v>171</v>
      </c>
      <c r="E147" s="257" t="s">
        <v>1</v>
      </c>
      <c r="F147" s="258" t="s">
        <v>185</v>
      </c>
      <c r="G147" s="256"/>
      <c r="H147" s="259">
        <v>9.5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5" t="s">
        <v>171</v>
      </c>
      <c r="AU147" s="265" t="s">
        <v>85</v>
      </c>
      <c r="AV147" s="15" t="s">
        <v>169</v>
      </c>
      <c r="AW147" s="15" t="s">
        <v>31</v>
      </c>
      <c r="AX147" s="15" t="s">
        <v>83</v>
      </c>
      <c r="AY147" s="265" t="s">
        <v>162</v>
      </c>
    </row>
    <row r="148" s="2" customFormat="1" ht="24.15" customHeight="1">
      <c r="A148" s="39"/>
      <c r="B148" s="40"/>
      <c r="C148" s="220" t="s">
        <v>216</v>
      </c>
      <c r="D148" s="220" t="s">
        <v>165</v>
      </c>
      <c r="E148" s="221" t="s">
        <v>1765</v>
      </c>
      <c r="F148" s="222" t="s">
        <v>1766</v>
      </c>
      <c r="G148" s="223" t="s">
        <v>213</v>
      </c>
      <c r="H148" s="224">
        <v>30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0.027</v>
      </c>
      <c r="T148" s="230">
        <f>S148*H148</f>
        <v>0.80999999999999994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169</v>
      </c>
      <c r="AT148" s="231" t="s">
        <v>165</v>
      </c>
      <c r="AU148" s="231" t="s">
        <v>85</v>
      </c>
      <c r="AY148" s="18" t="s">
        <v>162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169</v>
      </c>
      <c r="BM148" s="231" t="s">
        <v>1767</v>
      </c>
    </row>
    <row r="149" s="2" customFormat="1" ht="24.15" customHeight="1">
      <c r="A149" s="39"/>
      <c r="B149" s="40"/>
      <c r="C149" s="220" t="s">
        <v>224</v>
      </c>
      <c r="D149" s="220" t="s">
        <v>165</v>
      </c>
      <c r="E149" s="221" t="s">
        <v>1768</v>
      </c>
      <c r="F149" s="222" t="s">
        <v>1769</v>
      </c>
      <c r="G149" s="223" t="s">
        <v>213</v>
      </c>
      <c r="H149" s="224">
        <v>12</v>
      </c>
      <c r="I149" s="225"/>
      <c r="J149" s="224">
        <f>ROUND(I149*H149,2)</f>
        <v>0</v>
      </c>
      <c r="K149" s="226"/>
      <c r="L149" s="45"/>
      <c r="M149" s="227" t="s">
        <v>1</v>
      </c>
      <c r="N149" s="228" t="s">
        <v>40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0.037999999999999999</v>
      </c>
      <c r="T149" s="230">
        <f>S149*H149</f>
        <v>0.45599999999999996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169</v>
      </c>
      <c r="AT149" s="231" t="s">
        <v>165</v>
      </c>
      <c r="AU149" s="231" t="s">
        <v>85</v>
      </c>
      <c r="AY149" s="18" t="s">
        <v>162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169</v>
      </c>
      <c r="BM149" s="231" t="s">
        <v>1770</v>
      </c>
    </row>
    <row r="150" s="2" customFormat="1" ht="24.15" customHeight="1">
      <c r="A150" s="39"/>
      <c r="B150" s="40"/>
      <c r="C150" s="220" t="s">
        <v>229</v>
      </c>
      <c r="D150" s="220" t="s">
        <v>165</v>
      </c>
      <c r="E150" s="221" t="s">
        <v>1771</v>
      </c>
      <c r="F150" s="222" t="s">
        <v>1772</v>
      </c>
      <c r="G150" s="223" t="s">
        <v>213</v>
      </c>
      <c r="H150" s="224">
        <v>1.7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0.00132</v>
      </c>
      <c r="R150" s="229">
        <f>Q150*H150</f>
        <v>0.0022439999999999999</v>
      </c>
      <c r="S150" s="229">
        <v>0.025000000000000001</v>
      </c>
      <c r="T150" s="230">
        <f>S150*H150</f>
        <v>0.042500000000000003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169</v>
      </c>
      <c r="AT150" s="231" t="s">
        <v>165</v>
      </c>
      <c r="AU150" s="231" t="s">
        <v>85</v>
      </c>
      <c r="AY150" s="18" t="s">
        <v>162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169</v>
      </c>
      <c r="BM150" s="231" t="s">
        <v>1773</v>
      </c>
    </row>
    <row r="151" s="14" customFormat="1">
      <c r="A151" s="14"/>
      <c r="B151" s="244"/>
      <c r="C151" s="245"/>
      <c r="D151" s="235" t="s">
        <v>171</v>
      </c>
      <c r="E151" s="246" t="s">
        <v>1</v>
      </c>
      <c r="F151" s="247" t="s">
        <v>1774</v>
      </c>
      <c r="G151" s="245"/>
      <c r="H151" s="248">
        <v>1.7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171</v>
      </c>
      <c r="AU151" s="254" t="s">
        <v>85</v>
      </c>
      <c r="AV151" s="14" t="s">
        <v>85</v>
      </c>
      <c r="AW151" s="14" t="s">
        <v>31</v>
      </c>
      <c r="AX151" s="14" t="s">
        <v>75</v>
      </c>
      <c r="AY151" s="254" t="s">
        <v>162</v>
      </c>
    </row>
    <row r="152" s="15" customFormat="1">
      <c r="A152" s="15"/>
      <c r="B152" s="255"/>
      <c r="C152" s="256"/>
      <c r="D152" s="235" t="s">
        <v>171</v>
      </c>
      <c r="E152" s="257" t="s">
        <v>1</v>
      </c>
      <c r="F152" s="258" t="s">
        <v>185</v>
      </c>
      <c r="G152" s="256"/>
      <c r="H152" s="259">
        <v>1.7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5" t="s">
        <v>171</v>
      </c>
      <c r="AU152" s="265" t="s">
        <v>85</v>
      </c>
      <c r="AV152" s="15" t="s">
        <v>169</v>
      </c>
      <c r="AW152" s="15" t="s">
        <v>31</v>
      </c>
      <c r="AX152" s="15" t="s">
        <v>83</v>
      </c>
      <c r="AY152" s="265" t="s">
        <v>162</v>
      </c>
    </row>
    <row r="153" s="2" customFormat="1" ht="24.15" customHeight="1">
      <c r="A153" s="39"/>
      <c r="B153" s="40"/>
      <c r="C153" s="220" t="s">
        <v>223</v>
      </c>
      <c r="D153" s="220" t="s">
        <v>165</v>
      </c>
      <c r="E153" s="221" t="s">
        <v>1775</v>
      </c>
      <c r="F153" s="222" t="s">
        <v>1776</v>
      </c>
      <c r="G153" s="223" t="s">
        <v>213</v>
      </c>
      <c r="H153" s="224">
        <v>4.5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0.00147</v>
      </c>
      <c r="R153" s="229">
        <f>Q153*H153</f>
        <v>0.0066149999999999994</v>
      </c>
      <c r="S153" s="229">
        <v>0.039</v>
      </c>
      <c r="T153" s="230">
        <f>S153*H153</f>
        <v>0.17549999999999999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169</v>
      </c>
      <c r="AT153" s="231" t="s">
        <v>165</v>
      </c>
      <c r="AU153" s="231" t="s">
        <v>85</v>
      </c>
      <c r="AY153" s="18" t="s">
        <v>162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169</v>
      </c>
      <c r="BM153" s="231" t="s">
        <v>1777</v>
      </c>
    </row>
    <row r="154" s="14" customFormat="1">
      <c r="A154" s="14"/>
      <c r="B154" s="244"/>
      <c r="C154" s="245"/>
      <c r="D154" s="235" t="s">
        <v>171</v>
      </c>
      <c r="E154" s="246" t="s">
        <v>1</v>
      </c>
      <c r="F154" s="247" t="s">
        <v>1778</v>
      </c>
      <c r="G154" s="245"/>
      <c r="H154" s="248">
        <v>4.5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171</v>
      </c>
      <c r="AU154" s="254" t="s">
        <v>85</v>
      </c>
      <c r="AV154" s="14" t="s">
        <v>85</v>
      </c>
      <c r="AW154" s="14" t="s">
        <v>31</v>
      </c>
      <c r="AX154" s="14" t="s">
        <v>75</v>
      </c>
      <c r="AY154" s="254" t="s">
        <v>162</v>
      </c>
    </row>
    <row r="155" s="15" customFormat="1">
      <c r="A155" s="15"/>
      <c r="B155" s="255"/>
      <c r="C155" s="256"/>
      <c r="D155" s="235" t="s">
        <v>171</v>
      </c>
      <c r="E155" s="257" t="s">
        <v>1</v>
      </c>
      <c r="F155" s="258" t="s">
        <v>185</v>
      </c>
      <c r="G155" s="256"/>
      <c r="H155" s="259">
        <v>4.5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5" t="s">
        <v>171</v>
      </c>
      <c r="AU155" s="265" t="s">
        <v>85</v>
      </c>
      <c r="AV155" s="15" t="s">
        <v>169</v>
      </c>
      <c r="AW155" s="15" t="s">
        <v>31</v>
      </c>
      <c r="AX155" s="15" t="s">
        <v>83</v>
      </c>
      <c r="AY155" s="265" t="s">
        <v>162</v>
      </c>
    </row>
    <row r="156" s="12" customFormat="1" ht="22.8" customHeight="1">
      <c r="A156" s="12"/>
      <c r="B156" s="204"/>
      <c r="C156" s="205"/>
      <c r="D156" s="206" t="s">
        <v>74</v>
      </c>
      <c r="E156" s="218" t="s">
        <v>613</v>
      </c>
      <c r="F156" s="218" t="s">
        <v>1779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SUM(P157:P161)</f>
        <v>0</v>
      </c>
      <c r="Q156" s="212"/>
      <c r="R156" s="213">
        <f>SUM(R157:R161)</f>
        <v>0</v>
      </c>
      <c r="S156" s="212"/>
      <c r="T156" s="214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5" t="s">
        <v>83</v>
      </c>
      <c r="AT156" s="216" t="s">
        <v>74</v>
      </c>
      <c r="AU156" s="216" t="s">
        <v>83</v>
      </c>
      <c r="AY156" s="215" t="s">
        <v>162</v>
      </c>
      <c r="BK156" s="217">
        <f>SUM(BK157:BK161)</f>
        <v>0</v>
      </c>
    </row>
    <row r="157" s="2" customFormat="1" ht="24.15" customHeight="1">
      <c r="A157" s="39"/>
      <c r="B157" s="40"/>
      <c r="C157" s="220" t="s">
        <v>8</v>
      </c>
      <c r="D157" s="220" t="s">
        <v>165</v>
      </c>
      <c r="E157" s="221" t="s">
        <v>616</v>
      </c>
      <c r="F157" s="222" t="s">
        <v>617</v>
      </c>
      <c r="G157" s="223" t="s">
        <v>177</v>
      </c>
      <c r="H157" s="224">
        <v>2.6200000000000001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169</v>
      </c>
      <c r="AT157" s="231" t="s">
        <v>165</v>
      </c>
      <c r="AU157" s="231" t="s">
        <v>85</v>
      </c>
      <c r="AY157" s="18" t="s">
        <v>162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169</v>
      </c>
      <c r="BM157" s="231" t="s">
        <v>1780</v>
      </c>
    </row>
    <row r="158" s="2" customFormat="1" ht="24.15" customHeight="1">
      <c r="A158" s="39"/>
      <c r="B158" s="40"/>
      <c r="C158" s="220" t="s">
        <v>244</v>
      </c>
      <c r="D158" s="220" t="s">
        <v>165</v>
      </c>
      <c r="E158" s="221" t="s">
        <v>620</v>
      </c>
      <c r="F158" s="222" t="s">
        <v>621</v>
      </c>
      <c r="G158" s="223" t="s">
        <v>177</v>
      </c>
      <c r="H158" s="224">
        <v>2.6200000000000001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169</v>
      </c>
      <c r="AT158" s="231" t="s">
        <v>165</v>
      </c>
      <c r="AU158" s="231" t="s">
        <v>85</v>
      </c>
      <c r="AY158" s="18" t="s">
        <v>162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169</v>
      </c>
      <c r="BM158" s="231" t="s">
        <v>1781</v>
      </c>
    </row>
    <row r="159" s="2" customFormat="1" ht="24.15" customHeight="1">
      <c r="A159" s="39"/>
      <c r="B159" s="40"/>
      <c r="C159" s="220" t="s">
        <v>253</v>
      </c>
      <c r="D159" s="220" t="s">
        <v>165</v>
      </c>
      <c r="E159" s="221" t="s">
        <v>624</v>
      </c>
      <c r="F159" s="222" t="s">
        <v>1782</v>
      </c>
      <c r="G159" s="223" t="s">
        <v>177</v>
      </c>
      <c r="H159" s="224">
        <v>28.82</v>
      </c>
      <c r="I159" s="225"/>
      <c r="J159" s="224">
        <f>ROUND(I159*H159,2)</f>
        <v>0</v>
      </c>
      <c r="K159" s="226"/>
      <c r="L159" s="45"/>
      <c r="M159" s="227" t="s">
        <v>1</v>
      </c>
      <c r="N159" s="228" t="s">
        <v>40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169</v>
      </c>
      <c r="AT159" s="231" t="s">
        <v>165</v>
      </c>
      <c r="AU159" s="231" t="s">
        <v>85</v>
      </c>
      <c r="AY159" s="18" t="s">
        <v>162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169</v>
      </c>
      <c r="BM159" s="231" t="s">
        <v>1783</v>
      </c>
    </row>
    <row r="160" s="14" customFormat="1">
      <c r="A160" s="14"/>
      <c r="B160" s="244"/>
      <c r="C160" s="245"/>
      <c r="D160" s="235" t="s">
        <v>171</v>
      </c>
      <c r="E160" s="246" t="s">
        <v>1</v>
      </c>
      <c r="F160" s="247" t="s">
        <v>1784</v>
      </c>
      <c r="G160" s="245"/>
      <c r="H160" s="248">
        <v>28.82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171</v>
      </c>
      <c r="AU160" s="254" t="s">
        <v>85</v>
      </c>
      <c r="AV160" s="14" t="s">
        <v>85</v>
      </c>
      <c r="AW160" s="14" t="s">
        <v>31</v>
      </c>
      <c r="AX160" s="14" t="s">
        <v>83</v>
      </c>
      <c r="AY160" s="254" t="s">
        <v>162</v>
      </c>
    </row>
    <row r="161" s="2" customFormat="1" ht="33" customHeight="1">
      <c r="A161" s="39"/>
      <c r="B161" s="40"/>
      <c r="C161" s="220" t="s">
        <v>252</v>
      </c>
      <c r="D161" s="220" t="s">
        <v>165</v>
      </c>
      <c r="E161" s="221" t="s">
        <v>630</v>
      </c>
      <c r="F161" s="222" t="s">
        <v>631</v>
      </c>
      <c r="G161" s="223" t="s">
        <v>177</v>
      </c>
      <c r="H161" s="224">
        <v>2.6200000000000001</v>
      </c>
      <c r="I161" s="225"/>
      <c r="J161" s="224">
        <f>ROUND(I161*H161,2)</f>
        <v>0</v>
      </c>
      <c r="K161" s="226"/>
      <c r="L161" s="45"/>
      <c r="M161" s="227" t="s">
        <v>1</v>
      </c>
      <c r="N161" s="228" t="s">
        <v>40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169</v>
      </c>
      <c r="AT161" s="231" t="s">
        <v>165</v>
      </c>
      <c r="AU161" s="231" t="s">
        <v>85</v>
      </c>
      <c r="AY161" s="18" t="s">
        <v>162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169</v>
      </c>
      <c r="BM161" s="231" t="s">
        <v>1785</v>
      </c>
    </row>
    <row r="162" s="12" customFormat="1" ht="22.8" customHeight="1">
      <c r="A162" s="12"/>
      <c r="B162" s="204"/>
      <c r="C162" s="205"/>
      <c r="D162" s="206" t="s">
        <v>74</v>
      </c>
      <c r="E162" s="218" t="s">
        <v>633</v>
      </c>
      <c r="F162" s="218" t="s">
        <v>634</v>
      </c>
      <c r="G162" s="205"/>
      <c r="H162" s="205"/>
      <c r="I162" s="208"/>
      <c r="J162" s="219">
        <f>BK162</f>
        <v>0</v>
      </c>
      <c r="K162" s="205"/>
      <c r="L162" s="210"/>
      <c r="M162" s="211"/>
      <c r="N162" s="212"/>
      <c r="O162" s="212"/>
      <c r="P162" s="213">
        <f>P163</f>
        <v>0</v>
      </c>
      <c r="Q162" s="212"/>
      <c r="R162" s="213">
        <f>R163</f>
        <v>0</v>
      </c>
      <c r="S162" s="212"/>
      <c r="T162" s="21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5" t="s">
        <v>83</v>
      </c>
      <c r="AT162" s="216" t="s">
        <v>74</v>
      </c>
      <c r="AU162" s="216" t="s">
        <v>83</v>
      </c>
      <c r="AY162" s="215" t="s">
        <v>162</v>
      </c>
      <c r="BK162" s="217">
        <f>BK163</f>
        <v>0</v>
      </c>
    </row>
    <row r="163" s="2" customFormat="1" ht="21.75" customHeight="1">
      <c r="A163" s="39"/>
      <c r="B163" s="40"/>
      <c r="C163" s="220" t="s">
        <v>265</v>
      </c>
      <c r="D163" s="220" t="s">
        <v>165</v>
      </c>
      <c r="E163" s="221" t="s">
        <v>636</v>
      </c>
      <c r="F163" s="222" t="s">
        <v>637</v>
      </c>
      <c r="G163" s="223" t="s">
        <v>177</v>
      </c>
      <c r="H163" s="224">
        <v>1.51</v>
      </c>
      <c r="I163" s="225"/>
      <c r="J163" s="224">
        <f>ROUND(I163*H163,2)</f>
        <v>0</v>
      </c>
      <c r="K163" s="226"/>
      <c r="L163" s="45"/>
      <c r="M163" s="227" t="s">
        <v>1</v>
      </c>
      <c r="N163" s="228" t="s">
        <v>40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169</v>
      </c>
      <c r="AT163" s="231" t="s">
        <v>165</v>
      </c>
      <c r="AU163" s="231" t="s">
        <v>85</v>
      </c>
      <c r="AY163" s="18" t="s">
        <v>162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169</v>
      </c>
      <c r="BM163" s="231" t="s">
        <v>1786</v>
      </c>
    </row>
    <row r="164" s="12" customFormat="1" ht="25.92" customHeight="1">
      <c r="A164" s="12"/>
      <c r="B164" s="204"/>
      <c r="C164" s="205"/>
      <c r="D164" s="206" t="s">
        <v>74</v>
      </c>
      <c r="E164" s="207" t="s">
        <v>654</v>
      </c>
      <c r="F164" s="207" t="s">
        <v>654</v>
      </c>
      <c r="G164" s="205"/>
      <c r="H164" s="205"/>
      <c r="I164" s="208"/>
      <c r="J164" s="209">
        <f>BK164</f>
        <v>0</v>
      </c>
      <c r="K164" s="205"/>
      <c r="L164" s="210"/>
      <c r="M164" s="211"/>
      <c r="N164" s="212"/>
      <c r="O164" s="212"/>
      <c r="P164" s="213">
        <f>P165+P187+P198+P204</f>
        <v>0</v>
      </c>
      <c r="Q164" s="212"/>
      <c r="R164" s="213">
        <f>R165+R187+R198+R204</f>
        <v>0.88863000000000003</v>
      </c>
      <c r="S164" s="212"/>
      <c r="T164" s="214">
        <f>T165+T187+T198+T204</f>
        <v>0.9668000000000001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85</v>
      </c>
      <c r="AT164" s="216" t="s">
        <v>74</v>
      </c>
      <c r="AU164" s="216" t="s">
        <v>75</v>
      </c>
      <c r="AY164" s="215" t="s">
        <v>162</v>
      </c>
      <c r="BK164" s="217">
        <f>BK165+BK187+BK198+BK204</f>
        <v>0</v>
      </c>
    </row>
    <row r="165" s="12" customFormat="1" ht="22.8" customHeight="1">
      <c r="A165" s="12"/>
      <c r="B165" s="204"/>
      <c r="C165" s="205"/>
      <c r="D165" s="206" t="s">
        <v>74</v>
      </c>
      <c r="E165" s="218" t="s">
        <v>1787</v>
      </c>
      <c r="F165" s="218" t="s">
        <v>1788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SUM(P166:P186)</f>
        <v>0</v>
      </c>
      <c r="Q165" s="212"/>
      <c r="R165" s="213">
        <f>SUM(R166:R186)</f>
        <v>0.49087000000000008</v>
      </c>
      <c r="S165" s="212"/>
      <c r="T165" s="214">
        <f>SUM(T166:T186)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85</v>
      </c>
      <c r="AT165" s="216" t="s">
        <v>74</v>
      </c>
      <c r="AU165" s="216" t="s">
        <v>83</v>
      </c>
      <c r="AY165" s="215" t="s">
        <v>162</v>
      </c>
      <c r="BK165" s="217">
        <f>SUM(BK166:BK186)</f>
        <v>0</v>
      </c>
    </row>
    <row r="166" s="2" customFormat="1" ht="24.15" customHeight="1">
      <c r="A166" s="39"/>
      <c r="B166" s="40"/>
      <c r="C166" s="220" t="s">
        <v>284</v>
      </c>
      <c r="D166" s="220" t="s">
        <v>165</v>
      </c>
      <c r="E166" s="221" t="s">
        <v>1789</v>
      </c>
      <c r="F166" s="222" t="s">
        <v>1790</v>
      </c>
      <c r="G166" s="223" t="s">
        <v>213</v>
      </c>
      <c r="H166" s="224">
        <v>50</v>
      </c>
      <c r="I166" s="225"/>
      <c r="J166" s="224">
        <f>ROUND(I166*H166,2)</f>
        <v>0</v>
      </c>
      <c r="K166" s="226"/>
      <c r="L166" s="45"/>
      <c r="M166" s="227" t="s">
        <v>1</v>
      </c>
      <c r="N166" s="228" t="s">
        <v>40</v>
      </c>
      <c r="O166" s="92"/>
      <c r="P166" s="229">
        <f>O166*H166</f>
        <v>0</v>
      </c>
      <c r="Q166" s="229">
        <v>0.00050000000000000001</v>
      </c>
      <c r="R166" s="229">
        <f>Q166*H166</f>
        <v>0.025000000000000001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265</v>
      </c>
      <c r="AT166" s="231" t="s">
        <v>165</v>
      </c>
      <c r="AU166" s="231" t="s">
        <v>85</v>
      </c>
      <c r="AY166" s="18" t="s">
        <v>162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265</v>
      </c>
      <c r="BM166" s="231" t="s">
        <v>1791</v>
      </c>
    </row>
    <row r="167" s="2" customFormat="1" ht="24.15" customHeight="1">
      <c r="A167" s="39"/>
      <c r="B167" s="40"/>
      <c r="C167" s="220" t="s">
        <v>290</v>
      </c>
      <c r="D167" s="220" t="s">
        <v>165</v>
      </c>
      <c r="E167" s="221" t="s">
        <v>1792</v>
      </c>
      <c r="F167" s="222" t="s">
        <v>1793</v>
      </c>
      <c r="G167" s="223" t="s">
        <v>213</v>
      </c>
      <c r="H167" s="224">
        <v>20</v>
      </c>
      <c r="I167" s="225"/>
      <c r="J167" s="224">
        <f>ROUND(I167*H167,2)</f>
        <v>0</v>
      </c>
      <c r="K167" s="226"/>
      <c r="L167" s="45"/>
      <c r="M167" s="227" t="s">
        <v>1</v>
      </c>
      <c r="N167" s="228" t="s">
        <v>40</v>
      </c>
      <c r="O167" s="92"/>
      <c r="P167" s="229">
        <f>O167*H167</f>
        <v>0</v>
      </c>
      <c r="Q167" s="229">
        <v>0.00060999999999999997</v>
      </c>
      <c r="R167" s="229">
        <f>Q167*H167</f>
        <v>0.012199999999999999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265</v>
      </c>
      <c r="AT167" s="231" t="s">
        <v>165</v>
      </c>
      <c r="AU167" s="231" t="s">
        <v>85</v>
      </c>
      <c r="AY167" s="18" t="s">
        <v>162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265</v>
      </c>
      <c r="BM167" s="231" t="s">
        <v>1794</v>
      </c>
    </row>
    <row r="168" s="2" customFormat="1" ht="24.15" customHeight="1">
      <c r="A168" s="39"/>
      <c r="B168" s="40"/>
      <c r="C168" s="220" t="s">
        <v>297</v>
      </c>
      <c r="D168" s="220" t="s">
        <v>165</v>
      </c>
      <c r="E168" s="221" t="s">
        <v>1795</v>
      </c>
      <c r="F168" s="222" t="s">
        <v>1796</v>
      </c>
      <c r="G168" s="223" t="s">
        <v>213</v>
      </c>
      <c r="H168" s="224">
        <v>20</v>
      </c>
      <c r="I168" s="225"/>
      <c r="J168" s="224">
        <f>ROUND(I168*H168,2)</f>
        <v>0</v>
      </c>
      <c r="K168" s="226"/>
      <c r="L168" s="45"/>
      <c r="M168" s="227" t="s">
        <v>1</v>
      </c>
      <c r="N168" s="228" t="s">
        <v>40</v>
      </c>
      <c r="O168" s="92"/>
      <c r="P168" s="229">
        <f>O168*H168</f>
        <v>0</v>
      </c>
      <c r="Q168" s="229">
        <v>0.00093999999999999997</v>
      </c>
      <c r="R168" s="229">
        <f>Q168*H168</f>
        <v>0.018800000000000001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265</v>
      </c>
      <c r="AT168" s="231" t="s">
        <v>165</v>
      </c>
      <c r="AU168" s="231" t="s">
        <v>85</v>
      </c>
      <c r="AY168" s="18" t="s">
        <v>162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265</v>
      </c>
      <c r="BM168" s="231" t="s">
        <v>1797</v>
      </c>
    </row>
    <row r="169" s="2" customFormat="1" ht="24.15" customHeight="1">
      <c r="A169" s="39"/>
      <c r="B169" s="40"/>
      <c r="C169" s="220" t="s">
        <v>306</v>
      </c>
      <c r="D169" s="220" t="s">
        <v>165</v>
      </c>
      <c r="E169" s="221" t="s">
        <v>1798</v>
      </c>
      <c r="F169" s="222" t="s">
        <v>1799</v>
      </c>
      <c r="G169" s="223" t="s">
        <v>213</v>
      </c>
      <c r="H169" s="224">
        <v>35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0.0011800000000000001</v>
      </c>
      <c r="R169" s="229">
        <f>Q169*H169</f>
        <v>0.041300000000000003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265</v>
      </c>
      <c r="AT169" s="231" t="s">
        <v>165</v>
      </c>
      <c r="AU169" s="231" t="s">
        <v>85</v>
      </c>
      <c r="AY169" s="18" t="s">
        <v>162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265</v>
      </c>
      <c r="BM169" s="231" t="s">
        <v>1800</v>
      </c>
    </row>
    <row r="170" s="2" customFormat="1" ht="24.15" customHeight="1">
      <c r="A170" s="39"/>
      <c r="B170" s="40"/>
      <c r="C170" s="220" t="s">
        <v>7</v>
      </c>
      <c r="D170" s="220" t="s">
        <v>165</v>
      </c>
      <c r="E170" s="221" t="s">
        <v>1801</v>
      </c>
      <c r="F170" s="222" t="s">
        <v>1802</v>
      </c>
      <c r="G170" s="223" t="s">
        <v>213</v>
      </c>
      <c r="H170" s="224">
        <v>40</v>
      </c>
      <c r="I170" s="225"/>
      <c r="J170" s="224">
        <f>ROUND(I170*H170,2)</f>
        <v>0</v>
      </c>
      <c r="K170" s="226"/>
      <c r="L170" s="45"/>
      <c r="M170" s="227" t="s">
        <v>1</v>
      </c>
      <c r="N170" s="228" t="s">
        <v>40</v>
      </c>
      <c r="O170" s="92"/>
      <c r="P170" s="229">
        <f>O170*H170</f>
        <v>0</v>
      </c>
      <c r="Q170" s="229">
        <v>0.0026099999999999999</v>
      </c>
      <c r="R170" s="229">
        <f>Q170*H170</f>
        <v>0.10439999999999999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265</v>
      </c>
      <c r="AT170" s="231" t="s">
        <v>165</v>
      </c>
      <c r="AU170" s="231" t="s">
        <v>85</v>
      </c>
      <c r="AY170" s="18" t="s">
        <v>162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265</v>
      </c>
      <c r="BM170" s="231" t="s">
        <v>1803</v>
      </c>
    </row>
    <row r="171" s="2" customFormat="1" ht="24.15" customHeight="1">
      <c r="A171" s="39"/>
      <c r="B171" s="40"/>
      <c r="C171" s="220" t="s">
        <v>318</v>
      </c>
      <c r="D171" s="220" t="s">
        <v>165</v>
      </c>
      <c r="E171" s="221" t="s">
        <v>1804</v>
      </c>
      <c r="F171" s="222" t="s">
        <v>1805</v>
      </c>
      <c r="G171" s="223" t="s">
        <v>213</v>
      </c>
      <c r="H171" s="224">
        <v>35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0.0048700000000000002</v>
      </c>
      <c r="R171" s="229">
        <f>Q171*H171</f>
        <v>0.17045000000000002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265</v>
      </c>
      <c r="AT171" s="231" t="s">
        <v>165</v>
      </c>
      <c r="AU171" s="231" t="s">
        <v>85</v>
      </c>
      <c r="AY171" s="18" t="s">
        <v>162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265</v>
      </c>
      <c r="BM171" s="231" t="s">
        <v>1806</v>
      </c>
    </row>
    <row r="172" s="2" customFormat="1" ht="24.15" customHeight="1">
      <c r="A172" s="39"/>
      <c r="B172" s="40"/>
      <c r="C172" s="220" t="s">
        <v>262</v>
      </c>
      <c r="D172" s="220" t="s">
        <v>165</v>
      </c>
      <c r="E172" s="221" t="s">
        <v>1807</v>
      </c>
      <c r="F172" s="222" t="s">
        <v>1808</v>
      </c>
      <c r="G172" s="223" t="s">
        <v>213</v>
      </c>
      <c r="H172" s="224">
        <v>10</v>
      </c>
      <c r="I172" s="225"/>
      <c r="J172" s="224">
        <f>ROUND(I172*H172,2)</f>
        <v>0</v>
      </c>
      <c r="K172" s="226"/>
      <c r="L172" s="45"/>
      <c r="M172" s="227" t="s">
        <v>1</v>
      </c>
      <c r="N172" s="228" t="s">
        <v>40</v>
      </c>
      <c r="O172" s="92"/>
      <c r="P172" s="229">
        <f>O172*H172</f>
        <v>0</v>
      </c>
      <c r="Q172" s="229">
        <v>0.0057299999999999999</v>
      </c>
      <c r="R172" s="229">
        <f>Q172*H172</f>
        <v>0.057299999999999997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265</v>
      </c>
      <c r="AT172" s="231" t="s">
        <v>165</v>
      </c>
      <c r="AU172" s="231" t="s">
        <v>85</v>
      </c>
      <c r="AY172" s="18" t="s">
        <v>162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83</v>
      </c>
      <c r="BK172" s="232">
        <f>ROUND(I172*H172,2)</f>
        <v>0</v>
      </c>
      <c r="BL172" s="18" t="s">
        <v>265</v>
      </c>
      <c r="BM172" s="231" t="s">
        <v>1809</v>
      </c>
    </row>
    <row r="173" s="2" customFormat="1" ht="21.75" customHeight="1">
      <c r="A173" s="39"/>
      <c r="B173" s="40"/>
      <c r="C173" s="220" t="s">
        <v>331</v>
      </c>
      <c r="D173" s="220" t="s">
        <v>165</v>
      </c>
      <c r="E173" s="221" t="s">
        <v>1810</v>
      </c>
      <c r="F173" s="222" t="s">
        <v>1811</v>
      </c>
      <c r="G173" s="223" t="s">
        <v>213</v>
      </c>
      <c r="H173" s="224">
        <v>125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265</v>
      </c>
      <c r="AT173" s="231" t="s">
        <v>165</v>
      </c>
      <c r="AU173" s="231" t="s">
        <v>85</v>
      </c>
      <c r="AY173" s="18" t="s">
        <v>162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265</v>
      </c>
      <c r="BM173" s="231" t="s">
        <v>1812</v>
      </c>
    </row>
    <row r="174" s="14" customFormat="1">
      <c r="A174" s="14"/>
      <c r="B174" s="244"/>
      <c r="C174" s="245"/>
      <c r="D174" s="235" t="s">
        <v>171</v>
      </c>
      <c r="E174" s="246" t="s">
        <v>1</v>
      </c>
      <c r="F174" s="247" t="s">
        <v>1813</v>
      </c>
      <c r="G174" s="245"/>
      <c r="H174" s="248">
        <v>125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171</v>
      </c>
      <c r="AU174" s="254" t="s">
        <v>85</v>
      </c>
      <c r="AV174" s="14" t="s">
        <v>85</v>
      </c>
      <c r="AW174" s="14" t="s">
        <v>31</v>
      </c>
      <c r="AX174" s="14" t="s">
        <v>83</v>
      </c>
      <c r="AY174" s="254" t="s">
        <v>162</v>
      </c>
    </row>
    <row r="175" s="2" customFormat="1" ht="24.15" customHeight="1">
      <c r="A175" s="39"/>
      <c r="B175" s="40"/>
      <c r="C175" s="220" t="s">
        <v>336</v>
      </c>
      <c r="D175" s="220" t="s">
        <v>165</v>
      </c>
      <c r="E175" s="221" t="s">
        <v>1814</v>
      </c>
      <c r="F175" s="222" t="s">
        <v>1815</v>
      </c>
      <c r="G175" s="223" t="s">
        <v>213</v>
      </c>
      <c r="H175" s="224">
        <v>40</v>
      </c>
      <c r="I175" s="225"/>
      <c r="J175" s="224">
        <f>ROUND(I175*H175,2)</f>
        <v>0</v>
      </c>
      <c r="K175" s="226"/>
      <c r="L175" s="45"/>
      <c r="M175" s="227" t="s">
        <v>1</v>
      </c>
      <c r="N175" s="228" t="s">
        <v>40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265</v>
      </c>
      <c r="AT175" s="231" t="s">
        <v>165</v>
      </c>
      <c r="AU175" s="231" t="s">
        <v>85</v>
      </c>
      <c r="AY175" s="18" t="s">
        <v>162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265</v>
      </c>
      <c r="BM175" s="231" t="s">
        <v>1816</v>
      </c>
    </row>
    <row r="176" s="2" customFormat="1" ht="24.15" customHeight="1">
      <c r="A176" s="39"/>
      <c r="B176" s="40"/>
      <c r="C176" s="220" t="s">
        <v>342</v>
      </c>
      <c r="D176" s="220" t="s">
        <v>165</v>
      </c>
      <c r="E176" s="221" t="s">
        <v>1817</v>
      </c>
      <c r="F176" s="222" t="s">
        <v>1818</v>
      </c>
      <c r="G176" s="223" t="s">
        <v>213</v>
      </c>
      <c r="H176" s="224">
        <v>45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265</v>
      </c>
      <c r="AT176" s="231" t="s">
        <v>165</v>
      </c>
      <c r="AU176" s="231" t="s">
        <v>85</v>
      </c>
      <c r="AY176" s="18" t="s">
        <v>162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265</v>
      </c>
      <c r="BM176" s="231" t="s">
        <v>1819</v>
      </c>
    </row>
    <row r="177" s="14" customFormat="1">
      <c r="A177" s="14"/>
      <c r="B177" s="244"/>
      <c r="C177" s="245"/>
      <c r="D177" s="235" t="s">
        <v>171</v>
      </c>
      <c r="E177" s="246" t="s">
        <v>1</v>
      </c>
      <c r="F177" s="247" t="s">
        <v>1820</v>
      </c>
      <c r="G177" s="245"/>
      <c r="H177" s="248">
        <v>45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4" t="s">
        <v>171</v>
      </c>
      <c r="AU177" s="254" t="s">
        <v>85</v>
      </c>
      <c r="AV177" s="14" t="s">
        <v>85</v>
      </c>
      <c r="AW177" s="14" t="s">
        <v>31</v>
      </c>
      <c r="AX177" s="14" t="s">
        <v>83</v>
      </c>
      <c r="AY177" s="254" t="s">
        <v>162</v>
      </c>
    </row>
    <row r="178" s="2" customFormat="1" ht="33" customHeight="1">
      <c r="A178" s="39"/>
      <c r="B178" s="40"/>
      <c r="C178" s="220" t="s">
        <v>346</v>
      </c>
      <c r="D178" s="220" t="s">
        <v>165</v>
      </c>
      <c r="E178" s="221" t="s">
        <v>1821</v>
      </c>
      <c r="F178" s="222" t="s">
        <v>1822</v>
      </c>
      <c r="G178" s="223" t="s">
        <v>213</v>
      </c>
      <c r="H178" s="224">
        <v>78</v>
      </c>
      <c r="I178" s="225"/>
      <c r="J178" s="224">
        <f>ROUND(I178*H178,2)</f>
        <v>0</v>
      </c>
      <c r="K178" s="226"/>
      <c r="L178" s="45"/>
      <c r="M178" s="227" t="s">
        <v>1</v>
      </c>
      <c r="N178" s="228" t="s">
        <v>40</v>
      </c>
      <c r="O178" s="92"/>
      <c r="P178" s="229">
        <f>O178*H178</f>
        <v>0</v>
      </c>
      <c r="Q178" s="229">
        <v>0.00034000000000000002</v>
      </c>
      <c r="R178" s="229">
        <f>Q178*H178</f>
        <v>0.026520000000000002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265</v>
      </c>
      <c r="AT178" s="231" t="s">
        <v>165</v>
      </c>
      <c r="AU178" s="231" t="s">
        <v>85</v>
      </c>
      <c r="AY178" s="18" t="s">
        <v>162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265</v>
      </c>
      <c r="BM178" s="231" t="s">
        <v>1823</v>
      </c>
    </row>
    <row r="179" s="14" customFormat="1">
      <c r="A179" s="14"/>
      <c r="B179" s="244"/>
      <c r="C179" s="245"/>
      <c r="D179" s="235" t="s">
        <v>171</v>
      </c>
      <c r="E179" s="246" t="s">
        <v>1</v>
      </c>
      <c r="F179" s="247" t="s">
        <v>1824</v>
      </c>
      <c r="G179" s="245"/>
      <c r="H179" s="248">
        <v>78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171</v>
      </c>
      <c r="AU179" s="254" t="s">
        <v>85</v>
      </c>
      <c r="AV179" s="14" t="s">
        <v>85</v>
      </c>
      <c r="AW179" s="14" t="s">
        <v>31</v>
      </c>
      <c r="AX179" s="14" t="s">
        <v>83</v>
      </c>
      <c r="AY179" s="254" t="s">
        <v>162</v>
      </c>
    </row>
    <row r="180" s="2" customFormat="1" ht="37.8" customHeight="1">
      <c r="A180" s="39"/>
      <c r="B180" s="40"/>
      <c r="C180" s="220" t="s">
        <v>353</v>
      </c>
      <c r="D180" s="220" t="s">
        <v>165</v>
      </c>
      <c r="E180" s="221" t="s">
        <v>1825</v>
      </c>
      <c r="F180" s="222" t="s">
        <v>1826</v>
      </c>
      <c r="G180" s="223" t="s">
        <v>213</v>
      </c>
      <c r="H180" s="224">
        <v>25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0.00016000000000000001</v>
      </c>
      <c r="R180" s="229">
        <f>Q180*H180</f>
        <v>0.0040000000000000001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265</v>
      </c>
      <c r="AT180" s="231" t="s">
        <v>165</v>
      </c>
      <c r="AU180" s="231" t="s">
        <v>85</v>
      </c>
      <c r="AY180" s="18" t="s">
        <v>162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265</v>
      </c>
      <c r="BM180" s="231" t="s">
        <v>1827</v>
      </c>
    </row>
    <row r="181" s="2" customFormat="1" ht="33" customHeight="1">
      <c r="A181" s="39"/>
      <c r="B181" s="40"/>
      <c r="C181" s="220" t="s">
        <v>359</v>
      </c>
      <c r="D181" s="220" t="s">
        <v>165</v>
      </c>
      <c r="E181" s="221" t="s">
        <v>1828</v>
      </c>
      <c r="F181" s="222" t="s">
        <v>1829</v>
      </c>
      <c r="G181" s="223" t="s">
        <v>213</v>
      </c>
      <c r="H181" s="224">
        <v>12</v>
      </c>
      <c r="I181" s="225"/>
      <c r="J181" s="224">
        <f>ROUND(I181*H181,2)</f>
        <v>0</v>
      </c>
      <c r="K181" s="226"/>
      <c r="L181" s="45"/>
      <c r="M181" s="227" t="s">
        <v>1</v>
      </c>
      <c r="N181" s="228" t="s">
        <v>40</v>
      </c>
      <c r="O181" s="92"/>
      <c r="P181" s="229">
        <f>O181*H181</f>
        <v>0</v>
      </c>
      <c r="Q181" s="229">
        <v>0.00020000000000000001</v>
      </c>
      <c r="R181" s="229">
        <f>Q181*H181</f>
        <v>0.0024000000000000002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265</v>
      </c>
      <c r="AT181" s="231" t="s">
        <v>165</v>
      </c>
      <c r="AU181" s="231" t="s">
        <v>85</v>
      </c>
      <c r="AY181" s="18" t="s">
        <v>162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83</v>
      </c>
      <c r="BK181" s="232">
        <f>ROUND(I181*H181,2)</f>
        <v>0</v>
      </c>
      <c r="BL181" s="18" t="s">
        <v>265</v>
      </c>
      <c r="BM181" s="231" t="s">
        <v>1830</v>
      </c>
    </row>
    <row r="182" s="2" customFormat="1" ht="33" customHeight="1">
      <c r="A182" s="39"/>
      <c r="B182" s="40"/>
      <c r="C182" s="220" t="s">
        <v>365</v>
      </c>
      <c r="D182" s="220" t="s">
        <v>165</v>
      </c>
      <c r="E182" s="221" t="s">
        <v>1831</v>
      </c>
      <c r="F182" s="222" t="s">
        <v>1832</v>
      </c>
      <c r="G182" s="223" t="s">
        <v>213</v>
      </c>
      <c r="H182" s="224">
        <v>10</v>
      </c>
      <c r="I182" s="225"/>
      <c r="J182" s="224">
        <f>ROUND(I182*H182,2)</f>
        <v>0</v>
      </c>
      <c r="K182" s="226"/>
      <c r="L182" s="45"/>
      <c r="M182" s="227" t="s">
        <v>1</v>
      </c>
      <c r="N182" s="228" t="s">
        <v>40</v>
      </c>
      <c r="O182" s="92"/>
      <c r="P182" s="229">
        <f>O182*H182</f>
        <v>0</v>
      </c>
      <c r="Q182" s="229">
        <v>0.00024000000000000001</v>
      </c>
      <c r="R182" s="229">
        <f>Q182*H182</f>
        <v>0.0024000000000000002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265</v>
      </c>
      <c r="AT182" s="231" t="s">
        <v>165</v>
      </c>
      <c r="AU182" s="231" t="s">
        <v>85</v>
      </c>
      <c r="AY182" s="18" t="s">
        <v>162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265</v>
      </c>
      <c r="BM182" s="231" t="s">
        <v>1833</v>
      </c>
    </row>
    <row r="183" s="2" customFormat="1" ht="33" customHeight="1">
      <c r="A183" s="39"/>
      <c r="B183" s="40"/>
      <c r="C183" s="220" t="s">
        <v>369</v>
      </c>
      <c r="D183" s="220" t="s">
        <v>165</v>
      </c>
      <c r="E183" s="221" t="s">
        <v>1834</v>
      </c>
      <c r="F183" s="222" t="s">
        <v>1835</v>
      </c>
      <c r="G183" s="223" t="s">
        <v>213</v>
      </c>
      <c r="H183" s="224">
        <v>40</v>
      </c>
      <c r="I183" s="225"/>
      <c r="J183" s="224">
        <f>ROUND(I183*H183,2)</f>
        <v>0</v>
      </c>
      <c r="K183" s="226"/>
      <c r="L183" s="45"/>
      <c r="M183" s="227" t="s">
        <v>1</v>
      </c>
      <c r="N183" s="228" t="s">
        <v>40</v>
      </c>
      <c r="O183" s="92"/>
      <c r="P183" s="229">
        <f>O183*H183</f>
        <v>0</v>
      </c>
      <c r="Q183" s="229">
        <v>0.00027</v>
      </c>
      <c r="R183" s="229">
        <f>Q183*H183</f>
        <v>0.010800000000000001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265</v>
      </c>
      <c r="AT183" s="231" t="s">
        <v>165</v>
      </c>
      <c r="AU183" s="231" t="s">
        <v>85</v>
      </c>
      <c r="AY183" s="18" t="s">
        <v>162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83</v>
      </c>
      <c r="BK183" s="232">
        <f>ROUND(I183*H183,2)</f>
        <v>0</v>
      </c>
      <c r="BL183" s="18" t="s">
        <v>265</v>
      </c>
      <c r="BM183" s="231" t="s">
        <v>1836</v>
      </c>
    </row>
    <row r="184" s="2" customFormat="1" ht="33" customHeight="1">
      <c r="A184" s="39"/>
      <c r="B184" s="40"/>
      <c r="C184" s="220" t="s">
        <v>375</v>
      </c>
      <c r="D184" s="220" t="s">
        <v>165</v>
      </c>
      <c r="E184" s="221" t="s">
        <v>1837</v>
      </c>
      <c r="F184" s="222" t="s">
        <v>1838</v>
      </c>
      <c r="G184" s="223" t="s">
        <v>213</v>
      </c>
      <c r="H184" s="224">
        <v>45</v>
      </c>
      <c r="I184" s="225"/>
      <c r="J184" s="224">
        <f>ROUND(I184*H184,2)</f>
        <v>0</v>
      </c>
      <c r="K184" s="226"/>
      <c r="L184" s="45"/>
      <c r="M184" s="227" t="s">
        <v>1</v>
      </c>
      <c r="N184" s="228" t="s">
        <v>40</v>
      </c>
      <c r="O184" s="92"/>
      <c r="P184" s="229">
        <f>O184*H184</f>
        <v>0</v>
      </c>
      <c r="Q184" s="229">
        <v>0.00034000000000000002</v>
      </c>
      <c r="R184" s="229">
        <f>Q184*H184</f>
        <v>0.015300000000000001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265</v>
      </c>
      <c r="AT184" s="231" t="s">
        <v>165</v>
      </c>
      <c r="AU184" s="231" t="s">
        <v>85</v>
      </c>
      <c r="AY184" s="18" t="s">
        <v>162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265</v>
      </c>
      <c r="BM184" s="231" t="s">
        <v>1839</v>
      </c>
    </row>
    <row r="185" s="14" customFormat="1">
      <c r="A185" s="14"/>
      <c r="B185" s="244"/>
      <c r="C185" s="245"/>
      <c r="D185" s="235" t="s">
        <v>171</v>
      </c>
      <c r="E185" s="246" t="s">
        <v>1</v>
      </c>
      <c r="F185" s="247" t="s">
        <v>1820</v>
      </c>
      <c r="G185" s="245"/>
      <c r="H185" s="248">
        <v>45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171</v>
      </c>
      <c r="AU185" s="254" t="s">
        <v>85</v>
      </c>
      <c r="AV185" s="14" t="s">
        <v>85</v>
      </c>
      <c r="AW185" s="14" t="s">
        <v>31</v>
      </c>
      <c r="AX185" s="14" t="s">
        <v>83</v>
      </c>
      <c r="AY185" s="254" t="s">
        <v>162</v>
      </c>
    </row>
    <row r="186" s="2" customFormat="1" ht="24.15" customHeight="1">
      <c r="A186" s="39"/>
      <c r="B186" s="40"/>
      <c r="C186" s="220" t="s">
        <v>379</v>
      </c>
      <c r="D186" s="220" t="s">
        <v>165</v>
      </c>
      <c r="E186" s="221" t="s">
        <v>1840</v>
      </c>
      <c r="F186" s="222" t="s">
        <v>1841</v>
      </c>
      <c r="G186" s="223" t="s">
        <v>177</v>
      </c>
      <c r="H186" s="224">
        <v>0.48999999999999999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265</v>
      </c>
      <c r="AT186" s="231" t="s">
        <v>165</v>
      </c>
      <c r="AU186" s="231" t="s">
        <v>85</v>
      </c>
      <c r="AY186" s="18" t="s">
        <v>162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265</v>
      </c>
      <c r="BM186" s="231" t="s">
        <v>1842</v>
      </c>
    </row>
    <row r="187" s="12" customFormat="1" ht="22.8" customHeight="1">
      <c r="A187" s="12"/>
      <c r="B187" s="204"/>
      <c r="C187" s="205"/>
      <c r="D187" s="206" t="s">
        <v>74</v>
      </c>
      <c r="E187" s="218" t="s">
        <v>1843</v>
      </c>
      <c r="F187" s="218" t="s">
        <v>1844</v>
      </c>
      <c r="G187" s="205"/>
      <c r="H187" s="205"/>
      <c r="I187" s="208"/>
      <c r="J187" s="219">
        <f>BK187</f>
        <v>0</v>
      </c>
      <c r="K187" s="205"/>
      <c r="L187" s="210"/>
      <c r="M187" s="211"/>
      <c r="N187" s="212"/>
      <c r="O187" s="212"/>
      <c r="P187" s="213">
        <f>SUM(P188:P197)</f>
        <v>0</v>
      </c>
      <c r="Q187" s="212"/>
      <c r="R187" s="213">
        <f>SUM(R188:R197)</f>
        <v>0.015559999999999999</v>
      </c>
      <c r="S187" s="212"/>
      <c r="T187" s="214">
        <f>SUM(T188:T197)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15" t="s">
        <v>85</v>
      </c>
      <c r="AT187" s="216" t="s">
        <v>74</v>
      </c>
      <c r="AU187" s="216" t="s">
        <v>83</v>
      </c>
      <c r="AY187" s="215" t="s">
        <v>162</v>
      </c>
      <c r="BK187" s="217">
        <f>SUM(BK188:BK197)</f>
        <v>0</v>
      </c>
    </row>
    <row r="188" s="2" customFormat="1" ht="16.5" customHeight="1">
      <c r="A188" s="39"/>
      <c r="B188" s="40"/>
      <c r="C188" s="220" t="s">
        <v>390</v>
      </c>
      <c r="D188" s="220" t="s">
        <v>165</v>
      </c>
      <c r="E188" s="221" t="s">
        <v>1845</v>
      </c>
      <c r="F188" s="222" t="s">
        <v>1846</v>
      </c>
      <c r="G188" s="223" t="s">
        <v>193</v>
      </c>
      <c r="H188" s="224">
        <v>2</v>
      </c>
      <c r="I188" s="225"/>
      <c r="J188" s="224">
        <f>ROUND(I188*H188,2)</f>
        <v>0</v>
      </c>
      <c r="K188" s="226"/>
      <c r="L188" s="45"/>
      <c r="M188" s="227" t="s">
        <v>1</v>
      </c>
      <c r="N188" s="228" t="s">
        <v>40</v>
      </c>
      <c r="O188" s="92"/>
      <c r="P188" s="229">
        <f>O188*H188</f>
        <v>0</v>
      </c>
      <c r="Q188" s="229">
        <v>8.0000000000000007E-05</v>
      </c>
      <c r="R188" s="229">
        <f>Q188*H188</f>
        <v>0.00016000000000000001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265</v>
      </c>
      <c r="AT188" s="231" t="s">
        <v>165</v>
      </c>
      <c r="AU188" s="231" t="s">
        <v>85</v>
      </c>
      <c r="AY188" s="18" t="s">
        <v>162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265</v>
      </c>
      <c r="BM188" s="231" t="s">
        <v>1847</v>
      </c>
    </row>
    <row r="189" s="2" customFormat="1" ht="21.75" customHeight="1">
      <c r="A189" s="39"/>
      <c r="B189" s="40"/>
      <c r="C189" s="270" t="s">
        <v>395</v>
      </c>
      <c r="D189" s="270" t="s">
        <v>319</v>
      </c>
      <c r="E189" s="271" t="s">
        <v>1848</v>
      </c>
      <c r="F189" s="272" t="s">
        <v>1849</v>
      </c>
      <c r="G189" s="273" t="s">
        <v>193</v>
      </c>
      <c r="H189" s="274">
        <v>2</v>
      </c>
      <c r="I189" s="275"/>
      <c r="J189" s="274">
        <f>ROUND(I189*H189,2)</f>
        <v>0</v>
      </c>
      <c r="K189" s="276"/>
      <c r="L189" s="277"/>
      <c r="M189" s="278" t="s">
        <v>1</v>
      </c>
      <c r="N189" s="279" t="s">
        <v>40</v>
      </c>
      <c r="O189" s="92"/>
      <c r="P189" s="229">
        <f>O189*H189</f>
        <v>0</v>
      </c>
      <c r="Q189" s="229">
        <v>0.0011000000000000001</v>
      </c>
      <c r="R189" s="229">
        <f>Q189*H189</f>
        <v>0.0022000000000000001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375</v>
      </c>
      <c r="AT189" s="231" t="s">
        <v>319</v>
      </c>
      <c r="AU189" s="231" t="s">
        <v>85</v>
      </c>
      <c r="AY189" s="18" t="s">
        <v>162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265</v>
      </c>
      <c r="BM189" s="231" t="s">
        <v>1850</v>
      </c>
    </row>
    <row r="190" s="2" customFormat="1" ht="16.5" customHeight="1">
      <c r="A190" s="39"/>
      <c r="B190" s="40"/>
      <c r="C190" s="220" t="s">
        <v>400</v>
      </c>
      <c r="D190" s="220" t="s">
        <v>165</v>
      </c>
      <c r="E190" s="221" t="s">
        <v>1851</v>
      </c>
      <c r="F190" s="222" t="s">
        <v>1852</v>
      </c>
      <c r="G190" s="223" t="s">
        <v>193</v>
      </c>
      <c r="H190" s="224">
        <v>2</v>
      </c>
      <c r="I190" s="225"/>
      <c r="J190" s="224">
        <f>ROUND(I190*H190,2)</f>
        <v>0</v>
      </c>
      <c r="K190" s="226"/>
      <c r="L190" s="45"/>
      <c r="M190" s="227" t="s">
        <v>1</v>
      </c>
      <c r="N190" s="228" t="s">
        <v>40</v>
      </c>
      <c r="O190" s="92"/>
      <c r="P190" s="229">
        <f>O190*H190</f>
        <v>0</v>
      </c>
      <c r="Q190" s="229">
        <v>0.00013999999999999999</v>
      </c>
      <c r="R190" s="229">
        <f>Q190*H190</f>
        <v>0.00027999999999999998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265</v>
      </c>
      <c r="AT190" s="231" t="s">
        <v>165</v>
      </c>
      <c r="AU190" s="231" t="s">
        <v>85</v>
      </c>
      <c r="AY190" s="18" t="s">
        <v>162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83</v>
      </c>
      <c r="BK190" s="232">
        <f>ROUND(I190*H190,2)</f>
        <v>0</v>
      </c>
      <c r="BL190" s="18" t="s">
        <v>265</v>
      </c>
      <c r="BM190" s="231" t="s">
        <v>1853</v>
      </c>
    </row>
    <row r="191" s="2" customFormat="1" ht="21.75" customHeight="1">
      <c r="A191" s="39"/>
      <c r="B191" s="40"/>
      <c r="C191" s="270" t="s">
        <v>404</v>
      </c>
      <c r="D191" s="270" t="s">
        <v>319</v>
      </c>
      <c r="E191" s="271" t="s">
        <v>1854</v>
      </c>
      <c r="F191" s="272" t="s">
        <v>1855</v>
      </c>
      <c r="G191" s="273" t="s">
        <v>193</v>
      </c>
      <c r="H191" s="274">
        <v>2</v>
      </c>
      <c r="I191" s="275"/>
      <c r="J191" s="274">
        <f>ROUND(I191*H191,2)</f>
        <v>0</v>
      </c>
      <c r="K191" s="276"/>
      <c r="L191" s="277"/>
      <c r="M191" s="278" t="s">
        <v>1</v>
      </c>
      <c r="N191" s="279" t="s">
        <v>40</v>
      </c>
      <c r="O191" s="92"/>
      <c r="P191" s="229">
        <f>O191*H191</f>
        <v>0</v>
      </c>
      <c r="Q191" s="229">
        <v>0.00050000000000000001</v>
      </c>
      <c r="R191" s="229">
        <f>Q191*H191</f>
        <v>0.001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375</v>
      </c>
      <c r="AT191" s="231" t="s">
        <v>319</v>
      </c>
      <c r="AU191" s="231" t="s">
        <v>85</v>
      </c>
      <c r="AY191" s="18" t="s">
        <v>162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83</v>
      </c>
      <c r="BK191" s="232">
        <f>ROUND(I191*H191,2)</f>
        <v>0</v>
      </c>
      <c r="BL191" s="18" t="s">
        <v>265</v>
      </c>
      <c r="BM191" s="231" t="s">
        <v>1856</v>
      </c>
    </row>
    <row r="192" s="2" customFormat="1" ht="24.15" customHeight="1">
      <c r="A192" s="39"/>
      <c r="B192" s="40"/>
      <c r="C192" s="220" t="s">
        <v>409</v>
      </c>
      <c r="D192" s="220" t="s">
        <v>165</v>
      </c>
      <c r="E192" s="221" t="s">
        <v>1857</v>
      </c>
      <c r="F192" s="222" t="s">
        <v>1858</v>
      </c>
      <c r="G192" s="223" t="s">
        <v>193</v>
      </c>
      <c r="H192" s="224">
        <v>6</v>
      </c>
      <c r="I192" s="225"/>
      <c r="J192" s="224">
        <f>ROUND(I192*H192,2)</f>
        <v>0</v>
      </c>
      <c r="K192" s="226"/>
      <c r="L192" s="45"/>
      <c r="M192" s="227" t="s">
        <v>1</v>
      </c>
      <c r="N192" s="228" t="s">
        <v>40</v>
      </c>
      <c r="O192" s="92"/>
      <c r="P192" s="229">
        <f>O192*H192</f>
        <v>0</v>
      </c>
      <c r="Q192" s="229">
        <v>0.00022000000000000001</v>
      </c>
      <c r="R192" s="229">
        <f>Q192*H192</f>
        <v>0.00132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265</v>
      </c>
      <c r="AT192" s="231" t="s">
        <v>165</v>
      </c>
      <c r="AU192" s="231" t="s">
        <v>85</v>
      </c>
      <c r="AY192" s="18" t="s">
        <v>162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265</v>
      </c>
      <c r="BM192" s="231" t="s">
        <v>1859</v>
      </c>
    </row>
    <row r="193" s="2" customFormat="1" ht="24.15" customHeight="1">
      <c r="A193" s="39"/>
      <c r="B193" s="40"/>
      <c r="C193" s="220" t="s">
        <v>415</v>
      </c>
      <c r="D193" s="220" t="s">
        <v>165</v>
      </c>
      <c r="E193" s="221" t="s">
        <v>1860</v>
      </c>
      <c r="F193" s="222" t="s">
        <v>1861</v>
      </c>
      <c r="G193" s="223" t="s">
        <v>193</v>
      </c>
      <c r="H193" s="224">
        <v>1</v>
      </c>
      <c r="I193" s="225"/>
      <c r="J193" s="224">
        <f>ROUND(I193*H193,2)</f>
        <v>0</v>
      </c>
      <c r="K193" s="226"/>
      <c r="L193" s="45"/>
      <c r="M193" s="227" t="s">
        <v>1</v>
      </c>
      <c r="N193" s="228" t="s">
        <v>40</v>
      </c>
      <c r="O193" s="92"/>
      <c r="P193" s="229">
        <f>O193*H193</f>
        <v>0</v>
      </c>
      <c r="Q193" s="229">
        <v>0.00051999999999999995</v>
      </c>
      <c r="R193" s="229">
        <f>Q193*H193</f>
        <v>0.00051999999999999995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265</v>
      </c>
      <c r="AT193" s="231" t="s">
        <v>165</v>
      </c>
      <c r="AU193" s="231" t="s">
        <v>85</v>
      </c>
      <c r="AY193" s="18" t="s">
        <v>162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83</v>
      </c>
      <c r="BK193" s="232">
        <f>ROUND(I193*H193,2)</f>
        <v>0</v>
      </c>
      <c r="BL193" s="18" t="s">
        <v>265</v>
      </c>
      <c r="BM193" s="231" t="s">
        <v>1862</v>
      </c>
    </row>
    <row r="194" s="2" customFormat="1" ht="24.15" customHeight="1">
      <c r="A194" s="39"/>
      <c r="B194" s="40"/>
      <c r="C194" s="220" t="s">
        <v>419</v>
      </c>
      <c r="D194" s="220" t="s">
        <v>165</v>
      </c>
      <c r="E194" s="221" t="s">
        <v>1863</v>
      </c>
      <c r="F194" s="222" t="s">
        <v>1864</v>
      </c>
      <c r="G194" s="223" t="s">
        <v>193</v>
      </c>
      <c r="H194" s="224">
        <v>12</v>
      </c>
      <c r="I194" s="225"/>
      <c r="J194" s="224">
        <f>ROUND(I194*H194,2)</f>
        <v>0</v>
      </c>
      <c r="K194" s="226"/>
      <c r="L194" s="45"/>
      <c r="M194" s="227" t="s">
        <v>1</v>
      </c>
      <c r="N194" s="228" t="s">
        <v>40</v>
      </c>
      <c r="O194" s="92"/>
      <c r="P194" s="229">
        <f>O194*H194</f>
        <v>0</v>
      </c>
      <c r="Q194" s="229">
        <v>0.00013999999999999999</v>
      </c>
      <c r="R194" s="229">
        <f>Q194*H194</f>
        <v>0.0016799999999999999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265</v>
      </c>
      <c r="AT194" s="231" t="s">
        <v>165</v>
      </c>
      <c r="AU194" s="231" t="s">
        <v>85</v>
      </c>
      <c r="AY194" s="18" t="s">
        <v>162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265</v>
      </c>
      <c r="BM194" s="231" t="s">
        <v>1865</v>
      </c>
    </row>
    <row r="195" s="2" customFormat="1" ht="24.15" customHeight="1">
      <c r="A195" s="39"/>
      <c r="B195" s="40"/>
      <c r="C195" s="220" t="s">
        <v>426</v>
      </c>
      <c r="D195" s="220" t="s">
        <v>165</v>
      </c>
      <c r="E195" s="221" t="s">
        <v>1866</v>
      </c>
      <c r="F195" s="222" t="s">
        <v>1867</v>
      </c>
      <c r="G195" s="223" t="s">
        <v>193</v>
      </c>
      <c r="H195" s="224">
        <v>11</v>
      </c>
      <c r="I195" s="225"/>
      <c r="J195" s="224">
        <f>ROUND(I195*H195,2)</f>
        <v>0</v>
      </c>
      <c r="K195" s="226"/>
      <c r="L195" s="45"/>
      <c r="M195" s="227" t="s">
        <v>1</v>
      </c>
      <c r="N195" s="228" t="s">
        <v>40</v>
      </c>
      <c r="O195" s="92"/>
      <c r="P195" s="229">
        <f>O195*H195</f>
        <v>0</v>
      </c>
      <c r="Q195" s="229">
        <v>0.00069999999999999999</v>
      </c>
      <c r="R195" s="229">
        <f>Q195*H195</f>
        <v>0.0077000000000000002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265</v>
      </c>
      <c r="AT195" s="231" t="s">
        <v>165</v>
      </c>
      <c r="AU195" s="231" t="s">
        <v>85</v>
      </c>
      <c r="AY195" s="18" t="s">
        <v>162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83</v>
      </c>
      <c r="BK195" s="232">
        <f>ROUND(I195*H195,2)</f>
        <v>0</v>
      </c>
      <c r="BL195" s="18" t="s">
        <v>265</v>
      </c>
      <c r="BM195" s="231" t="s">
        <v>1868</v>
      </c>
    </row>
    <row r="196" s="2" customFormat="1" ht="21.75" customHeight="1">
      <c r="A196" s="39"/>
      <c r="B196" s="40"/>
      <c r="C196" s="220" t="s">
        <v>436</v>
      </c>
      <c r="D196" s="220" t="s">
        <v>165</v>
      </c>
      <c r="E196" s="221" t="s">
        <v>1869</v>
      </c>
      <c r="F196" s="222" t="s">
        <v>1870</v>
      </c>
      <c r="G196" s="223" t="s">
        <v>193</v>
      </c>
      <c r="H196" s="224">
        <v>1</v>
      </c>
      <c r="I196" s="225"/>
      <c r="J196" s="224">
        <f>ROUND(I196*H196,2)</f>
        <v>0</v>
      </c>
      <c r="K196" s="226"/>
      <c r="L196" s="45"/>
      <c r="M196" s="227" t="s">
        <v>1</v>
      </c>
      <c r="N196" s="228" t="s">
        <v>40</v>
      </c>
      <c r="O196" s="92"/>
      <c r="P196" s="229">
        <f>O196*H196</f>
        <v>0</v>
      </c>
      <c r="Q196" s="229">
        <v>0.00069999999999999999</v>
      </c>
      <c r="R196" s="229">
        <f>Q196*H196</f>
        <v>0.00069999999999999999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265</v>
      </c>
      <c r="AT196" s="231" t="s">
        <v>165</v>
      </c>
      <c r="AU196" s="231" t="s">
        <v>85</v>
      </c>
      <c r="AY196" s="18" t="s">
        <v>162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83</v>
      </c>
      <c r="BK196" s="232">
        <f>ROUND(I196*H196,2)</f>
        <v>0</v>
      </c>
      <c r="BL196" s="18" t="s">
        <v>265</v>
      </c>
      <c r="BM196" s="231" t="s">
        <v>1871</v>
      </c>
    </row>
    <row r="197" s="2" customFormat="1" ht="24.15" customHeight="1">
      <c r="A197" s="39"/>
      <c r="B197" s="40"/>
      <c r="C197" s="220" t="s">
        <v>441</v>
      </c>
      <c r="D197" s="220" t="s">
        <v>165</v>
      </c>
      <c r="E197" s="221" t="s">
        <v>1872</v>
      </c>
      <c r="F197" s="222" t="s">
        <v>1873</v>
      </c>
      <c r="G197" s="223" t="s">
        <v>177</v>
      </c>
      <c r="H197" s="224">
        <v>0.02</v>
      </c>
      <c r="I197" s="225"/>
      <c r="J197" s="224">
        <f>ROUND(I197*H197,2)</f>
        <v>0</v>
      </c>
      <c r="K197" s="226"/>
      <c r="L197" s="45"/>
      <c r="M197" s="227" t="s">
        <v>1</v>
      </c>
      <c r="N197" s="228" t="s">
        <v>40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265</v>
      </c>
      <c r="AT197" s="231" t="s">
        <v>165</v>
      </c>
      <c r="AU197" s="231" t="s">
        <v>85</v>
      </c>
      <c r="AY197" s="18" t="s">
        <v>162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83</v>
      </c>
      <c r="BK197" s="232">
        <f>ROUND(I197*H197,2)</f>
        <v>0</v>
      </c>
      <c r="BL197" s="18" t="s">
        <v>265</v>
      </c>
      <c r="BM197" s="231" t="s">
        <v>1874</v>
      </c>
    </row>
    <row r="198" s="12" customFormat="1" ht="22.8" customHeight="1">
      <c r="A198" s="12"/>
      <c r="B198" s="204"/>
      <c r="C198" s="205"/>
      <c r="D198" s="206" t="s">
        <v>74</v>
      </c>
      <c r="E198" s="218" t="s">
        <v>1875</v>
      </c>
      <c r="F198" s="218" t="s">
        <v>1876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SUM(P199:P203)</f>
        <v>0</v>
      </c>
      <c r="Q198" s="212"/>
      <c r="R198" s="213">
        <f>SUM(R199:R203)</f>
        <v>0.37620000000000003</v>
      </c>
      <c r="S198" s="212"/>
      <c r="T198" s="214">
        <f>SUM(T199:T203)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85</v>
      </c>
      <c r="AT198" s="216" t="s">
        <v>74</v>
      </c>
      <c r="AU198" s="216" t="s">
        <v>83</v>
      </c>
      <c r="AY198" s="215" t="s">
        <v>162</v>
      </c>
      <c r="BK198" s="217">
        <f>SUM(BK199:BK203)</f>
        <v>0</v>
      </c>
    </row>
    <row r="199" s="2" customFormat="1" ht="44.25" customHeight="1">
      <c r="A199" s="39"/>
      <c r="B199" s="40"/>
      <c r="C199" s="220" t="s">
        <v>446</v>
      </c>
      <c r="D199" s="220" t="s">
        <v>165</v>
      </c>
      <c r="E199" s="221" t="s">
        <v>1877</v>
      </c>
      <c r="F199" s="222" t="s">
        <v>1878</v>
      </c>
      <c r="G199" s="223" t="s">
        <v>193</v>
      </c>
      <c r="H199" s="224">
        <v>9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0.025159999999999998</v>
      </c>
      <c r="R199" s="229">
        <f>Q199*H199</f>
        <v>0.22643999999999998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265</v>
      </c>
      <c r="AT199" s="231" t="s">
        <v>165</v>
      </c>
      <c r="AU199" s="231" t="s">
        <v>85</v>
      </c>
      <c r="AY199" s="18" t="s">
        <v>162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265</v>
      </c>
      <c r="BM199" s="231" t="s">
        <v>1879</v>
      </c>
    </row>
    <row r="200" s="2" customFormat="1" ht="44.25" customHeight="1">
      <c r="A200" s="39"/>
      <c r="B200" s="40"/>
      <c r="C200" s="220" t="s">
        <v>450</v>
      </c>
      <c r="D200" s="220" t="s">
        <v>165</v>
      </c>
      <c r="E200" s="221" t="s">
        <v>1880</v>
      </c>
      <c r="F200" s="222" t="s">
        <v>1881</v>
      </c>
      <c r="G200" s="223" t="s">
        <v>193</v>
      </c>
      <c r="H200" s="224">
        <v>1</v>
      </c>
      <c r="I200" s="225"/>
      <c r="J200" s="224">
        <f>ROUND(I200*H200,2)</f>
        <v>0</v>
      </c>
      <c r="K200" s="226"/>
      <c r="L200" s="45"/>
      <c r="M200" s="227" t="s">
        <v>1</v>
      </c>
      <c r="N200" s="228" t="s">
        <v>40</v>
      </c>
      <c r="O200" s="92"/>
      <c r="P200" s="229">
        <f>O200*H200</f>
        <v>0</v>
      </c>
      <c r="Q200" s="229">
        <v>0.045319999999999999</v>
      </c>
      <c r="R200" s="229">
        <f>Q200*H200</f>
        <v>0.045319999999999999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265</v>
      </c>
      <c r="AT200" s="231" t="s">
        <v>165</v>
      </c>
      <c r="AU200" s="231" t="s">
        <v>85</v>
      </c>
      <c r="AY200" s="18" t="s">
        <v>162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83</v>
      </c>
      <c r="BK200" s="232">
        <f>ROUND(I200*H200,2)</f>
        <v>0</v>
      </c>
      <c r="BL200" s="18" t="s">
        <v>265</v>
      </c>
      <c r="BM200" s="231" t="s">
        <v>1882</v>
      </c>
    </row>
    <row r="201" s="2" customFormat="1" ht="44.25" customHeight="1">
      <c r="A201" s="39"/>
      <c r="B201" s="40"/>
      <c r="C201" s="220" t="s">
        <v>454</v>
      </c>
      <c r="D201" s="220" t="s">
        <v>165</v>
      </c>
      <c r="E201" s="221" t="s">
        <v>1883</v>
      </c>
      <c r="F201" s="222" t="s">
        <v>1884</v>
      </c>
      <c r="G201" s="223" t="s">
        <v>193</v>
      </c>
      <c r="H201" s="224">
        <v>1</v>
      </c>
      <c r="I201" s="225"/>
      <c r="J201" s="224">
        <f>ROUND(I201*H201,2)</f>
        <v>0</v>
      </c>
      <c r="K201" s="226"/>
      <c r="L201" s="45"/>
      <c r="M201" s="227" t="s">
        <v>1</v>
      </c>
      <c r="N201" s="228" t="s">
        <v>40</v>
      </c>
      <c r="O201" s="92"/>
      <c r="P201" s="229">
        <f>O201*H201</f>
        <v>0</v>
      </c>
      <c r="Q201" s="229">
        <v>0.088440000000000005</v>
      </c>
      <c r="R201" s="229">
        <f>Q201*H201</f>
        <v>0.088440000000000005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265</v>
      </c>
      <c r="AT201" s="231" t="s">
        <v>165</v>
      </c>
      <c r="AU201" s="231" t="s">
        <v>85</v>
      </c>
      <c r="AY201" s="18" t="s">
        <v>162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83</v>
      </c>
      <c r="BK201" s="232">
        <f>ROUND(I201*H201,2)</f>
        <v>0</v>
      </c>
      <c r="BL201" s="18" t="s">
        <v>265</v>
      </c>
      <c r="BM201" s="231" t="s">
        <v>1885</v>
      </c>
    </row>
    <row r="202" s="2" customFormat="1" ht="24.15" customHeight="1">
      <c r="A202" s="39"/>
      <c r="B202" s="40"/>
      <c r="C202" s="220" t="s">
        <v>462</v>
      </c>
      <c r="D202" s="220" t="s">
        <v>165</v>
      </c>
      <c r="E202" s="221" t="s">
        <v>1886</v>
      </c>
      <c r="F202" s="222" t="s">
        <v>1887</v>
      </c>
      <c r="G202" s="223" t="s">
        <v>193</v>
      </c>
      <c r="H202" s="224">
        <v>1</v>
      </c>
      <c r="I202" s="225"/>
      <c r="J202" s="224">
        <f>ROUND(I202*H202,2)</f>
        <v>0</v>
      </c>
      <c r="K202" s="226"/>
      <c r="L202" s="45"/>
      <c r="M202" s="227" t="s">
        <v>1</v>
      </c>
      <c r="N202" s="228" t="s">
        <v>40</v>
      </c>
      <c r="O202" s="92"/>
      <c r="P202" s="229">
        <f>O202*H202</f>
        <v>0</v>
      </c>
      <c r="Q202" s="229">
        <v>0.016</v>
      </c>
      <c r="R202" s="229">
        <f>Q202*H202</f>
        <v>0.016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265</v>
      </c>
      <c r="AT202" s="231" t="s">
        <v>165</v>
      </c>
      <c r="AU202" s="231" t="s">
        <v>85</v>
      </c>
      <c r="AY202" s="18" t="s">
        <v>162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83</v>
      </c>
      <c r="BK202" s="232">
        <f>ROUND(I202*H202,2)</f>
        <v>0</v>
      </c>
      <c r="BL202" s="18" t="s">
        <v>265</v>
      </c>
      <c r="BM202" s="231" t="s">
        <v>1888</v>
      </c>
    </row>
    <row r="203" s="2" customFormat="1" ht="24.15" customHeight="1">
      <c r="A203" s="39"/>
      <c r="B203" s="40"/>
      <c r="C203" s="220" t="s">
        <v>467</v>
      </c>
      <c r="D203" s="220" t="s">
        <v>165</v>
      </c>
      <c r="E203" s="221" t="s">
        <v>1889</v>
      </c>
      <c r="F203" s="222" t="s">
        <v>1890</v>
      </c>
      <c r="G203" s="223" t="s">
        <v>177</v>
      </c>
      <c r="H203" s="224">
        <v>0.38</v>
      </c>
      <c r="I203" s="225"/>
      <c r="J203" s="224">
        <f>ROUND(I203*H203,2)</f>
        <v>0</v>
      </c>
      <c r="K203" s="226"/>
      <c r="L203" s="45"/>
      <c r="M203" s="227" t="s">
        <v>1</v>
      </c>
      <c r="N203" s="228" t="s">
        <v>40</v>
      </c>
      <c r="O203" s="92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265</v>
      </c>
      <c r="AT203" s="231" t="s">
        <v>165</v>
      </c>
      <c r="AU203" s="231" t="s">
        <v>85</v>
      </c>
      <c r="AY203" s="18" t="s">
        <v>162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83</v>
      </c>
      <c r="BK203" s="232">
        <f>ROUND(I203*H203,2)</f>
        <v>0</v>
      </c>
      <c r="BL203" s="18" t="s">
        <v>265</v>
      </c>
      <c r="BM203" s="231" t="s">
        <v>1891</v>
      </c>
    </row>
    <row r="204" s="12" customFormat="1" ht="22.8" customHeight="1">
      <c r="A204" s="12"/>
      <c r="B204" s="204"/>
      <c r="C204" s="205"/>
      <c r="D204" s="206" t="s">
        <v>74</v>
      </c>
      <c r="E204" s="218" t="s">
        <v>1892</v>
      </c>
      <c r="F204" s="218" t="s">
        <v>1893</v>
      </c>
      <c r="G204" s="205"/>
      <c r="H204" s="205"/>
      <c r="I204" s="208"/>
      <c r="J204" s="219">
        <f>BK204</f>
        <v>0</v>
      </c>
      <c r="K204" s="205"/>
      <c r="L204" s="210"/>
      <c r="M204" s="211"/>
      <c r="N204" s="212"/>
      <c r="O204" s="212"/>
      <c r="P204" s="213">
        <f>SUM(P205:P208)</f>
        <v>0</v>
      </c>
      <c r="Q204" s="212"/>
      <c r="R204" s="213">
        <f>SUM(R205:R208)</f>
        <v>0.0060000000000000001</v>
      </c>
      <c r="S204" s="212"/>
      <c r="T204" s="214">
        <f>SUM(T205:T208)</f>
        <v>0.9668000000000001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5" t="s">
        <v>85</v>
      </c>
      <c r="AT204" s="216" t="s">
        <v>74</v>
      </c>
      <c r="AU204" s="216" t="s">
        <v>83</v>
      </c>
      <c r="AY204" s="215" t="s">
        <v>162</v>
      </c>
      <c r="BK204" s="217">
        <f>SUM(BK205:BK208)</f>
        <v>0</v>
      </c>
    </row>
    <row r="205" s="2" customFormat="1" ht="24.15" customHeight="1">
      <c r="A205" s="39"/>
      <c r="B205" s="40"/>
      <c r="C205" s="220" t="s">
        <v>474</v>
      </c>
      <c r="D205" s="220" t="s">
        <v>165</v>
      </c>
      <c r="E205" s="221" t="s">
        <v>1894</v>
      </c>
      <c r="F205" s="222" t="s">
        <v>1895</v>
      </c>
      <c r="G205" s="223" t="s">
        <v>213</v>
      </c>
      <c r="H205" s="224">
        <v>90</v>
      </c>
      <c r="I205" s="225"/>
      <c r="J205" s="224">
        <f>ROUND(I205*H205,2)</f>
        <v>0</v>
      </c>
      <c r="K205" s="226"/>
      <c r="L205" s="45"/>
      <c r="M205" s="227" t="s">
        <v>1</v>
      </c>
      <c r="N205" s="228" t="s">
        <v>40</v>
      </c>
      <c r="O205" s="92"/>
      <c r="P205" s="229">
        <f>O205*H205</f>
        <v>0</v>
      </c>
      <c r="Q205" s="229">
        <v>2.0000000000000002E-05</v>
      </c>
      <c r="R205" s="229">
        <f>Q205*H205</f>
        <v>0.0018000000000000002</v>
      </c>
      <c r="S205" s="229">
        <v>0.0032000000000000002</v>
      </c>
      <c r="T205" s="230">
        <f>S205*H205</f>
        <v>0.28800000000000003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265</v>
      </c>
      <c r="AT205" s="231" t="s">
        <v>165</v>
      </c>
      <c r="AU205" s="231" t="s">
        <v>85</v>
      </c>
      <c r="AY205" s="18" t="s">
        <v>162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83</v>
      </c>
      <c r="BK205" s="232">
        <f>ROUND(I205*H205,2)</f>
        <v>0</v>
      </c>
      <c r="BL205" s="18" t="s">
        <v>265</v>
      </c>
      <c r="BM205" s="231" t="s">
        <v>1896</v>
      </c>
    </row>
    <row r="206" s="2" customFormat="1" ht="24.15" customHeight="1">
      <c r="A206" s="39"/>
      <c r="B206" s="40"/>
      <c r="C206" s="220" t="s">
        <v>478</v>
      </c>
      <c r="D206" s="220" t="s">
        <v>165</v>
      </c>
      <c r="E206" s="221" t="s">
        <v>1897</v>
      </c>
      <c r="F206" s="222" t="s">
        <v>1898</v>
      </c>
      <c r="G206" s="223" t="s">
        <v>213</v>
      </c>
      <c r="H206" s="224">
        <v>30</v>
      </c>
      <c r="I206" s="225"/>
      <c r="J206" s="224">
        <f>ROUND(I206*H206,2)</f>
        <v>0</v>
      </c>
      <c r="K206" s="226"/>
      <c r="L206" s="45"/>
      <c r="M206" s="227" t="s">
        <v>1</v>
      </c>
      <c r="N206" s="228" t="s">
        <v>40</v>
      </c>
      <c r="O206" s="92"/>
      <c r="P206" s="229">
        <f>O206*H206</f>
        <v>0</v>
      </c>
      <c r="Q206" s="229">
        <v>5.0000000000000002E-05</v>
      </c>
      <c r="R206" s="229">
        <f>Q206*H206</f>
        <v>0.0015</v>
      </c>
      <c r="S206" s="229">
        <v>0.0053200000000000001</v>
      </c>
      <c r="T206" s="230">
        <f>S206*H206</f>
        <v>0.15959999999999999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265</v>
      </c>
      <c r="AT206" s="231" t="s">
        <v>165</v>
      </c>
      <c r="AU206" s="231" t="s">
        <v>85</v>
      </c>
      <c r="AY206" s="18" t="s">
        <v>162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83</v>
      </c>
      <c r="BK206" s="232">
        <f>ROUND(I206*H206,2)</f>
        <v>0</v>
      </c>
      <c r="BL206" s="18" t="s">
        <v>265</v>
      </c>
      <c r="BM206" s="231" t="s">
        <v>1899</v>
      </c>
    </row>
    <row r="207" s="2" customFormat="1" ht="24.15" customHeight="1">
      <c r="A207" s="39"/>
      <c r="B207" s="40"/>
      <c r="C207" s="220" t="s">
        <v>484</v>
      </c>
      <c r="D207" s="220" t="s">
        <v>165</v>
      </c>
      <c r="E207" s="221" t="s">
        <v>1900</v>
      </c>
      <c r="F207" s="222" t="s">
        <v>1901</v>
      </c>
      <c r="G207" s="223" t="s">
        <v>213</v>
      </c>
      <c r="H207" s="224">
        <v>30</v>
      </c>
      <c r="I207" s="225"/>
      <c r="J207" s="224">
        <f>ROUND(I207*H207,2)</f>
        <v>0</v>
      </c>
      <c r="K207" s="226"/>
      <c r="L207" s="45"/>
      <c r="M207" s="227" t="s">
        <v>1</v>
      </c>
      <c r="N207" s="228" t="s">
        <v>40</v>
      </c>
      <c r="O207" s="92"/>
      <c r="P207" s="229">
        <f>O207*H207</f>
        <v>0</v>
      </c>
      <c r="Q207" s="229">
        <v>9.0000000000000006E-05</v>
      </c>
      <c r="R207" s="229">
        <f>Q207*H207</f>
        <v>0.0027000000000000001</v>
      </c>
      <c r="S207" s="229">
        <v>0.0085800000000000008</v>
      </c>
      <c r="T207" s="230">
        <f>S207*H207</f>
        <v>0.25740000000000002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265</v>
      </c>
      <c r="AT207" s="231" t="s">
        <v>165</v>
      </c>
      <c r="AU207" s="231" t="s">
        <v>85</v>
      </c>
      <c r="AY207" s="18" t="s">
        <v>162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83</v>
      </c>
      <c r="BK207" s="232">
        <f>ROUND(I207*H207,2)</f>
        <v>0</v>
      </c>
      <c r="BL207" s="18" t="s">
        <v>265</v>
      </c>
      <c r="BM207" s="231" t="s">
        <v>1902</v>
      </c>
    </row>
    <row r="208" s="2" customFormat="1" ht="16.5" customHeight="1">
      <c r="A208" s="39"/>
      <c r="B208" s="40"/>
      <c r="C208" s="220" t="s">
        <v>488</v>
      </c>
      <c r="D208" s="220" t="s">
        <v>165</v>
      </c>
      <c r="E208" s="221" t="s">
        <v>1903</v>
      </c>
      <c r="F208" s="222" t="s">
        <v>1904</v>
      </c>
      <c r="G208" s="223" t="s">
        <v>200</v>
      </c>
      <c r="H208" s="224">
        <v>11</v>
      </c>
      <c r="I208" s="225"/>
      <c r="J208" s="224">
        <f>ROUND(I208*H208,2)</f>
        <v>0</v>
      </c>
      <c r="K208" s="226"/>
      <c r="L208" s="45"/>
      <c r="M208" s="227" t="s">
        <v>1</v>
      </c>
      <c r="N208" s="228" t="s">
        <v>40</v>
      </c>
      <c r="O208" s="92"/>
      <c r="P208" s="229">
        <f>O208*H208</f>
        <v>0</v>
      </c>
      <c r="Q208" s="229">
        <v>0</v>
      </c>
      <c r="R208" s="229">
        <f>Q208*H208</f>
        <v>0</v>
      </c>
      <c r="S208" s="229">
        <v>0.023800000000000002</v>
      </c>
      <c r="T208" s="230">
        <f>S208*H208</f>
        <v>0.26180000000000003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265</v>
      </c>
      <c r="AT208" s="231" t="s">
        <v>165</v>
      </c>
      <c r="AU208" s="231" t="s">
        <v>85</v>
      </c>
      <c r="AY208" s="18" t="s">
        <v>162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83</v>
      </c>
      <c r="BK208" s="232">
        <f>ROUND(I208*H208,2)</f>
        <v>0</v>
      </c>
      <c r="BL208" s="18" t="s">
        <v>265</v>
      </c>
      <c r="BM208" s="231" t="s">
        <v>1905</v>
      </c>
    </row>
    <row r="209" s="12" customFormat="1" ht="25.92" customHeight="1">
      <c r="A209" s="12"/>
      <c r="B209" s="204"/>
      <c r="C209" s="205"/>
      <c r="D209" s="206" t="s">
        <v>74</v>
      </c>
      <c r="E209" s="207" t="s">
        <v>1906</v>
      </c>
      <c r="F209" s="207" t="s">
        <v>1907</v>
      </c>
      <c r="G209" s="205"/>
      <c r="H209" s="205"/>
      <c r="I209" s="208"/>
      <c r="J209" s="209">
        <f>BK209</f>
        <v>0</v>
      </c>
      <c r="K209" s="205"/>
      <c r="L209" s="210"/>
      <c r="M209" s="211"/>
      <c r="N209" s="212"/>
      <c r="O209" s="212"/>
      <c r="P209" s="213">
        <f>SUM(P210:P212)</f>
        <v>0</v>
      </c>
      <c r="Q209" s="212"/>
      <c r="R209" s="213">
        <f>SUM(R210:R212)</f>
        <v>0</v>
      </c>
      <c r="S209" s="212"/>
      <c r="T209" s="214">
        <f>SUM(T210:T212)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5" t="s">
        <v>169</v>
      </c>
      <c r="AT209" s="216" t="s">
        <v>74</v>
      </c>
      <c r="AU209" s="216" t="s">
        <v>75</v>
      </c>
      <c r="AY209" s="215" t="s">
        <v>162</v>
      </c>
      <c r="BK209" s="217">
        <f>SUM(BK210:BK212)</f>
        <v>0</v>
      </c>
    </row>
    <row r="210" s="2" customFormat="1" ht="16.5" customHeight="1">
      <c r="A210" s="39"/>
      <c r="B210" s="40"/>
      <c r="C210" s="220" t="s">
        <v>495</v>
      </c>
      <c r="D210" s="220" t="s">
        <v>165</v>
      </c>
      <c r="E210" s="221" t="s">
        <v>1908</v>
      </c>
      <c r="F210" s="222" t="s">
        <v>1909</v>
      </c>
      <c r="G210" s="223" t="s">
        <v>465</v>
      </c>
      <c r="H210" s="224">
        <v>1</v>
      </c>
      <c r="I210" s="225"/>
      <c r="J210" s="224">
        <f>ROUND(I210*H210,2)</f>
        <v>0</v>
      </c>
      <c r="K210" s="226"/>
      <c r="L210" s="45"/>
      <c r="M210" s="227" t="s">
        <v>1</v>
      </c>
      <c r="N210" s="228" t="s">
        <v>40</v>
      </c>
      <c r="O210" s="92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1657</v>
      </c>
      <c r="AT210" s="231" t="s">
        <v>165</v>
      </c>
      <c r="AU210" s="231" t="s">
        <v>83</v>
      </c>
      <c r="AY210" s="18" t="s">
        <v>162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83</v>
      </c>
      <c r="BK210" s="232">
        <f>ROUND(I210*H210,2)</f>
        <v>0</v>
      </c>
      <c r="BL210" s="18" t="s">
        <v>1657</v>
      </c>
      <c r="BM210" s="231" t="s">
        <v>1910</v>
      </c>
    </row>
    <row r="211" s="2" customFormat="1" ht="24.15" customHeight="1">
      <c r="A211" s="39"/>
      <c r="B211" s="40"/>
      <c r="C211" s="220" t="s">
        <v>501</v>
      </c>
      <c r="D211" s="220" t="s">
        <v>165</v>
      </c>
      <c r="E211" s="221" t="s">
        <v>1911</v>
      </c>
      <c r="F211" s="222" t="s">
        <v>1912</v>
      </c>
      <c r="G211" s="223" t="s">
        <v>465</v>
      </c>
      <c r="H211" s="224">
        <v>1</v>
      </c>
      <c r="I211" s="225"/>
      <c r="J211" s="224">
        <f>ROUND(I211*H211,2)</f>
        <v>0</v>
      </c>
      <c r="K211" s="226"/>
      <c r="L211" s="45"/>
      <c r="M211" s="227" t="s">
        <v>1</v>
      </c>
      <c r="N211" s="228" t="s">
        <v>40</v>
      </c>
      <c r="O211" s="92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1657</v>
      </c>
      <c r="AT211" s="231" t="s">
        <v>165</v>
      </c>
      <c r="AU211" s="231" t="s">
        <v>83</v>
      </c>
      <c r="AY211" s="18" t="s">
        <v>162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83</v>
      </c>
      <c r="BK211" s="232">
        <f>ROUND(I211*H211,2)</f>
        <v>0</v>
      </c>
      <c r="BL211" s="18" t="s">
        <v>1657</v>
      </c>
      <c r="BM211" s="231" t="s">
        <v>1913</v>
      </c>
    </row>
    <row r="212" s="2" customFormat="1" ht="16.5" customHeight="1">
      <c r="A212" s="39"/>
      <c r="B212" s="40"/>
      <c r="C212" s="220" t="s">
        <v>508</v>
      </c>
      <c r="D212" s="220" t="s">
        <v>165</v>
      </c>
      <c r="E212" s="221" t="s">
        <v>1914</v>
      </c>
      <c r="F212" s="222" t="s">
        <v>1915</v>
      </c>
      <c r="G212" s="223" t="s">
        <v>465</v>
      </c>
      <c r="H212" s="224">
        <v>1</v>
      </c>
      <c r="I212" s="225"/>
      <c r="J212" s="224">
        <f>ROUND(I212*H212,2)</f>
        <v>0</v>
      </c>
      <c r="K212" s="226"/>
      <c r="L212" s="45"/>
      <c r="M212" s="291" t="s">
        <v>1</v>
      </c>
      <c r="N212" s="292" t="s">
        <v>40</v>
      </c>
      <c r="O212" s="293"/>
      <c r="P212" s="294">
        <f>O212*H212</f>
        <v>0</v>
      </c>
      <c r="Q212" s="294">
        <v>0</v>
      </c>
      <c r="R212" s="294">
        <f>Q212*H212</f>
        <v>0</v>
      </c>
      <c r="S212" s="294">
        <v>0</v>
      </c>
      <c r="T212" s="29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1657</v>
      </c>
      <c r="AT212" s="231" t="s">
        <v>165</v>
      </c>
      <c r="AU212" s="231" t="s">
        <v>83</v>
      </c>
      <c r="AY212" s="18" t="s">
        <v>162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1657</v>
      </c>
      <c r="BM212" s="231" t="s">
        <v>1916</v>
      </c>
    </row>
    <row r="213" s="2" customFormat="1" ht="6.96" customHeight="1">
      <c r="A213" s="39"/>
      <c r="B213" s="67"/>
      <c r="C213" s="68"/>
      <c r="D213" s="68"/>
      <c r="E213" s="68"/>
      <c r="F213" s="68"/>
      <c r="G213" s="68"/>
      <c r="H213" s="68"/>
      <c r="I213" s="68"/>
      <c r="J213" s="68"/>
      <c r="K213" s="68"/>
      <c r="L213" s="45"/>
      <c r="M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</row>
  </sheetData>
  <sheetProtection sheet="1" autoFilter="0" formatColumns="0" formatRows="0" objects="1" scenarios="1" spinCount="100000" saltValue="fURIK85zdd1D9E1QhpzQJbc0w9oFrEKR2Q0ojBAj68hjnHAFIVDwY+N+ONTjCHAKGbQbll03F6K+aBw0GjfRVw==" hashValue="TLW6vGUrEVIrTO03mfvVoC8piAdML+VF2FJX/pmYqmTFnUHxiCtWxp+ag3chQIXqtxbpXE6hhiHTiizEp5So0A==" algorithmName="SHA-512" password="CC35"/>
  <autoFilter ref="C127:K21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1917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1730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ROUND((SUM(BE120:BE203)),  2)</f>
        <v>0</v>
      </c>
      <c r="G33" s="39"/>
      <c r="H33" s="39"/>
      <c r="I33" s="156">
        <v>0.20999999999999999</v>
      </c>
      <c r="J33" s="155">
        <f>ROUND(((SUM(BE120:BE203))*I33),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ROUND((SUM(BF120:BF203)),  2)</f>
        <v>0</v>
      </c>
      <c r="G34" s="39"/>
      <c r="H34" s="39"/>
      <c r="I34" s="156">
        <v>0.12</v>
      </c>
      <c r="J34" s="155">
        <f>ROUND(((SUM(BF120:BF203))*I34),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ROUND((SUM(BG120:BG203)),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ROUND((SUM(BH120:BH203)),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ROUND((SUM(BI120:BI203)),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06 -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Karlovy Vary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1733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1918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1919</v>
      </c>
      <c r="E99" s="189"/>
      <c r="F99" s="189"/>
      <c r="G99" s="189"/>
      <c r="H99" s="189"/>
      <c r="I99" s="189"/>
      <c r="J99" s="190">
        <f>J161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1738</v>
      </c>
      <c r="E100" s="183"/>
      <c r="F100" s="183"/>
      <c r="G100" s="183"/>
      <c r="H100" s="183"/>
      <c r="I100" s="183"/>
      <c r="J100" s="184">
        <f>J197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147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ZŠ jazyků Karlovy Vary - rekonstrukce jídelny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06 - Vzduchotechnika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>Karlovy Vary</v>
      </c>
      <c r="G114" s="41"/>
      <c r="H114" s="41"/>
      <c r="I114" s="33" t="s">
        <v>21</v>
      </c>
      <c r="J114" s="80" t="str">
        <f>IF(J12="","",J12)</f>
        <v>1. 4. 2025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Statutární město Karlovy Vary</v>
      </c>
      <c r="G116" s="41"/>
      <c r="H116" s="41"/>
      <c r="I116" s="33" t="s">
        <v>29</v>
      </c>
      <c r="J116" s="37" t="str">
        <f>E21</f>
        <v>DPT s.r.o.Ostrov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Neubauerová Soňa, SK-Projekt Ostrov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148</v>
      </c>
      <c r="D119" s="195" t="s">
        <v>60</v>
      </c>
      <c r="E119" s="195" t="s">
        <v>56</v>
      </c>
      <c r="F119" s="195" t="s">
        <v>57</v>
      </c>
      <c r="G119" s="195" t="s">
        <v>149</v>
      </c>
      <c r="H119" s="195" t="s">
        <v>150</v>
      </c>
      <c r="I119" s="195" t="s">
        <v>151</v>
      </c>
      <c r="J119" s="196" t="s">
        <v>112</v>
      </c>
      <c r="K119" s="197" t="s">
        <v>152</v>
      </c>
      <c r="L119" s="198"/>
      <c r="M119" s="101" t="s">
        <v>1</v>
      </c>
      <c r="N119" s="102" t="s">
        <v>39</v>
      </c>
      <c r="O119" s="102" t="s">
        <v>153</v>
      </c>
      <c r="P119" s="102" t="s">
        <v>154</v>
      </c>
      <c r="Q119" s="102" t="s">
        <v>155</v>
      </c>
      <c r="R119" s="102" t="s">
        <v>156</v>
      </c>
      <c r="S119" s="102" t="s">
        <v>157</v>
      </c>
      <c r="T119" s="103" t="s">
        <v>158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159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P121+P197</f>
        <v>0</v>
      </c>
      <c r="Q120" s="105"/>
      <c r="R120" s="201">
        <f>R121+R197</f>
        <v>0.95314599999999983</v>
      </c>
      <c r="S120" s="105"/>
      <c r="T120" s="202">
        <f>T121+T197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114</v>
      </c>
      <c r="BK120" s="203">
        <f>BK121+BK197</f>
        <v>0</v>
      </c>
    </row>
    <row r="121" s="12" customFormat="1" ht="25.92" customHeight="1">
      <c r="A121" s="12"/>
      <c r="B121" s="204"/>
      <c r="C121" s="205"/>
      <c r="D121" s="206" t="s">
        <v>74</v>
      </c>
      <c r="E121" s="207" t="s">
        <v>654</v>
      </c>
      <c r="F121" s="207" t="s">
        <v>654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P122+P161</f>
        <v>0</v>
      </c>
      <c r="Q121" s="212"/>
      <c r="R121" s="213">
        <f>R122+R161</f>
        <v>0.95314599999999983</v>
      </c>
      <c r="S121" s="212"/>
      <c r="T121" s="214">
        <f>T122+T161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85</v>
      </c>
      <c r="AT121" s="216" t="s">
        <v>74</v>
      </c>
      <c r="AU121" s="216" t="s">
        <v>75</v>
      </c>
      <c r="AY121" s="215" t="s">
        <v>162</v>
      </c>
      <c r="BK121" s="217">
        <f>BK122+BK161</f>
        <v>0</v>
      </c>
    </row>
    <row r="122" s="12" customFormat="1" ht="22.8" customHeight="1">
      <c r="A122" s="12"/>
      <c r="B122" s="204"/>
      <c r="C122" s="205"/>
      <c r="D122" s="206" t="s">
        <v>74</v>
      </c>
      <c r="E122" s="218" t="s">
        <v>1920</v>
      </c>
      <c r="F122" s="218" t="s">
        <v>1921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SUM(P123:P160)</f>
        <v>0</v>
      </c>
      <c r="Q122" s="212"/>
      <c r="R122" s="213">
        <f>SUM(R123:R160)</f>
        <v>0.82301599999999986</v>
      </c>
      <c r="S122" s="212"/>
      <c r="T122" s="214">
        <f>SUM(T123:T160)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83</v>
      </c>
      <c r="AY122" s="215" t="s">
        <v>162</v>
      </c>
      <c r="BK122" s="217">
        <f>SUM(BK123:BK160)</f>
        <v>0</v>
      </c>
    </row>
    <row r="123" s="2" customFormat="1" ht="24.15" customHeight="1">
      <c r="A123" s="39"/>
      <c r="B123" s="40"/>
      <c r="C123" s="220" t="s">
        <v>83</v>
      </c>
      <c r="D123" s="220" t="s">
        <v>165</v>
      </c>
      <c r="E123" s="221" t="s">
        <v>1922</v>
      </c>
      <c r="F123" s="222" t="s">
        <v>1923</v>
      </c>
      <c r="G123" s="223" t="s">
        <v>193</v>
      </c>
      <c r="H123" s="224">
        <v>14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265</v>
      </c>
      <c r="AT123" s="231" t="s">
        <v>165</v>
      </c>
      <c r="AU123" s="231" t="s">
        <v>85</v>
      </c>
      <c r="AY123" s="18" t="s">
        <v>162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265</v>
      </c>
      <c r="BM123" s="231" t="s">
        <v>1924</v>
      </c>
    </row>
    <row r="124" s="14" customFormat="1">
      <c r="A124" s="14"/>
      <c r="B124" s="244"/>
      <c r="C124" s="245"/>
      <c r="D124" s="235" t="s">
        <v>171</v>
      </c>
      <c r="E124" s="246" t="s">
        <v>1</v>
      </c>
      <c r="F124" s="247" t="s">
        <v>1925</v>
      </c>
      <c r="G124" s="245"/>
      <c r="H124" s="248">
        <v>14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4" t="s">
        <v>171</v>
      </c>
      <c r="AU124" s="254" t="s">
        <v>85</v>
      </c>
      <c r="AV124" s="14" t="s">
        <v>85</v>
      </c>
      <c r="AW124" s="14" t="s">
        <v>31</v>
      </c>
      <c r="AX124" s="14" t="s">
        <v>75</v>
      </c>
      <c r="AY124" s="254" t="s">
        <v>162</v>
      </c>
    </row>
    <row r="125" s="15" customFormat="1">
      <c r="A125" s="15"/>
      <c r="B125" s="255"/>
      <c r="C125" s="256"/>
      <c r="D125" s="235" t="s">
        <v>171</v>
      </c>
      <c r="E125" s="257" t="s">
        <v>1</v>
      </c>
      <c r="F125" s="258" t="s">
        <v>185</v>
      </c>
      <c r="G125" s="256"/>
      <c r="H125" s="259">
        <v>14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5" t="s">
        <v>171</v>
      </c>
      <c r="AU125" s="265" t="s">
        <v>85</v>
      </c>
      <c r="AV125" s="15" t="s">
        <v>169</v>
      </c>
      <c r="AW125" s="15" t="s">
        <v>31</v>
      </c>
      <c r="AX125" s="15" t="s">
        <v>83</v>
      </c>
      <c r="AY125" s="265" t="s">
        <v>162</v>
      </c>
    </row>
    <row r="126" s="2" customFormat="1" ht="24.15" customHeight="1">
      <c r="A126" s="39"/>
      <c r="B126" s="40"/>
      <c r="C126" s="270" t="s">
        <v>85</v>
      </c>
      <c r="D126" s="270" t="s">
        <v>319</v>
      </c>
      <c r="E126" s="271" t="s">
        <v>1926</v>
      </c>
      <c r="F126" s="272" t="s">
        <v>1927</v>
      </c>
      <c r="G126" s="273" t="s">
        <v>193</v>
      </c>
      <c r="H126" s="274">
        <v>7</v>
      </c>
      <c r="I126" s="275"/>
      <c r="J126" s="274">
        <f>ROUND(I126*H126,2)</f>
        <v>0</v>
      </c>
      <c r="K126" s="276"/>
      <c r="L126" s="277"/>
      <c r="M126" s="278" t="s">
        <v>1</v>
      </c>
      <c r="N126" s="279" t="s">
        <v>40</v>
      </c>
      <c r="O126" s="92"/>
      <c r="P126" s="229">
        <f>O126*H126</f>
        <v>0</v>
      </c>
      <c r="Q126" s="229">
        <v>0.00069999999999999999</v>
      </c>
      <c r="R126" s="229">
        <f>Q126*H126</f>
        <v>0.0048999999999999998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375</v>
      </c>
      <c r="AT126" s="231" t="s">
        <v>319</v>
      </c>
      <c r="AU126" s="231" t="s">
        <v>85</v>
      </c>
      <c r="AY126" s="18" t="s">
        <v>162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265</v>
      </c>
      <c r="BM126" s="231" t="s">
        <v>1928</v>
      </c>
    </row>
    <row r="127" s="2" customFormat="1" ht="24.15" customHeight="1">
      <c r="A127" s="39"/>
      <c r="B127" s="40"/>
      <c r="C127" s="270" t="s">
        <v>163</v>
      </c>
      <c r="D127" s="270" t="s">
        <v>319</v>
      </c>
      <c r="E127" s="271" t="s">
        <v>1929</v>
      </c>
      <c r="F127" s="272" t="s">
        <v>1930</v>
      </c>
      <c r="G127" s="273" t="s">
        <v>193</v>
      </c>
      <c r="H127" s="274">
        <v>7</v>
      </c>
      <c r="I127" s="275"/>
      <c r="J127" s="274">
        <f>ROUND(I127*H127,2)</f>
        <v>0</v>
      </c>
      <c r="K127" s="276"/>
      <c r="L127" s="277"/>
      <c r="M127" s="278" t="s">
        <v>1</v>
      </c>
      <c r="N127" s="279" t="s">
        <v>40</v>
      </c>
      <c r="O127" s="92"/>
      <c r="P127" s="229">
        <f>O127*H127</f>
        <v>0</v>
      </c>
      <c r="Q127" s="229">
        <v>0.00096000000000000002</v>
      </c>
      <c r="R127" s="229">
        <f>Q127*H127</f>
        <v>0.0067200000000000003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375</v>
      </c>
      <c r="AT127" s="231" t="s">
        <v>319</v>
      </c>
      <c r="AU127" s="231" t="s">
        <v>85</v>
      </c>
      <c r="AY127" s="18" t="s">
        <v>162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265</v>
      </c>
      <c r="BM127" s="231" t="s">
        <v>1931</v>
      </c>
    </row>
    <row r="128" s="2" customFormat="1" ht="24.15" customHeight="1">
      <c r="A128" s="39"/>
      <c r="B128" s="40"/>
      <c r="C128" s="220" t="s">
        <v>169</v>
      </c>
      <c r="D128" s="220" t="s">
        <v>165</v>
      </c>
      <c r="E128" s="221" t="s">
        <v>1932</v>
      </c>
      <c r="F128" s="222" t="s">
        <v>1933</v>
      </c>
      <c r="G128" s="223" t="s">
        <v>193</v>
      </c>
      <c r="H128" s="224">
        <v>2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265</v>
      </c>
      <c r="AT128" s="231" t="s">
        <v>165</v>
      </c>
      <c r="AU128" s="231" t="s">
        <v>85</v>
      </c>
      <c r="AY128" s="18" t="s">
        <v>162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265</v>
      </c>
      <c r="BM128" s="231" t="s">
        <v>1934</v>
      </c>
    </row>
    <row r="129" s="2" customFormat="1" ht="24.15" customHeight="1">
      <c r="A129" s="39"/>
      <c r="B129" s="40"/>
      <c r="C129" s="270" t="s">
        <v>197</v>
      </c>
      <c r="D129" s="270" t="s">
        <v>319</v>
      </c>
      <c r="E129" s="271" t="s">
        <v>1935</v>
      </c>
      <c r="F129" s="272" t="s">
        <v>1936</v>
      </c>
      <c r="G129" s="273" t="s">
        <v>193</v>
      </c>
      <c r="H129" s="274">
        <v>2</v>
      </c>
      <c r="I129" s="275"/>
      <c r="J129" s="274">
        <f>ROUND(I129*H129,2)</f>
        <v>0</v>
      </c>
      <c r="K129" s="276"/>
      <c r="L129" s="277"/>
      <c r="M129" s="278" t="s">
        <v>1</v>
      </c>
      <c r="N129" s="279" t="s">
        <v>40</v>
      </c>
      <c r="O129" s="92"/>
      <c r="P129" s="229">
        <f>O129*H129</f>
        <v>0</v>
      </c>
      <c r="Q129" s="229">
        <v>0.029999999999999999</v>
      </c>
      <c r="R129" s="229">
        <f>Q129*H129</f>
        <v>0.059999999999999998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375</v>
      </c>
      <c r="AT129" s="231" t="s">
        <v>319</v>
      </c>
      <c r="AU129" s="231" t="s">
        <v>85</v>
      </c>
      <c r="AY129" s="18" t="s">
        <v>162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83</v>
      </c>
      <c r="BK129" s="232">
        <f>ROUND(I129*H129,2)</f>
        <v>0</v>
      </c>
      <c r="BL129" s="18" t="s">
        <v>265</v>
      </c>
      <c r="BM129" s="231" t="s">
        <v>1937</v>
      </c>
    </row>
    <row r="130" s="2" customFormat="1" ht="24.15" customHeight="1">
      <c r="A130" s="39"/>
      <c r="B130" s="40"/>
      <c r="C130" s="220" t="s">
        <v>205</v>
      </c>
      <c r="D130" s="220" t="s">
        <v>165</v>
      </c>
      <c r="E130" s="221" t="s">
        <v>1938</v>
      </c>
      <c r="F130" s="222" t="s">
        <v>1939</v>
      </c>
      <c r="G130" s="223" t="s">
        <v>193</v>
      </c>
      <c r="H130" s="224">
        <v>1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265</v>
      </c>
      <c r="AT130" s="231" t="s">
        <v>165</v>
      </c>
      <c r="AU130" s="231" t="s">
        <v>85</v>
      </c>
      <c r="AY130" s="18" t="s">
        <v>162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265</v>
      </c>
      <c r="BM130" s="231" t="s">
        <v>1940</v>
      </c>
    </row>
    <row r="131" s="2" customFormat="1" ht="24.15" customHeight="1">
      <c r="A131" s="39"/>
      <c r="B131" s="40"/>
      <c r="C131" s="270" t="s">
        <v>210</v>
      </c>
      <c r="D131" s="270" t="s">
        <v>319</v>
      </c>
      <c r="E131" s="271" t="s">
        <v>1941</v>
      </c>
      <c r="F131" s="272" t="s">
        <v>1942</v>
      </c>
      <c r="G131" s="273" t="s">
        <v>193</v>
      </c>
      <c r="H131" s="274">
        <v>1</v>
      </c>
      <c r="I131" s="275"/>
      <c r="J131" s="274">
        <f>ROUND(I131*H131,2)</f>
        <v>0</v>
      </c>
      <c r="K131" s="276"/>
      <c r="L131" s="277"/>
      <c r="M131" s="278" t="s">
        <v>1</v>
      </c>
      <c r="N131" s="279" t="s">
        <v>40</v>
      </c>
      <c r="O131" s="92"/>
      <c r="P131" s="229">
        <f>O131*H131</f>
        <v>0</v>
      </c>
      <c r="Q131" s="229">
        <v>0.034599999999999999</v>
      </c>
      <c r="R131" s="229">
        <f>Q131*H131</f>
        <v>0.034599999999999999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375</v>
      </c>
      <c r="AT131" s="231" t="s">
        <v>319</v>
      </c>
      <c r="AU131" s="231" t="s">
        <v>85</v>
      </c>
      <c r="AY131" s="18" t="s">
        <v>162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265</v>
      </c>
      <c r="BM131" s="231" t="s">
        <v>1943</v>
      </c>
    </row>
    <row r="132" s="2" customFormat="1" ht="24.15" customHeight="1">
      <c r="A132" s="39"/>
      <c r="B132" s="40"/>
      <c r="C132" s="220" t="s">
        <v>216</v>
      </c>
      <c r="D132" s="220" t="s">
        <v>165</v>
      </c>
      <c r="E132" s="221" t="s">
        <v>1944</v>
      </c>
      <c r="F132" s="222" t="s">
        <v>1945</v>
      </c>
      <c r="G132" s="223" t="s">
        <v>193</v>
      </c>
      <c r="H132" s="224">
        <v>2</v>
      </c>
      <c r="I132" s="225"/>
      <c r="J132" s="224">
        <f>ROUND(I132*H132,2)</f>
        <v>0</v>
      </c>
      <c r="K132" s="226"/>
      <c r="L132" s="45"/>
      <c r="M132" s="227" t="s">
        <v>1</v>
      </c>
      <c r="N132" s="228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265</v>
      </c>
      <c r="AT132" s="231" t="s">
        <v>165</v>
      </c>
      <c r="AU132" s="231" t="s">
        <v>85</v>
      </c>
      <c r="AY132" s="18" t="s">
        <v>162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265</v>
      </c>
      <c r="BM132" s="231" t="s">
        <v>1946</v>
      </c>
    </row>
    <row r="133" s="2" customFormat="1" ht="44.25" customHeight="1">
      <c r="A133" s="39"/>
      <c r="B133" s="40"/>
      <c r="C133" s="270" t="s">
        <v>224</v>
      </c>
      <c r="D133" s="270" t="s">
        <v>319</v>
      </c>
      <c r="E133" s="271" t="s">
        <v>1947</v>
      </c>
      <c r="F133" s="272" t="s">
        <v>1948</v>
      </c>
      <c r="G133" s="273" t="s">
        <v>193</v>
      </c>
      <c r="H133" s="274">
        <v>1</v>
      </c>
      <c r="I133" s="275"/>
      <c r="J133" s="274">
        <f>ROUND(I133*H133,2)</f>
        <v>0</v>
      </c>
      <c r="K133" s="276"/>
      <c r="L133" s="277"/>
      <c r="M133" s="278" t="s">
        <v>1</v>
      </c>
      <c r="N133" s="279" t="s">
        <v>40</v>
      </c>
      <c r="O133" s="92"/>
      <c r="P133" s="229">
        <f>O133*H133</f>
        <v>0</v>
      </c>
      <c r="Q133" s="229">
        <v>0.0109</v>
      </c>
      <c r="R133" s="229">
        <f>Q133*H133</f>
        <v>0.0109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375</v>
      </c>
      <c r="AT133" s="231" t="s">
        <v>319</v>
      </c>
      <c r="AU133" s="231" t="s">
        <v>85</v>
      </c>
      <c r="AY133" s="18" t="s">
        <v>162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265</v>
      </c>
      <c r="BM133" s="231" t="s">
        <v>1949</v>
      </c>
    </row>
    <row r="134" s="2" customFormat="1" ht="44.25" customHeight="1">
      <c r="A134" s="39"/>
      <c r="B134" s="40"/>
      <c r="C134" s="270" t="s">
        <v>229</v>
      </c>
      <c r="D134" s="270" t="s">
        <v>319</v>
      </c>
      <c r="E134" s="271" t="s">
        <v>1950</v>
      </c>
      <c r="F134" s="272" t="s">
        <v>1951</v>
      </c>
      <c r="G134" s="273" t="s">
        <v>193</v>
      </c>
      <c r="H134" s="274">
        <v>1</v>
      </c>
      <c r="I134" s="275"/>
      <c r="J134" s="274">
        <f>ROUND(I134*H134,2)</f>
        <v>0</v>
      </c>
      <c r="K134" s="276"/>
      <c r="L134" s="277"/>
      <c r="M134" s="278" t="s">
        <v>1</v>
      </c>
      <c r="N134" s="279" t="s">
        <v>40</v>
      </c>
      <c r="O134" s="92"/>
      <c r="P134" s="229">
        <f>O134*H134</f>
        <v>0</v>
      </c>
      <c r="Q134" s="229">
        <v>0.01</v>
      </c>
      <c r="R134" s="229">
        <f>Q134*H134</f>
        <v>0.01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375</v>
      </c>
      <c r="AT134" s="231" t="s">
        <v>319</v>
      </c>
      <c r="AU134" s="231" t="s">
        <v>85</v>
      </c>
      <c r="AY134" s="18" t="s">
        <v>162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265</v>
      </c>
      <c r="BM134" s="231" t="s">
        <v>1952</v>
      </c>
    </row>
    <row r="135" s="2" customFormat="1" ht="33" customHeight="1">
      <c r="A135" s="39"/>
      <c r="B135" s="40"/>
      <c r="C135" s="220" t="s">
        <v>223</v>
      </c>
      <c r="D135" s="220" t="s">
        <v>165</v>
      </c>
      <c r="E135" s="221" t="s">
        <v>1953</v>
      </c>
      <c r="F135" s="222" t="s">
        <v>1954</v>
      </c>
      <c r="G135" s="223" t="s">
        <v>213</v>
      </c>
      <c r="H135" s="224">
        <v>10</v>
      </c>
      <c r="I135" s="225"/>
      <c r="J135" s="224">
        <f>ROUND(I135*H135,2)</f>
        <v>0</v>
      </c>
      <c r="K135" s="226"/>
      <c r="L135" s="45"/>
      <c r="M135" s="227" t="s">
        <v>1</v>
      </c>
      <c r="N135" s="228" t="s">
        <v>40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265</v>
      </c>
      <c r="AT135" s="231" t="s">
        <v>165</v>
      </c>
      <c r="AU135" s="231" t="s">
        <v>85</v>
      </c>
      <c r="AY135" s="18" t="s">
        <v>162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83</v>
      </c>
      <c r="BK135" s="232">
        <f>ROUND(I135*H135,2)</f>
        <v>0</v>
      </c>
      <c r="BL135" s="18" t="s">
        <v>265</v>
      </c>
      <c r="BM135" s="231" t="s">
        <v>1955</v>
      </c>
    </row>
    <row r="136" s="2" customFormat="1" ht="16.5" customHeight="1">
      <c r="A136" s="39"/>
      <c r="B136" s="40"/>
      <c r="C136" s="270" t="s">
        <v>8</v>
      </c>
      <c r="D136" s="270" t="s">
        <v>319</v>
      </c>
      <c r="E136" s="271" t="s">
        <v>1956</v>
      </c>
      <c r="F136" s="272" t="s">
        <v>1957</v>
      </c>
      <c r="G136" s="273" t="s">
        <v>213</v>
      </c>
      <c r="H136" s="274">
        <v>12</v>
      </c>
      <c r="I136" s="275"/>
      <c r="J136" s="274">
        <f>ROUND(I136*H136,2)</f>
        <v>0</v>
      </c>
      <c r="K136" s="276"/>
      <c r="L136" s="277"/>
      <c r="M136" s="278" t="s">
        <v>1</v>
      </c>
      <c r="N136" s="279" t="s">
        <v>40</v>
      </c>
      <c r="O136" s="92"/>
      <c r="P136" s="229">
        <f>O136*H136</f>
        <v>0</v>
      </c>
      <c r="Q136" s="229">
        <v>0.0061599999999999997</v>
      </c>
      <c r="R136" s="229">
        <f>Q136*H136</f>
        <v>0.07392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375</v>
      </c>
      <c r="AT136" s="231" t="s">
        <v>319</v>
      </c>
      <c r="AU136" s="231" t="s">
        <v>85</v>
      </c>
      <c r="AY136" s="18" t="s">
        <v>162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265</v>
      </c>
      <c r="BM136" s="231" t="s">
        <v>1958</v>
      </c>
    </row>
    <row r="137" s="14" customFormat="1">
      <c r="A137" s="14"/>
      <c r="B137" s="244"/>
      <c r="C137" s="245"/>
      <c r="D137" s="235" t="s">
        <v>171</v>
      </c>
      <c r="E137" s="245"/>
      <c r="F137" s="247" t="s">
        <v>1959</v>
      </c>
      <c r="G137" s="245"/>
      <c r="H137" s="248">
        <v>12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171</v>
      </c>
      <c r="AU137" s="254" t="s">
        <v>85</v>
      </c>
      <c r="AV137" s="14" t="s">
        <v>85</v>
      </c>
      <c r="AW137" s="14" t="s">
        <v>4</v>
      </c>
      <c r="AX137" s="14" t="s">
        <v>83</v>
      </c>
      <c r="AY137" s="254" t="s">
        <v>162</v>
      </c>
    </row>
    <row r="138" s="2" customFormat="1" ht="33" customHeight="1">
      <c r="A138" s="39"/>
      <c r="B138" s="40"/>
      <c r="C138" s="220" t="s">
        <v>244</v>
      </c>
      <c r="D138" s="220" t="s">
        <v>165</v>
      </c>
      <c r="E138" s="221" t="s">
        <v>1960</v>
      </c>
      <c r="F138" s="222" t="s">
        <v>1961</v>
      </c>
      <c r="G138" s="223" t="s">
        <v>213</v>
      </c>
      <c r="H138" s="224">
        <v>28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265</v>
      </c>
      <c r="AT138" s="231" t="s">
        <v>165</v>
      </c>
      <c r="AU138" s="231" t="s">
        <v>85</v>
      </c>
      <c r="AY138" s="18" t="s">
        <v>162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265</v>
      </c>
      <c r="BM138" s="231" t="s">
        <v>1962</v>
      </c>
    </row>
    <row r="139" s="2" customFormat="1" ht="16.5" customHeight="1">
      <c r="A139" s="39"/>
      <c r="B139" s="40"/>
      <c r="C139" s="270" t="s">
        <v>253</v>
      </c>
      <c r="D139" s="270" t="s">
        <v>319</v>
      </c>
      <c r="E139" s="271" t="s">
        <v>1963</v>
      </c>
      <c r="F139" s="272" t="s">
        <v>1964</v>
      </c>
      <c r="G139" s="273" t="s">
        <v>213</v>
      </c>
      <c r="H139" s="274">
        <v>33.600000000000001</v>
      </c>
      <c r="I139" s="275"/>
      <c r="J139" s="274">
        <f>ROUND(I139*H139,2)</f>
        <v>0</v>
      </c>
      <c r="K139" s="276"/>
      <c r="L139" s="277"/>
      <c r="M139" s="278" t="s">
        <v>1</v>
      </c>
      <c r="N139" s="279" t="s">
        <v>40</v>
      </c>
      <c r="O139" s="92"/>
      <c r="P139" s="229">
        <f>O139*H139</f>
        <v>0</v>
      </c>
      <c r="Q139" s="229">
        <v>0.01</v>
      </c>
      <c r="R139" s="229">
        <f>Q139*H139</f>
        <v>0.33600000000000002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375</v>
      </c>
      <c r="AT139" s="231" t="s">
        <v>319</v>
      </c>
      <c r="AU139" s="231" t="s">
        <v>85</v>
      </c>
      <c r="AY139" s="18" t="s">
        <v>162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265</v>
      </c>
      <c r="BM139" s="231" t="s">
        <v>1965</v>
      </c>
    </row>
    <row r="140" s="14" customFormat="1">
      <c r="A140" s="14"/>
      <c r="B140" s="244"/>
      <c r="C140" s="245"/>
      <c r="D140" s="235" t="s">
        <v>171</v>
      </c>
      <c r="E140" s="245"/>
      <c r="F140" s="247" t="s">
        <v>1966</v>
      </c>
      <c r="G140" s="245"/>
      <c r="H140" s="248">
        <v>33.600000000000001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4" t="s">
        <v>171</v>
      </c>
      <c r="AU140" s="254" t="s">
        <v>85</v>
      </c>
      <c r="AV140" s="14" t="s">
        <v>85</v>
      </c>
      <c r="AW140" s="14" t="s">
        <v>4</v>
      </c>
      <c r="AX140" s="14" t="s">
        <v>83</v>
      </c>
      <c r="AY140" s="254" t="s">
        <v>162</v>
      </c>
    </row>
    <row r="141" s="2" customFormat="1" ht="33" customHeight="1">
      <c r="A141" s="39"/>
      <c r="B141" s="40"/>
      <c r="C141" s="220" t="s">
        <v>252</v>
      </c>
      <c r="D141" s="220" t="s">
        <v>165</v>
      </c>
      <c r="E141" s="221" t="s">
        <v>1967</v>
      </c>
      <c r="F141" s="222" t="s">
        <v>1968</v>
      </c>
      <c r="G141" s="223" t="s">
        <v>213</v>
      </c>
      <c r="H141" s="224">
        <v>1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265</v>
      </c>
      <c r="AT141" s="231" t="s">
        <v>165</v>
      </c>
      <c r="AU141" s="231" t="s">
        <v>85</v>
      </c>
      <c r="AY141" s="18" t="s">
        <v>162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265</v>
      </c>
      <c r="BM141" s="231" t="s">
        <v>1969</v>
      </c>
    </row>
    <row r="142" s="2" customFormat="1" ht="16.5" customHeight="1">
      <c r="A142" s="39"/>
      <c r="B142" s="40"/>
      <c r="C142" s="270" t="s">
        <v>265</v>
      </c>
      <c r="D142" s="270" t="s">
        <v>319</v>
      </c>
      <c r="E142" s="271" t="s">
        <v>1970</v>
      </c>
      <c r="F142" s="272" t="s">
        <v>1971</v>
      </c>
      <c r="G142" s="273" t="s">
        <v>213</v>
      </c>
      <c r="H142" s="274">
        <v>1.2</v>
      </c>
      <c r="I142" s="275"/>
      <c r="J142" s="274">
        <f>ROUND(I142*H142,2)</f>
        <v>0</v>
      </c>
      <c r="K142" s="276"/>
      <c r="L142" s="277"/>
      <c r="M142" s="278" t="s">
        <v>1</v>
      </c>
      <c r="N142" s="279" t="s">
        <v>40</v>
      </c>
      <c r="O142" s="92"/>
      <c r="P142" s="229">
        <f>O142*H142</f>
        <v>0</v>
      </c>
      <c r="Q142" s="229">
        <v>0.01848</v>
      </c>
      <c r="R142" s="229">
        <f>Q142*H142</f>
        <v>0.022175999999999998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375</v>
      </c>
      <c r="AT142" s="231" t="s">
        <v>319</v>
      </c>
      <c r="AU142" s="231" t="s">
        <v>85</v>
      </c>
      <c r="AY142" s="18" t="s">
        <v>162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265</v>
      </c>
      <c r="BM142" s="231" t="s">
        <v>1972</v>
      </c>
    </row>
    <row r="143" s="14" customFormat="1">
      <c r="A143" s="14"/>
      <c r="B143" s="244"/>
      <c r="C143" s="245"/>
      <c r="D143" s="235" t="s">
        <v>171</v>
      </c>
      <c r="E143" s="245"/>
      <c r="F143" s="247" t="s">
        <v>1973</v>
      </c>
      <c r="G143" s="245"/>
      <c r="H143" s="248">
        <v>1.2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171</v>
      </c>
      <c r="AU143" s="254" t="s">
        <v>85</v>
      </c>
      <c r="AV143" s="14" t="s">
        <v>85</v>
      </c>
      <c r="AW143" s="14" t="s">
        <v>4</v>
      </c>
      <c r="AX143" s="14" t="s">
        <v>83</v>
      </c>
      <c r="AY143" s="254" t="s">
        <v>162</v>
      </c>
    </row>
    <row r="144" s="2" customFormat="1" ht="33" customHeight="1">
      <c r="A144" s="39"/>
      <c r="B144" s="40"/>
      <c r="C144" s="220" t="s">
        <v>284</v>
      </c>
      <c r="D144" s="220" t="s">
        <v>165</v>
      </c>
      <c r="E144" s="221" t="s">
        <v>1974</v>
      </c>
      <c r="F144" s="222" t="s">
        <v>1975</v>
      </c>
      <c r="G144" s="223" t="s">
        <v>193</v>
      </c>
      <c r="H144" s="224">
        <v>13</v>
      </c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265</v>
      </c>
      <c r="AT144" s="231" t="s">
        <v>165</v>
      </c>
      <c r="AU144" s="231" t="s">
        <v>85</v>
      </c>
      <c r="AY144" s="18" t="s">
        <v>162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265</v>
      </c>
      <c r="BM144" s="231" t="s">
        <v>1976</v>
      </c>
    </row>
    <row r="145" s="2" customFormat="1" ht="21.75" customHeight="1">
      <c r="A145" s="39"/>
      <c r="B145" s="40"/>
      <c r="C145" s="270" t="s">
        <v>290</v>
      </c>
      <c r="D145" s="270" t="s">
        <v>319</v>
      </c>
      <c r="E145" s="271" t="s">
        <v>1977</v>
      </c>
      <c r="F145" s="272" t="s">
        <v>1978</v>
      </c>
      <c r="G145" s="273" t="s">
        <v>193</v>
      </c>
      <c r="H145" s="274">
        <v>13</v>
      </c>
      <c r="I145" s="275"/>
      <c r="J145" s="274">
        <f>ROUND(I145*H145,2)</f>
        <v>0</v>
      </c>
      <c r="K145" s="276"/>
      <c r="L145" s="277"/>
      <c r="M145" s="278" t="s">
        <v>1</v>
      </c>
      <c r="N145" s="279" t="s">
        <v>40</v>
      </c>
      <c r="O145" s="92"/>
      <c r="P145" s="229">
        <f>O145*H145</f>
        <v>0</v>
      </c>
      <c r="Q145" s="229">
        <v>0.00728</v>
      </c>
      <c r="R145" s="229">
        <f>Q145*H145</f>
        <v>0.094640000000000002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375</v>
      </c>
      <c r="AT145" s="231" t="s">
        <v>319</v>
      </c>
      <c r="AU145" s="231" t="s">
        <v>85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265</v>
      </c>
      <c r="BM145" s="231" t="s">
        <v>1979</v>
      </c>
    </row>
    <row r="146" s="2" customFormat="1" ht="33" customHeight="1">
      <c r="A146" s="39"/>
      <c r="B146" s="40"/>
      <c r="C146" s="220" t="s">
        <v>297</v>
      </c>
      <c r="D146" s="220" t="s">
        <v>165</v>
      </c>
      <c r="E146" s="221" t="s">
        <v>1980</v>
      </c>
      <c r="F146" s="222" t="s">
        <v>1981</v>
      </c>
      <c r="G146" s="223" t="s">
        <v>193</v>
      </c>
      <c r="H146" s="224">
        <v>4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265</v>
      </c>
      <c r="AT146" s="231" t="s">
        <v>165</v>
      </c>
      <c r="AU146" s="231" t="s">
        <v>85</v>
      </c>
      <c r="AY146" s="18" t="s">
        <v>162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265</v>
      </c>
      <c r="BM146" s="231" t="s">
        <v>1982</v>
      </c>
    </row>
    <row r="147" s="2" customFormat="1" ht="21.75" customHeight="1">
      <c r="A147" s="39"/>
      <c r="B147" s="40"/>
      <c r="C147" s="270" t="s">
        <v>306</v>
      </c>
      <c r="D147" s="270" t="s">
        <v>319</v>
      </c>
      <c r="E147" s="271" t="s">
        <v>1983</v>
      </c>
      <c r="F147" s="272" t="s">
        <v>1984</v>
      </c>
      <c r="G147" s="273" t="s">
        <v>193</v>
      </c>
      <c r="H147" s="274">
        <v>4</v>
      </c>
      <c r="I147" s="275"/>
      <c r="J147" s="274">
        <f>ROUND(I147*H147,2)</f>
        <v>0</v>
      </c>
      <c r="K147" s="276"/>
      <c r="L147" s="277"/>
      <c r="M147" s="278" t="s">
        <v>1</v>
      </c>
      <c r="N147" s="279" t="s">
        <v>40</v>
      </c>
      <c r="O147" s="92"/>
      <c r="P147" s="229">
        <f>O147*H147</f>
        <v>0</v>
      </c>
      <c r="Q147" s="229">
        <v>0.012319999999999999</v>
      </c>
      <c r="R147" s="229">
        <f>Q147*H147</f>
        <v>0.049279999999999997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375</v>
      </c>
      <c r="AT147" s="231" t="s">
        <v>319</v>
      </c>
      <c r="AU147" s="231" t="s">
        <v>85</v>
      </c>
      <c r="AY147" s="18" t="s">
        <v>162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265</v>
      </c>
      <c r="BM147" s="231" t="s">
        <v>1985</v>
      </c>
    </row>
    <row r="148" s="2" customFormat="1" ht="33" customHeight="1">
      <c r="A148" s="39"/>
      <c r="B148" s="40"/>
      <c r="C148" s="220" t="s">
        <v>7</v>
      </c>
      <c r="D148" s="220" t="s">
        <v>165</v>
      </c>
      <c r="E148" s="221" t="s">
        <v>1986</v>
      </c>
      <c r="F148" s="222" t="s">
        <v>1987</v>
      </c>
      <c r="G148" s="223" t="s">
        <v>193</v>
      </c>
      <c r="H148" s="224">
        <v>2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265</v>
      </c>
      <c r="AT148" s="231" t="s">
        <v>165</v>
      </c>
      <c r="AU148" s="231" t="s">
        <v>85</v>
      </c>
      <c r="AY148" s="18" t="s">
        <v>162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265</v>
      </c>
      <c r="BM148" s="231" t="s">
        <v>1988</v>
      </c>
    </row>
    <row r="149" s="2" customFormat="1" ht="21.75" customHeight="1">
      <c r="A149" s="39"/>
      <c r="B149" s="40"/>
      <c r="C149" s="270" t="s">
        <v>318</v>
      </c>
      <c r="D149" s="270" t="s">
        <v>319</v>
      </c>
      <c r="E149" s="271" t="s">
        <v>1989</v>
      </c>
      <c r="F149" s="272" t="s">
        <v>1990</v>
      </c>
      <c r="G149" s="273" t="s">
        <v>193</v>
      </c>
      <c r="H149" s="274">
        <v>2</v>
      </c>
      <c r="I149" s="275"/>
      <c r="J149" s="274">
        <f>ROUND(I149*H149,2)</f>
        <v>0</v>
      </c>
      <c r="K149" s="276"/>
      <c r="L149" s="277"/>
      <c r="M149" s="278" t="s">
        <v>1</v>
      </c>
      <c r="N149" s="279" t="s">
        <v>40</v>
      </c>
      <c r="O149" s="92"/>
      <c r="P149" s="229">
        <f>O149*H149</f>
        <v>0</v>
      </c>
      <c r="Q149" s="229">
        <v>0.01932</v>
      </c>
      <c r="R149" s="229">
        <f>Q149*H149</f>
        <v>0.038640000000000001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375</v>
      </c>
      <c r="AT149" s="231" t="s">
        <v>319</v>
      </c>
      <c r="AU149" s="231" t="s">
        <v>85</v>
      </c>
      <c r="AY149" s="18" t="s">
        <v>162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265</v>
      </c>
      <c r="BM149" s="231" t="s">
        <v>1991</v>
      </c>
    </row>
    <row r="150" s="2" customFormat="1" ht="33" customHeight="1">
      <c r="A150" s="39"/>
      <c r="B150" s="40"/>
      <c r="C150" s="220" t="s">
        <v>262</v>
      </c>
      <c r="D150" s="220" t="s">
        <v>165</v>
      </c>
      <c r="E150" s="221" t="s">
        <v>1992</v>
      </c>
      <c r="F150" s="222" t="s">
        <v>1993</v>
      </c>
      <c r="G150" s="223" t="s">
        <v>193</v>
      </c>
      <c r="H150" s="224">
        <v>1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265</v>
      </c>
      <c r="AT150" s="231" t="s">
        <v>165</v>
      </c>
      <c r="AU150" s="231" t="s">
        <v>85</v>
      </c>
      <c r="AY150" s="18" t="s">
        <v>162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265</v>
      </c>
      <c r="BM150" s="231" t="s">
        <v>1994</v>
      </c>
    </row>
    <row r="151" s="2" customFormat="1" ht="21.75" customHeight="1">
      <c r="A151" s="39"/>
      <c r="B151" s="40"/>
      <c r="C151" s="270" t="s">
        <v>331</v>
      </c>
      <c r="D151" s="270" t="s">
        <v>319</v>
      </c>
      <c r="E151" s="271" t="s">
        <v>1995</v>
      </c>
      <c r="F151" s="272" t="s">
        <v>1996</v>
      </c>
      <c r="G151" s="273" t="s">
        <v>193</v>
      </c>
      <c r="H151" s="274">
        <v>1</v>
      </c>
      <c r="I151" s="275"/>
      <c r="J151" s="274">
        <f>ROUND(I151*H151,2)</f>
        <v>0</v>
      </c>
      <c r="K151" s="276"/>
      <c r="L151" s="277"/>
      <c r="M151" s="278" t="s">
        <v>1</v>
      </c>
      <c r="N151" s="279" t="s">
        <v>40</v>
      </c>
      <c r="O151" s="92"/>
      <c r="P151" s="229">
        <f>O151*H151</f>
        <v>0</v>
      </c>
      <c r="Q151" s="229">
        <v>0.02632</v>
      </c>
      <c r="R151" s="229">
        <f>Q151*H151</f>
        <v>0.02632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375</v>
      </c>
      <c r="AT151" s="231" t="s">
        <v>319</v>
      </c>
      <c r="AU151" s="231" t="s">
        <v>85</v>
      </c>
      <c r="AY151" s="18" t="s">
        <v>162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265</v>
      </c>
      <c r="BM151" s="231" t="s">
        <v>1997</v>
      </c>
    </row>
    <row r="152" s="2" customFormat="1" ht="33" customHeight="1">
      <c r="A152" s="39"/>
      <c r="B152" s="40"/>
      <c r="C152" s="220" t="s">
        <v>336</v>
      </c>
      <c r="D152" s="220" t="s">
        <v>165</v>
      </c>
      <c r="E152" s="221" t="s">
        <v>1998</v>
      </c>
      <c r="F152" s="222" t="s">
        <v>1999</v>
      </c>
      <c r="G152" s="223" t="s">
        <v>213</v>
      </c>
      <c r="H152" s="224">
        <v>6</v>
      </c>
      <c r="I152" s="225"/>
      <c r="J152" s="224">
        <f>ROUND(I152*H152,2)</f>
        <v>0</v>
      </c>
      <c r="K152" s="226"/>
      <c r="L152" s="45"/>
      <c r="M152" s="227" t="s">
        <v>1</v>
      </c>
      <c r="N152" s="228" t="s">
        <v>40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265</v>
      </c>
      <c r="AT152" s="231" t="s">
        <v>165</v>
      </c>
      <c r="AU152" s="231" t="s">
        <v>85</v>
      </c>
      <c r="AY152" s="18" t="s">
        <v>162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265</v>
      </c>
      <c r="BM152" s="231" t="s">
        <v>2000</v>
      </c>
    </row>
    <row r="153" s="2" customFormat="1" ht="24.15" customHeight="1">
      <c r="A153" s="39"/>
      <c r="B153" s="40"/>
      <c r="C153" s="270" t="s">
        <v>342</v>
      </c>
      <c r="D153" s="270" t="s">
        <v>319</v>
      </c>
      <c r="E153" s="271" t="s">
        <v>2001</v>
      </c>
      <c r="F153" s="272" t="s">
        <v>2002</v>
      </c>
      <c r="G153" s="273" t="s">
        <v>213</v>
      </c>
      <c r="H153" s="274">
        <v>7.2000000000000002</v>
      </c>
      <c r="I153" s="275"/>
      <c r="J153" s="274">
        <f>ROUND(I153*H153,2)</f>
        <v>0</v>
      </c>
      <c r="K153" s="276"/>
      <c r="L153" s="277"/>
      <c r="M153" s="278" t="s">
        <v>1</v>
      </c>
      <c r="N153" s="279" t="s">
        <v>40</v>
      </c>
      <c r="O153" s="92"/>
      <c r="P153" s="229">
        <f>O153*H153</f>
        <v>0</v>
      </c>
      <c r="Q153" s="229">
        <v>0.0016000000000000001</v>
      </c>
      <c r="R153" s="229">
        <f>Q153*H153</f>
        <v>0.011520000000000001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375</v>
      </c>
      <c r="AT153" s="231" t="s">
        <v>319</v>
      </c>
      <c r="AU153" s="231" t="s">
        <v>85</v>
      </c>
      <c r="AY153" s="18" t="s">
        <v>162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265</v>
      </c>
      <c r="BM153" s="231" t="s">
        <v>2003</v>
      </c>
    </row>
    <row r="154" s="14" customFormat="1">
      <c r="A154" s="14"/>
      <c r="B154" s="244"/>
      <c r="C154" s="245"/>
      <c r="D154" s="235" t="s">
        <v>171</v>
      </c>
      <c r="E154" s="245"/>
      <c r="F154" s="247" t="s">
        <v>2004</v>
      </c>
      <c r="G154" s="245"/>
      <c r="H154" s="248">
        <v>7.2000000000000002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171</v>
      </c>
      <c r="AU154" s="254" t="s">
        <v>85</v>
      </c>
      <c r="AV154" s="14" t="s">
        <v>85</v>
      </c>
      <c r="AW154" s="14" t="s">
        <v>4</v>
      </c>
      <c r="AX154" s="14" t="s">
        <v>83</v>
      </c>
      <c r="AY154" s="254" t="s">
        <v>162</v>
      </c>
    </row>
    <row r="155" s="2" customFormat="1" ht="37.8" customHeight="1">
      <c r="A155" s="39"/>
      <c r="B155" s="40"/>
      <c r="C155" s="220" t="s">
        <v>346</v>
      </c>
      <c r="D155" s="220" t="s">
        <v>165</v>
      </c>
      <c r="E155" s="221" t="s">
        <v>2005</v>
      </c>
      <c r="F155" s="222" t="s">
        <v>2006</v>
      </c>
      <c r="G155" s="223" t="s">
        <v>193</v>
      </c>
      <c r="H155" s="224">
        <v>1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265</v>
      </c>
      <c r="AT155" s="231" t="s">
        <v>165</v>
      </c>
      <c r="AU155" s="231" t="s">
        <v>85</v>
      </c>
      <c r="AY155" s="18" t="s">
        <v>162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265</v>
      </c>
      <c r="BM155" s="231" t="s">
        <v>2007</v>
      </c>
    </row>
    <row r="156" s="2" customFormat="1" ht="76.35" customHeight="1">
      <c r="A156" s="39"/>
      <c r="B156" s="40"/>
      <c r="C156" s="270" t="s">
        <v>353</v>
      </c>
      <c r="D156" s="270" t="s">
        <v>319</v>
      </c>
      <c r="E156" s="271" t="s">
        <v>2008</v>
      </c>
      <c r="F156" s="272" t="s">
        <v>2009</v>
      </c>
      <c r="G156" s="273" t="s">
        <v>193</v>
      </c>
      <c r="H156" s="274">
        <v>1</v>
      </c>
      <c r="I156" s="275"/>
      <c r="J156" s="274">
        <f>ROUND(I156*H156,2)</f>
        <v>0</v>
      </c>
      <c r="K156" s="276"/>
      <c r="L156" s="277"/>
      <c r="M156" s="278" t="s">
        <v>1</v>
      </c>
      <c r="N156" s="279" t="s">
        <v>40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375</v>
      </c>
      <c r="AT156" s="231" t="s">
        <v>319</v>
      </c>
      <c r="AU156" s="231" t="s">
        <v>85</v>
      </c>
      <c r="AY156" s="18" t="s">
        <v>162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265</v>
      </c>
      <c r="BM156" s="231" t="s">
        <v>2010</v>
      </c>
    </row>
    <row r="157" s="2" customFormat="1" ht="16.5" customHeight="1">
      <c r="A157" s="39"/>
      <c r="B157" s="40"/>
      <c r="C157" s="220" t="s">
        <v>359</v>
      </c>
      <c r="D157" s="220" t="s">
        <v>165</v>
      </c>
      <c r="E157" s="221" t="s">
        <v>2011</v>
      </c>
      <c r="F157" s="222" t="s">
        <v>2012</v>
      </c>
      <c r="G157" s="223" t="s">
        <v>193</v>
      </c>
      <c r="H157" s="224">
        <v>1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265</v>
      </c>
      <c r="AT157" s="231" t="s">
        <v>165</v>
      </c>
      <c r="AU157" s="231" t="s">
        <v>85</v>
      </c>
      <c r="AY157" s="18" t="s">
        <v>162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265</v>
      </c>
      <c r="BM157" s="231" t="s">
        <v>2013</v>
      </c>
    </row>
    <row r="158" s="2" customFormat="1" ht="21.75" customHeight="1">
      <c r="A158" s="39"/>
      <c r="B158" s="40"/>
      <c r="C158" s="270" t="s">
        <v>365</v>
      </c>
      <c r="D158" s="270" t="s">
        <v>319</v>
      </c>
      <c r="E158" s="271" t="s">
        <v>2014</v>
      </c>
      <c r="F158" s="272" t="s">
        <v>2015</v>
      </c>
      <c r="G158" s="273" t="s">
        <v>193</v>
      </c>
      <c r="H158" s="274">
        <v>1</v>
      </c>
      <c r="I158" s="275"/>
      <c r="J158" s="274">
        <f>ROUND(I158*H158,2)</f>
        <v>0</v>
      </c>
      <c r="K158" s="276"/>
      <c r="L158" s="277"/>
      <c r="M158" s="278" t="s">
        <v>1</v>
      </c>
      <c r="N158" s="279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375</v>
      </c>
      <c r="AT158" s="231" t="s">
        <v>319</v>
      </c>
      <c r="AU158" s="231" t="s">
        <v>85</v>
      </c>
      <c r="AY158" s="18" t="s">
        <v>162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265</v>
      </c>
      <c r="BM158" s="231" t="s">
        <v>2016</v>
      </c>
    </row>
    <row r="159" s="2" customFormat="1" ht="24.15" customHeight="1">
      <c r="A159" s="39"/>
      <c r="B159" s="40"/>
      <c r="C159" s="220" t="s">
        <v>369</v>
      </c>
      <c r="D159" s="220" t="s">
        <v>165</v>
      </c>
      <c r="E159" s="221" t="s">
        <v>2017</v>
      </c>
      <c r="F159" s="222" t="s">
        <v>2018</v>
      </c>
      <c r="G159" s="223" t="s">
        <v>200</v>
      </c>
      <c r="H159" s="224">
        <v>13</v>
      </c>
      <c r="I159" s="225"/>
      <c r="J159" s="224">
        <f>ROUND(I159*H159,2)</f>
        <v>0</v>
      </c>
      <c r="K159" s="226"/>
      <c r="L159" s="45"/>
      <c r="M159" s="227" t="s">
        <v>1</v>
      </c>
      <c r="N159" s="228" t="s">
        <v>40</v>
      </c>
      <c r="O159" s="92"/>
      <c r="P159" s="229">
        <f>O159*H159</f>
        <v>0</v>
      </c>
      <c r="Q159" s="229">
        <v>0.001</v>
      </c>
      <c r="R159" s="229">
        <f>Q159*H159</f>
        <v>0.013000000000000001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265</v>
      </c>
      <c r="AT159" s="231" t="s">
        <v>165</v>
      </c>
      <c r="AU159" s="231" t="s">
        <v>85</v>
      </c>
      <c r="AY159" s="18" t="s">
        <v>162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265</v>
      </c>
      <c r="BM159" s="231" t="s">
        <v>2019</v>
      </c>
    </row>
    <row r="160" s="2" customFormat="1" ht="24.15" customHeight="1">
      <c r="A160" s="39"/>
      <c r="B160" s="40"/>
      <c r="C160" s="220" t="s">
        <v>375</v>
      </c>
      <c r="D160" s="220" t="s">
        <v>165</v>
      </c>
      <c r="E160" s="221" t="s">
        <v>2020</v>
      </c>
      <c r="F160" s="222" t="s">
        <v>2021</v>
      </c>
      <c r="G160" s="223" t="s">
        <v>200</v>
      </c>
      <c r="H160" s="224">
        <v>38</v>
      </c>
      <c r="I160" s="225"/>
      <c r="J160" s="224">
        <f>ROUND(I160*H160,2)</f>
        <v>0</v>
      </c>
      <c r="K160" s="226"/>
      <c r="L160" s="45"/>
      <c r="M160" s="227" t="s">
        <v>1</v>
      </c>
      <c r="N160" s="228" t="s">
        <v>40</v>
      </c>
      <c r="O160" s="92"/>
      <c r="P160" s="229">
        <f>O160*H160</f>
        <v>0</v>
      </c>
      <c r="Q160" s="229">
        <v>0.00080000000000000004</v>
      </c>
      <c r="R160" s="229">
        <f>Q160*H160</f>
        <v>0.0304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265</v>
      </c>
      <c r="AT160" s="231" t="s">
        <v>165</v>
      </c>
      <c r="AU160" s="231" t="s">
        <v>85</v>
      </c>
      <c r="AY160" s="18" t="s">
        <v>162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83</v>
      </c>
      <c r="BK160" s="232">
        <f>ROUND(I160*H160,2)</f>
        <v>0</v>
      </c>
      <c r="BL160" s="18" t="s">
        <v>265</v>
      </c>
      <c r="BM160" s="231" t="s">
        <v>2022</v>
      </c>
    </row>
    <row r="161" s="12" customFormat="1" ht="22.8" customHeight="1">
      <c r="A161" s="12"/>
      <c r="B161" s="204"/>
      <c r="C161" s="205"/>
      <c r="D161" s="206" t="s">
        <v>74</v>
      </c>
      <c r="E161" s="218" t="s">
        <v>2023</v>
      </c>
      <c r="F161" s="218" t="s">
        <v>2024</v>
      </c>
      <c r="G161" s="205"/>
      <c r="H161" s="205"/>
      <c r="I161" s="208"/>
      <c r="J161" s="219">
        <f>BK161</f>
        <v>0</v>
      </c>
      <c r="K161" s="205"/>
      <c r="L161" s="210"/>
      <c r="M161" s="211"/>
      <c r="N161" s="212"/>
      <c r="O161" s="212"/>
      <c r="P161" s="213">
        <f>SUM(P162:P196)</f>
        <v>0</v>
      </c>
      <c r="Q161" s="212"/>
      <c r="R161" s="213">
        <f>SUM(R162:R196)</f>
        <v>0.13013</v>
      </c>
      <c r="S161" s="212"/>
      <c r="T161" s="214">
        <f>SUM(T162:T196)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5" t="s">
        <v>85</v>
      </c>
      <c r="AT161" s="216" t="s">
        <v>74</v>
      </c>
      <c r="AU161" s="216" t="s">
        <v>83</v>
      </c>
      <c r="AY161" s="215" t="s">
        <v>162</v>
      </c>
      <c r="BK161" s="217">
        <f>SUM(BK162:BK196)</f>
        <v>0</v>
      </c>
    </row>
    <row r="162" s="2" customFormat="1" ht="33" customHeight="1">
      <c r="A162" s="39"/>
      <c r="B162" s="40"/>
      <c r="C162" s="220" t="s">
        <v>379</v>
      </c>
      <c r="D162" s="220" t="s">
        <v>165</v>
      </c>
      <c r="E162" s="221" t="s">
        <v>2025</v>
      </c>
      <c r="F162" s="222" t="s">
        <v>2026</v>
      </c>
      <c r="G162" s="223" t="s">
        <v>193</v>
      </c>
      <c r="H162" s="224">
        <v>1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265</v>
      </c>
      <c r="AT162" s="231" t="s">
        <v>165</v>
      </c>
      <c r="AU162" s="231" t="s">
        <v>85</v>
      </c>
      <c r="AY162" s="18" t="s">
        <v>162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265</v>
      </c>
      <c r="BM162" s="231" t="s">
        <v>2027</v>
      </c>
    </row>
    <row r="163" s="2" customFormat="1" ht="33" customHeight="1">
      <c r="A163" s="39"/>
      <c r="B163" s="40"/>
      <c r="C163" s="270" t="s">
        <v>390</v>
      </c>
      <c r="D163" s="270" t="s">
        <v>319</v>
      </c>
      <c r="E163" s="271" t="s">
        <v>2028</v>
      </c>
      <c r="F163" s="272" t="s">
        <v>2029</v>
      </c>
      <c r="G163" s="273" t="s">
        <v>193</v>
      </c>
      <c r="H163" s="274">
        <v>1</v>
      </c>
      <c r="I163" s="275"/>
      <c r="J163" s="274">
        <f>ROUND(I163*H163,2)</f>
        <v>0</v>
      </c>
      <c r="K163" s="276"/>
      <c r="L163" s="277"/>
      <c r="M163" s="278" t="s">
        <v>1</v>
      </c>
      <c r="N163" s="279" t="s">
        <v>40</v>
      </c>
      <c r="O163" s="92"/>
      <c r="P163" s="229">
        <f>O163*H163</f>
        <v>0</v>
      </c>
      <c r="Q163" s="229">
        <v>0.010999999999999999</v>
      </c>
      <c r="R163" s="229">
        <f>Q163*H163</f>
        <v>0.010999999999999999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375</v>
      </c>
      <c r="AT163" s="231" t="s">
        <v>319</v>
      </c>
      <c r="AU163" s="231" t="s">
        <v>85</v>
      </c>
      <c r="AY163" s="18" t="s">
        <v>162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265</v>
      </c>
      <c r="BM163" s="231" t="s">
        <v>2030</v>
      </c>
    </row>
    <row r="164" s="2" customFormat="1" ht="37.8" customHeight="1">
      <c r="A164" s="39"/>
      <c r="B164" s="40"/>
      <c r="C164" s="220" t="s">
        <v>395</v>
      </c>
      <c r="D164" s="220" t="s">
        <v>165</v>
      </c>
      <c r="E164" s="221" t="s">
        <v>2031</v>
      </c>
      <c r="F164" s="222" t="s">
        <v>2032</v>
      </c>
      <c r="G164" s="223" t="s">
        <v>193</v>
      </c>
      <c r="H164" s="224">
        <v>1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265</v>
      </c>
      <c r="AT164" s="231" t="s">
        <v>165</v>
      </c>
      <c r="AU164" s="231" t="s">
        <v>85</v>
      </c>
      <c r="AY164" s="18" t="s">
        <v>162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265</v>
      </c>
      <c r="BM164" s="231" t="s">
        <v>2033</v>
      </c>
    </row>
    <row r="165" s="2" customFormat="1" ht="24.15" customHeight="1">
      <c r="A165" s="39"/>
      <c r="B165" s="40"/>
      <c r="C165" s="270" t="s">
        <v>400</v>
      </c>
      <c r="D165" s="270" t="s">
        <v>319</v>
      </c>
      <c r="E165" s="271" t="s">
        <v>2034</v>
      </c>
      <c r="F165" s="272" t="s">
        <v>2035</v>
      </c>
      <c r="G165" s="273" t="s">
        <v>193</v>
      </c>
      <c r="H165" s="274">
        <v>1</v>
      </c>
      <c r="I165" s="275"/>
      <c r="J165" s="274">
        <f>ROUND(I165*H165,2)</f>
        <v>0</v>
      </c>
      <c r="K165" s="276"/>
      <c r="L165" s="277"/>
      <c r="M165" s="278" t="s">
        <v>1</v>
      </c>
      <c r="N165" s="279" t="s">
        <v>40</v>
      </c>
      <c r="O165" s="92"/>
      <c r="P165" s="229">
        <f>O165*H165</f>
        <v>0</v>
      </c>
      <c r="Q165" s="229">
        <v>0.0089999999999999993</v>
      </c>
      <c r="R165" s="229">
        <f>Q165*H165</f>
        <v>0.0089999999999999993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375</v>
      </c>
      <c r="AT165" s="231" t="s">
        <v>319</v>
      </c>
      <c r="AU165" s="231" t="s">
        <v>85</v>
      </c>
      <c r="AY165" s="18" t="s">
        <v>162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265</v>
      </c>
      <c r="BM165" s="231" t="s">
        <v>2036</v>
      </c>
    </row>
    <row r="166" s="2" customFormat="1" ht="16.5" customHeight="1">
      <c r="A166" s="39"/>
      <c r="B166" s="40"/>
      <c r="C166" s="270" t="s">
        <v>404</v>
      </c>
      <c r="D166" s="270" t="s">
        <v>319</v>
      </c>
      <c r="E166" s="271" t="s">
        <v>2037</v>
      </c>
      <c r="F166" s="272" t="s">
        <v>2038</v>
      </c>
      <c r="G166" s="273" t="s">
        <v>193</v>
      </c>
      <c r="H166" s="274">
        <v>2</v>
      </c>
      <c r="I166" s="275"/>
      <c r="J166" s="274">
        <f>ROUND(I166*H166,2)</f>
        <v>0</v>
      </c>
      <c r="K166" s="276"/>
      <c r="L166" s="277"/>
      <c r="M166" s="278" t="s">
        <v>1</v>
      </c>
      <c r="N166" s="279" t="s">
        <v>40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375</v>
      </c>
      <c r="AT166" s="231" t="s">
        <v>319</v>
      </c>
      <c r="AU166" s="231" t="s">
        <v>85</v>
      </c>
      <c r="AY166" s="18" t="s">
        <v>162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265</v>
      </c>
      <c r="BM166" s="231" t="s">
        <v>2039</v>
      </c>
    </row>
    <row r="167" s="2" customFormat="1" ht="16.5" customHeight="1">
      <c r="A167" s="39"/>
      <c r="B167" s="40"/>
      <c r="C167" s="270" t="s">
        <v>409</v>
      </c>
      <c r="D167" s="270" t="s">
        <v>319</v>
      </c>
      <c r="E167" s="271" t="s">
        <v>2040</v>
      </c>
      <c r="F167" s="272" t="s">
        <v>2041</v>
      </c>
      <c r="G167" s="273" t="s">
        <v>193</v>
      </c>
      <c r="H167" s="274">
        <v>2</v>
      </c>
      <c r="I167" s="275"/>
      <c r="J167" s="274">
        <f>ROUND(I167*H167,2)</f>
        <v>0</v>
      </c>
      <c r="K167" s="276"/>
      <c r="L167" s="277"/>
      <c r="M167" s="278" t="s">
        <v>1</v>
      </c>
      <c r="N167" s="279" t="s">
        <v>40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375</v>
      </c>
      <c r="AT167" s="231" t="s">
        <v>319</v>
      </c>
      <c r="AU167" s="231" t="s">
        <v>85</v>
      </c>
      <c r="AY167" s="18" t="s">
        <v>162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265</v>
      </c>
      <c r="BM167" s="231" t="s">
        <v>2042</v>
      </c>
    </row>
    <row r="168" s="2" customFormat="1" ht="21.75" customHeight="1">
      <c r="A168" s="39"/>
      <c r="B168" s="40"/>
      <c r="C168" s="220" t="s">
        <v>415</v>
      </c>
      <c r="D168" s="220" t="s">
        <v>165</v>
      </c>
      <c r="E168" s="221" t="s">
        <v>2043</v>
      </c>
      <c r="F168" s="222" t="s">
        <v>2044</v>
      </c>
      <c r="G168" s="223" t="s">
        <v>193</v>
      </c>
      <c r="H168" s="224">
        <v>5</v>
      </c>
      <c r="I168" s="225"/>
      <c r="J168" s="224">
        <f>ROUND(I168*H168,2)</f>
        <v>0</v>
      </c>
      <c r="K168" s="226"/>
      <c r="L168" s="45"/>
      <c r="M168" s="227" t="s">
        <v>1</v>
      </c>
      <c r="N168" s="228" t="s">
        <v>40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265</v>
      </c>
      <c r="AT168" s="231" t="s">
        <v>165</v>
      </c>
      <c r="AU168" s="231" t="s">
        <v>85</v>
      </c>
      <c r="AY168" s="18" t="s">
        <v>162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265</v>
      </c>
      <c r="BM168" s="231" t="s">
        <v>2045</v>
      </c>
    </row>
    <row r="169" s="14" customFormat="1">
      <c r="A169" s="14"/>
      <c r="B169" s="244"/>
      <c r="C169" s="245"/>
      <c r="D169" s="235" t="s">
        <v>171</v>
      </c>
      <c r="E169" s="246" t="s">
        <v>1</v>
      </c>
      <c r="F169" s="247" t="s">
        <v>2046</v>
      </c>
      <c r="G169" s="245"/>
      <c r="H169" s="248">
        <v>5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171</v>
      </c>
      <c r="AU169" s="254" t="s">
        <v>85</v>
      </c>
      <c r="AV169" s="14" t="s">
        <v>85</v>
      </c>
      <c r="AW169" s="14" t="s">
        <v>31</v>
      </c>
      <c r="AX169" s="14" t="s">
        <v>83</v>
      </c>
      <c r="AY169" s="254" t="s">
        <v>162</v>
      </c>
    </row>
    <row r="170" s="2" customFormat="1" ht="21.75" customHeight="1">
      <c r="A170" s="39"/>
      <c r="B170" s="40"/>
      <c r="C170" s="270" t="s">
        <v>419</v>
      </c>
      <c r="D170" s="270" t="s">
        <v>319</v>
      </c>
      <c r="E170" s="271" t="s">
        <v>2047</v>
      </c>
      <c r="F170" s="272" t="s">
        <v>2048</v>
      </c>
      <c r="G170" s="273" t="s">
        <v>193</v>
      </c>
      <c r="H170" s="274">
        <v>3</v>
      </c>
      <c r="I170" s="275"/>
      <c r="J170" s="274">
        <f>ROUND(I170*H170,2)</f>
        <v>0</v>
      </c>
      <c r="K170" s="276"/>
      <c r="L170" s="277"/>
      <c r="M170" s="278" t="s">
        <v>1</v>
      </c>
      <c r="N170" s="279" t="s">
        <v>40</v>
      </c>
      <c r="O170" s="92"/>
      <c r="P170" s="229">
        <f>O170*H170</f>
        <v>0</v>
      </c>
      <c r="Q170" s="229">
        <v>0.00050000000000000001</v>
      </c>
      <c r="R170" s="229">
        <f>Q170*H170</f>
        <v>0.0015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375</v>
      </c>
      <c r="AT170" s="231" t="s">
        <v>319</v>
      </c>
      <c r="AU170" s="231" t="s">
        <v>85</v>
      </c>
      <c r="AY170" s="18" t="s">
        <v>162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265</v>
      </c>
      <c r="BM170" s="231" t="s">
        <v>2049</v>
      </c>
    </row>
    <row r="171" s="2" customFormat="1" ht="21.75" customHeight="1">
      <c r="A171" s="39"/>
      <c r="B171" s="40"/>
      <c r="C171" s="270" t="s">
        <v>426</v>
      </c>
      <c r="D171" s="270" t="s">
        <v>319</v>
      </c>
      <c r="E171" s="271" t="s">
        <v>2050</v>
      </c>
      <c r="F171" s="272" t="s">
        <v>2051</v>
      </c>
      <c r="G171" s="273" t="s">
        <v>193</v>
      </c>
      <c r="H171" s="274">
        <v>1</v>
      </c>
      <c r="I171" s="275"/>
      <c r="J171" s="274">
        <f>ROUND(I171*H171,2)</f>
        <v>0</v>
      </c>
      <c r="K171" s="276"/>
      <c r="L171" s="277"/>
      <c r="M171" s="278" t="s">
        <v>1</v>
      </c>
      <c r="N171" s="279" t="s">
        <v>40</v>
      </c>
      <c r="O171" s="92"/>
      <c r="P171" s="229">
        <f>O171*H171</f>
        <v>0</v>
      </c>
      <c r="Q171" s="229">
        <v>0.00059999999999999995</v>
      </c>
      <c r="R171" s="229">
        <f>Q171*H171</f>
        <v>0.00059999999999999995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375</v>
      </c>
      <c r="AT171" s="231" t="s">
        <v>319</v>
      </c>
      <c r="AU171" s="231" t="s">
        <v>85</v>
      </c>
      <c r="AY171" s="18" t="s">
        <v>162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265</v>
      </c>
      <c r="BM171" s="231" t="s">
        <v>2052</v>
      </c>
    </row>
    <row r="172" s="2" customFormat="1" ht="21.75" customHeight="1">
      <c r="A172" s="39"/>
      <c r="B172" s="40"/>
      <c r="C172" s="270" t="s">
        <v>436</v>
      </c>
      <c r="D172" s="270" t="s">
        <v>319</v>
      </c>
      <c r="E172" s="271" t="s">
        <v>2053</v>
      </c>
      <c r="F172" s="272" t="s">
        <v>2054</v>
      </c>
      <c r="G172" s="273" t="s">
        <v>193</v>
      </c>
      <c r="H172" s="274">
        <v>1</v>
      </c>
      <c r="I172" s="275"/>
      <c r="J172" s="274">
        <f>ROUND(I172*H172,2)</f>
        <v>0</v>
      </c>
      <c r="K172" s="276"/>
      <c r="L172" s="277"/>
      <c r="M172" s="278" t="s">
        <v>1</v>
      </c>
      <c r="N172" s="279" t="s">
        <v>40</v>
      </c>
      <c r="O172" s="92"/>
      <c r="P172" s="229">
        <f>O172*H172</f>
        <v>0</v>
      </c>
      <c r="Q172" s="229">
        <v>0.00080000000000000004</v>
      </c>
      <c r="R172" s="229">
        <f>Q172*H172</f>
        <v>0.00080000000000000004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375</v>
      </c>
      <c r="AT172" s="231" t="s">
        <v>319</v>
      </c>
      <c r="AU172" s="231" t="s">
        <v>85</v>
      </c>
      <c r="AY172" s="18" t="s">
        <v>162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83</v>
      </c>
      <c r="BK172" s="232">
        <f>ROUND(I172*H172,2)</f>
        <v>0</v>
      </c>
      <c r="BL172" s="18" t="s">
        <v>265</v>
      </c>
      <c r="BM172" s="231" t="s">
        <v>2055</v>
      </c>
    </row>
    <row r="173" s="2" customFormat="1" ht="24.15" customHeight="1">
      <c r="A173" s="39"/>
      <c r="B173" s="40"/>
      <c r="C173" s="220" t="s">
        <v>441</v>
      </c>
      <c r="D173" s="220" t="s">
        <v>165</v>
      </c>
      <c r="E173" s="221" t="s">
        <v>2056</v>
      </c>
      <c r="F173" s="222" t="s">
        <v>2057</v>
      </c>
      <c r="G173" s="223" t="s">
        <v>193</v>
      </c>
      <c r="H173" s="224">
        <v>2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265</v>
      </c>
      <c r="AT173" s="231" t="s">
        <v>165</v>
      </c>
      <c r="AU173" s="231" t="s">
        <v>85</v>
      </c>
      <c r="AY173" s="18" t="s">
        <v>162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265</v>
      </c>
      <c r="BM173" s="231" t="s">
        <v>2058</v>
      </c>
    </row>
    <row r="174" s="2" customFormat="1" ht="16.5" customHeight="1">
      <c r="A174" s="39"/>
      <c r="B174" s="40"/>
      <c r="C174" s="270" t="s">
        <v>446</v>
      </c>
      <c r="D174" s="270" t="s">
        <v>319</v>
      </c>
      <c r="E174" s="271" t="s">
        <v>2059</v>
      </c>
      <c r="F174" s="272" t="s">
        <v>2060</v>
      </c>
      <c r="G174" s="273" t="s">
        <v>193</v>
      </c>
      <c r="H174" s="274">
        <v>1</v>
      </c>
      <c r="I174" s="275"/>
      <c r="J174" s="274">
        <f>ROUND(I174*H174,2)</f>
        <v>0</v>
      </c>
      <c r="K174" s="276"/>
      <c r="L174" s="277"/>
      <c r="M174" s="278" t="s">
        <v>1</v>
      </c>
      <c r="N174" s="279" t="s">
        <v>40</v>
      </c>
      <c r="O174" s="92"/>
      <c r="P174" s="229">
        <f>O174*H174</f>
        <v>0</v>
      </c>
      <c r="Q174" s="229">
        <v>0.0033999999999999998</v>
      </c>
      <c r="R174" s="229">
        <f>Q174*H174</f>
        <v>0.0033999999999999998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375</v>
      </c>
      <c r="AT174" s="231" t="s">
        <v>319</v>
      </c>
      <c r="AU174" s="231" t="s">
        <v>85</v>
      </c>
      <c r="AY174" s="18" t="s">
        <v>162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265</v>
      </c>
      <c r="BM174" s="231" t="s">
        <v>2061</v>
      </c>
    </row>
    <row r="175" s="2" customFormat="1" ht="16.5" customHeight="1">
      <c r="A175" s="39"/>
      <c r="B175" s="40"/>
      <c r="C175" s="270" t="s">
        <v>450</v>
      </c>
      <c r="D175" s="270" t="s">
        <v>319</v>
      </c>
      <c r="E175" s="271" t="s">
        <v>2062</v>
      </c>
      <c r="F175" s="272" t="s">
        <v>2063</v>
      </c>
      <c r="G175" s="273" t="s">
        <v>193</v>
      </c>
      <c r="H175" s="274">
        <v>1</v>
      </c>
      <c r="I175" s="275"/>
      <c r="J175" s="274">
        <f>ROUND(I175*H175,2)</f>
        <v>0</v>
      </c>
      <c r="K175" s="276"/>
      <c r="L175" s="277"/>
      <c r="M175" s="278" t="s">
        <v>1</v>
      </c>
      <c r="N175" s="279" t="s">
        <v>40</v>
      </c>
      <c r="O175" s="92"/>
      <c r="P175" s="229">
        <f>O175*H175</f>
        <v>0</v>
      </c>
      <c r="Q175" s="229">
        <v>0.0038999999999999998</v>
      </c>
      <c r="R175" s="229">
        <f>Q175*H175</f>
        <v>0.0038999999999999998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375</v>
      </c>
      <c r="AT175" s="231" t="s">
        <v>319</v>
      </c>
      <c r="AU175" s="231" t="s">
        <v>85</v>
      </c>
      <c r="AY175" s="18" t="s">
        <v>162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265</v>
      </c>
      <c r="BM175" s="231" t="s">
        <v>2064</v>
      </c>
    </row>
    <row r="176" s="2" customFormat="1" ht="24.15" customHeight="1">
      <c r="A176" s="39"/>
      <c r="B176" s="40"/>
      <c r="C176" s="220" t="s">
        <v>454</v>
      </c>
      <c r="D176" s="220" t="s">
        <v>165</v>
      </c>
      <c r="E176" s="221" t="s">
        <v>2065</v>
      </c>
      <c r="F176" s="222" t="s">
        <v>2066</v>
      </c>
      <c r="G176" s="223" t="s">
        <v>193</v>
      </c>
      <c r="H176" s="224">
        <v>2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265</v>
      </c>
      <c r="AT176" s="231" t="s">
        <v>165</v>
      </c>
      <c r="AU176" s="231" t="s">
        <v>85</v>
      </c>
      <c r="AY176" s="18" t="s">
        <v>162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265</v>
      </c>
      <c r="BM176" s="231" t="s">
        <v>2067</v>
      </c>
    </row>
    <row r="177" s="2" customFormat="1" ht="24.15" customHeight="1">
      <c r="A177" s="39"/>
      <c r="B177" s="40"/>
      <c r="C177" s="270" t="s">
        <v>462</v>
      </c>
      <c r="D177" s="270" t="s">
        <v>319</v>
      </c>
      <c r="E177" s="271" t="s">
        <v>2068</v>
      </c>
      <c r="F177" s="272" t="s">
        <v>2069</v>
      </c>
      <c r="G177" s="273" t="s">
        <v>193</v>
      </c>
      <c r="H177" s="274">
        <v>2</v>
      </c>
      <c r="I177" s="275"/>
      <c r="J177" s="274">
        <f>ROUND(I177*H177,2)</f>
        <v>0</v>
      </c>
      <c r="K177" s="276"/>
      <c r="L177" s="277"/>
      <c r="M177" s="278" t="s">
        <v>1</v>
      </c>
      <c r="N177" s="279" t="s">
        <v>40</v>
      </c>
      <c r="O177" s="92"/>
      <c r="P177" s="229">
        <f>O177*H177</f>
        <v>0</v>
      </c>
      <c r="Q177" s="229">
        <v>0.0011000000000000001</v>
      </c>
      <c r="R177" s="229">
        <f>Q177*H177</f>
        <v>0.0022000000000000001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375</v>
      </c>
      <c r="AT177" s="231" t="s">
        <v>319</v>
      </c>
      <c r="AU177" s="231" t="s">
        <v>85</v>
      </c>
      <c r="AY177" s="18" t="s">
        <v>162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265</v>
      </c>
      <c r="BM177" s="231" t="s">
        <v>2070</v>
      </c>
    </row>
    <row r="178" s="2" customFormat="1" ht="37.8" customHeight="1">
      <c r="A178" s="39"/>
      <c r="B178" s="40"/>
      <c r="C178" s="220" t="s">
        <v>467</v>
      </c>
      <c r="D178" s="220" t="s">
        <v>165</v>
      </c>
      <c r="E178" s="221" t="s">
        <v>2071</v>
      </c>
      <c r="F178" s="222" t="s">
        <v>2072</v>
      </c>
      <c r="G178" s="223" t="s">
        <v>213</v>
      </c>
      <c r="H178" s="224">
        <v>9</v>
      </c>
      <c r="I178" s="225"/>
      <c r="J178" s="224">
        <f>ROUND(I178*H178,2)</f>
        <v>0</v>
      </c>
      <c r="K178" s="226"/>
      <c r="L178" s="45"/>
      <c r="M178" s="227" t="s">
        <v>1</v>
      </c>
      <c r="N178" s="228" t="s">
        <v>40</v>
      </c>
      <c r="O178" s="92"/>
      <c r="P178" s="229">
        <f>O178*H178</f>
        <v>0</v>
      </c>
      <c r="Q178" s="229">
        <v>0.0016800000000000001</v>
      </c>
      <c r="R178" s="229">
        <f>Q178*H178</f>
        <v>0.015120000000000002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265</v>
      </c>
      <c r="AT178" s="231" t="s">
        <v>165</v>
      </c>
      <c r="AU178" s="231" t="s">
        <v>85</v>
      </c>
      <c r="AY178" s="18" t="s">
        <v>162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265</v>
      </c>
      <c r="BM178" s="231" t="s">
        <v>2073</v>
      </c>
    </row>
    <row r="179" s="2" customFormat="1" ht="37.8" customHeight="1">
      <c r="A179" s="39"/>
      <c r="B179" s="40"/>
      <c r="C179" s="220" t="s">
        <v>474</v>
      </c>
      <c r="D179" s="220" t="s">
        <v>165</v>
      </c>
      <c r="E179" s="221" t="s">
        <v>2074</v>
      </c>
      <c r="F179" s="222" t="s">
        <v>2075</v>
      </c>
      <c r="G179" s="223" t="s">
        <v>193</v>
      </c>
      <c r="H179" s="224">
        <v>6</v>
      </c>
      <c r="I179" s="225"/>
      <c r="J179" s="224">
        <f>ROUND(I179*H179,2)</f>
        <v>0</v>
      </c>
      <c r="K179" s="226"/>
      <c r="L179" s="45"/>
      <c r="M179" s="227" t="s">
        <v>1</v>
      </c>
      <c r="N179" s="228" t="s">
        <v>40</v>
      </c>
      <c r="O179" s="92"/>
      <c r="P179" s="229">
        <f>O179*H179</f>
        <v>0</v>
      </c>
      <c r="Q179" s="229">
        <v>0.00167</v>
      </c>
      <c r="R179" s="229">
        <f>Q179*H179</f>
        <v>0.010020000000000001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265</v>
      </c>
      <c r="AT179" s="231" t="s">
        <v>165</v>
      </c>
      <c r="AU179" s="231" t="s">
        <v>85</v>
      </c>
      <c r="AY179" s="18" t="s">
        <v>162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83</v>
      </c>
      <c r="BK179" s="232">
        <f>ROUND(I179*H179,2)</f>
        <v>0</v>
      </c>
      <c r="BL179" s="18" t="s">
        <v>265</v>
      </c>
      <c r="BM179" s="231" t="s">
        <v>2076</v>
      </c>
    </row>
    <row r="180" s="2" customFormat="1" ht="37.8" customHeight="1">
      <c r="A180" s="39"/>
      <c r="B180" s="40"/>
      <c r="C180" s="220" t="s">
        <v>478</v>
      </c>
      <c r="D180" s="220" t="s">
        <v>165</v>
      </c>
      <c r="E180" s="221" t="s">
        <v>2077</v>
      </c>
      <c r="F180" s="222" t="s">
        <v>2078</v>
      </c>
      <c r="G180" s="223" t="s">
        <v>213</v>
      </c>
      <c r="H180" s="224">
        <v>7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0.0034499999999999999</v>
      </c>
      <c r="R180" s="229">
        <f>Q180*H180</f>
        <v>0.024149999999999998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265</v>
      </c>
      <c r="AT180" s="231" t="s">
        <v>165</v>
      </c>
      <c r="AU180" s="231" t="s">
        <v>85</v>
      </c>
      <c r="AY180" s="18" t="s">
        <v>162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265</v>
      </c>
      <c r="BM180" s="231" t="s">
        <v>2079</v>
      </c>
    </row>
    <row r="181" s="13" customFormat="1">
      <c r="A181" s="13"/>
      <c r="B181" s="233"/>
      <c r="C181" s="234"/>
      <c r="D181" s="235" t="s">
        <v>171</v>
      </c>
      <c r="E181" s="236" t="s">
        <v>1</v>
      </c>
      <c r="F181" s="237" t="s">
        <v>2080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171</v>
      </c>
      <c r="AU181" s="243" t="s">
        <v>85</v>
      </c>
      <c r="AV181" s="13" t="s">
        <v>83</v>
      </c>
      <c r="AW181" s="13" t="s">
        <v>31</v>
      </c>
      <c r="AX181" s="13" t="s">
        <v>75</v>
      </c>
      <c r="AY181" s="243" t="s">
        <v>162</v>
      </c>
    </row>
    <row r="182" s="14" customFormat="1">
      <c r="A182" s="14"/>
      <c r="B182" s="244"/>
      <c r="C182" s="245"/>
      <c r="D182" s="235" t="s">
        <v>171</v>
      </c>
      <c r="E182" s="246" t="s">
        <v>1</v>
      </c>
      <c r="F182" s="247" t="s">
        <v>2081</v>
      </c>
      <c r="G182" s="245"/>
      <c r="H182" s="248">
        <v>7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171</v>
      </c>
      <c r="AU182" s="254" t="s">
        <v>85</v>
      </c>
      <c r="AV182" s="14" t="s">
        <v>85</v>
      </c>
      <c r="AW182" s="14" t="s">
        <v>31</v>
      </c>
      <c r="AX182" s="14" t="s">
        <v>75</v>
      </c>
      <c r="AY182" s="254" t="s">
        <v>162</v>
      </c>
    </row>
    <row r="183" s="15" customFormat="1">
      <c r="A183" s="15"/>
      <c r="B183" s="255"/>
      <c r="C183" s="256"/>
      <c r="D183" s="235" t="s">
        <v>171</v>
      </c>
      <c r="E183" s="257" t="s">
        <v>1</v>
      </c>
      <c r="F183" s="258" t="s">
        <v>185</v>
      </c>
      <c r="G183" s="256"/>
      <c r="H183" s="259">
        <v>7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171</v>
      </c>
      <c r="AU183" s="265" t="s">
        <v>85</v>
      </c>
      <c r="AV183" s="15" t="s">
        <v>169</v>
      </c>
      <c r="AW183" s="15" t="s">
        <v>31</v>
      </c>
      <c r="AX183" s="15" t="s">
        <v>83</v>
      </c>
      <c r="AY183" s="265" t="s">
        <v>162</v>
      </c>
    </row>
    <row r="184" s="2" customFormat="1" ht="37.8" customHeight="1">
      <c r="A184" s="39"/>
      <c r="B184" s="40"/>
      <c r="C184" s="220" t="s">
        <v>484</v>
      </c>
      <c r="D184" s="220" t="s">
        <v>165</v>
      </c>
      <c r="E184" s="221" t="s">
        <v>2082</v>
      </c>
      <c r="F184" s="222" t="s">
        <v>2083</v>
      </c>
      <c r="G184" s="223" t="s">
        <v>193</v>
      </c>
      <c r="H184" s="224">
        <v>11</v>
      </c>
      <c r="I184" s="225"/>
      <c r="J184" s="224">
        <f>ROUND(I184*H184,2)</f>
        <v>0</v>
      </c>
      <c r="K184" s="226"/>
      <c r="L184" s="45"/>
      <c r="M184" s="227" t="s">
        <v>1</v>
      </c>
      <c r="N184" s="228" t="s">
        <v>40</v>
      </c>
      <c r="O184" s="92"/>
      <c r="P184" s="229">
        <f>O184*H184</f>
        <v>0</v>
      </c>
      <c r="Q184" s="229">
        <v>0.0034399999999999999</v>
      </c>
      <c r="R184" s="229">
        <f>Q184*H184</f>
        <v>0.037839999999999999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265</v>
      </c>
      <c r="AT184" s="231" t="s">
        <v>165</v>
      </c>
      <c r="AU184" s="231" t="s">
        <v>85</v>
      </c>
      <c r="AY184" s="18" t="s">
        <v>162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265</v>
      </c>
      <c r="BM184" s="231" t="s">
        <v>2084</v>
      </c>
    </row>
    <row r="185" s="13" customFormat="1">
      <c r="A185" s="13"/>
      <c r="B185" s="233"/>
      <c r="C185" s="234"/>
      <c r="D185" s="235" t="s">
        <v>171</v>
      </c>
      <c r="E185" s="236" t="s">
        <v>1</v>
      </c>
      <c r="F185" s="237" t="s">
        <v>2085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171</v>
      </c>
      <c r="AU185" s="243" t="s">
        <v>85</v>
      </c>
      <c r="AV185" s="13" t="s">
        <v>83</v>
      </c>
      <c r="AW185" s="13" t="s">
        <v>31</v>
      </c>
      <c r="AX185" s="13" t="s">
        <v>75</v>
      </c>
      <c r="AY185" s="243" t="s">
        <v>162</v>
      </c>
    </row>
    <row r="186" s="14" customFormat="1">
      <c r="A186" s="14"/>
      <c r="B186" s="244"/>
      <c r="C186" s="245"/>
      <c r="D186" s="235" t="s">
        <v>171</v>
      </c>
      <c r="E186" s="246" t="s">
        <v>1</v>
      </c>
      <c r="F186" s="247" t="s">
        <v>2086</v>
      </c>
      <c r="G186" s="245"/>
      <c r="H186" s="248">
        <v>11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4" t="s">
        <v>171</v>
      </c>
      <c r="AU186" s="254" t="s">
        <v>85</v>
      </c>
      <c r="AV186" s="14" t="s">
        <v>85</v>
      </c>
      <c r="AW186" s="14" t="s">
        <v>31</v>
      </c>
      <c r="AX186" s="14" t="s">
        <v>75</v>
      </c>
      <c r="AY186" s="254" t="s">
        <v>162</v>
      </c>
    </row>
    <row r="187" s="15" customFormat="1">
      <c r="A187" s="15"/>
      <c r="B187" s="255"/>
      <c r="C187" s="256"/>
      <c r="D187" s="235" t="s">
        <v>171</v>
      </c>
      <c r="E187" s="257" t="s">
        <v>1</v>
      </c>
      <c r="F187" s="258" t="s">
        <v>185</v>
      </c>
      <c r="G187" s="256"/>
      <c r="H187" s="259">
        <v>11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171</v>
      </c>
      <c r="AU187" s="265" t="s">
        <v>85</v>
      </c>
      <c r="AV187" s="15" t="s">
        <v>169</v>
      </c>
      <c r="AW187" s="15" t="s">
        <v>31</v>
      </c>
      <c r="AX187" s="15" t="s">
        <v>83</v>
      </c>
      <c r="AY187" s="265" t="s">
        <v>162</v>
      </c>
    </row>
    <row r="188" s="2" customFormat="1" ht="33" customHeight="1">
      <c r="A188" s="39"/>
      <c r="B188" s="40"/>
      <c r="C188" s="220" t="s">
        <v>488</v>
      </c>
      <c r="D188" s="220" t="s">
        <v>165</v>
      </c>
      <c r="E188" s="221" t="s">
        <v>2087</v>
      </c>
      <c r="F188" s="222" t="s">
        <v>2088</v>
      </c>
      <c r="G188" s="223" t="s">
        <v>193</v>
      </c>
      <c r="H188" s="224">
        <v>1</v>
      </c>
      <c r="I188" s="225"/>
      <c r="J188" s="224">
        <f>ROUND(I188*H188,2)</f>
        <v>0</v>
      </c>
      <c r="K188" s="226"/>
      <c r="L188" s="45"/>
      <c r="M188" s="227" t="s">
        <v>1</v>
      </c>
      <c r="N188" s="228" t="s">
        <v>40</v>
      </c>
      <c r="O188" s="92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265</v>
      </c>
      <c r="AT188" s="231" t="s">
        <v>165</v>
      </c>
      <c r="AU188" s="231" t="s">
        <v>85</v>
      </c>
      <c r="AY188" s="18" t="s">
        <v>162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83</v>
      </c>
      <c r="BK188" s="232">
        <f>ROUND(I188*H188,2)</f>
        <v>0</v>
      </c>
      <c r="BL188" s="18" t="s">
        <v>265</v>
      </c>
      <c r="BM188" s="231" t="s">
        <v>2089</v>
      </c>
    </row>
    <row r="189" s="2" customFormat="1" ht="16.5" customHeight="1">
      <c r="A189" s="39"/>
      <c r="B189" s="40"/>
      <c r="C189" s="270" t="s">
        <v>495</v>
      </c>
      <c r="D189" s="270" t="s">
        <v>319</v>
      </c>
      <c r="E189" s="271" t="s">
        <v>2090</v>
      </c>
      <c r="F189" s="272" t="s">
        <v>2091</v>
      </c>
      <c r="G189" s="273" t="s">
        <v>193</v>
      </c>
      <c r="H189" s="274">
        <v>1</v>
      </c>
      <c r="I189" s="275"/>
      <c r="J189" s="274">
        <f>ROUND(I189*H189,2)</f>
        <v>0</v>
      </c>
      <c r="K189" s="276"/>
      <c r="L189" s="277"/>
      <c r="M189" s="278" t="s">
        <v>1</v>
      </c>
      <c r="N189" s="279" t="s">
        <v>40</v>
      </c>
      <c r="O189" s="92"/>
      <c r="P189" s="229">
        <f>O189*H189</f>
        <v>0</v>
      </c>
      <c r="Q189" s="229">
        <v>0.00050000000000000001</v>
      </c>
      <c r="R189" s="229">
        <f>Q189*H189</f>
        <v>0.00050000000000000001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375</v>
      </c>
      <c r="AT189" s="231" t="s">
        <v>319</v>
      </c>
      <c r="AU189" s="231" t="s">
        <v>85</v>
      </c>
      <c r="AY189" s="18" t="s">
        <v>162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265</v>
      </c>
      <c r="BM189" s="231" t="s">
        <v>2092</v>
      </c>
    </row>
    <row r="190" s="2" customFormat="1" ht="33" customHeight="1">
      <c r="A190" s="39"/>
      <c r="B190" s="40"/>
      <c r="C190" s="220" t="s">
        <v>501</v>
      </c>
      <c r="D190" s="220" t="s">
        <v>165</v>
      </c>
      <c r="E190" s="221" t="s">
        <v>2093</v>
      </c>
      <c r="F190" s="222" t="s">
        <v>2094</v>
      </c>
      <c r="G190" s="223" t="s">
        <v>193</v>
      </c>
      <c r="H190" s="224">
        <v>6</v>
      </c>
      <c r="I190" s="225"/>
      <c r="J190" s="224">
        <f>ROUND(I190*H190,2)</f>
        <v>0</v>
      </c>
      <c r="K190" s="226"/>
      <c r="L190" s="45"/>
      <c r="M190" s="227" t="s">
        <v>1</v>
      </c>
      <c r="N190" s="228" t="s">
        <v>40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265</v>
      </c>
      <c r="AT190" s="231" t="s">
        <v>165</v>
      </c>
      <c r="AU190" s="231" t="s">
        <v>85</v>
      </c>
      <c r="AY190" s="18" t="s">
        <v>162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83</v>
      </c>
      <c r="BK190" s="232">
        <f>ROUND(I190*H190,2)</f>
        <v>0</v>
      </c>
      <c r="BL190" s="18" t="s">
        <v>265</v>
      </c>
      <c r="BM190" s="231" t="s">
        <v>2095</v>
      </c>
    </row>
    <row r="191" s="14" customFormat="1">
      <c r="A191" s="14"/>
      <c r="B191" s="244"/>
      <c r="C191" s="245"/>
      <c r="D191" s="235" t="s">
        <v>171</v>
      </c>
      <c r="E191" s="246" t="s">
        <v>1</v>
      </c>
      <c r="F191" s="247" t="s">
        <v>2096</v>
      </c>
      <c r="G191" s="245"/>
      <c r="H191" s="248">
        <v>6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171</v>
      </c>
      <c r="AU191" s="254" t="s">
        <v>85</v>
      </c>
      <c r="AV191" s="14" t="s">
        <v>85</v>
      </c>
      <c r="AW191" s="14" t="s">
        <v>31</v>
      </c>
      <c r="AX191" s="14" t="s">
        <v>83</v>
      </c>
      <c r="AY191" s="254" t="s">
        <v>162</v>
      </c>
    </row>
    <row r="192" s="2" customFormat="1" ht="16.5" customHeight="1">
      <c r="A192" s="39"/>
      <c r="B192" s="40"/>
      <c r="C192" s="270" t="s">
        <v>508</v>
      </c>
      <c r="D192" s="270" t="s">
        <v>319</v>
      </c>
      <c r="E192" s="271" t="s">
        <v>2097</v>
      </c>
      <c r="F192" s="272" t="s">
        <v>2098</v>
      </c>
      <c r="G192" s="273" t="s">
        <v>193</v>
      </c>
      <c r="H192" s="274">
        <v>1</v>
      </c>
      <c r="I192" s="275"/>
      <c r="J192" s="274">
        <f>ROUND(I192*H192,2)</f>
        <v>0</v>
      </c>
      <c r="K192" s="276"/>
      <c r="L192" s="277"/>
      <c r="M192" s="278" t="s">
        <v>1</v>
      </c>
      <c r="N192" s="279" t="s">
        <v>40</v>
      </c>
      <c r="O192" s="92"/>
      <c r="P192" s="229">
        <f>O192*H192</f>
        <v>0</v>
      </c>
      <c r="Q192" s="229">
        <v>0.0011000000000000001</v>
      </c>
      <c r="R192" s="229">
        <f>Q192*H192</f>
        <v>0.0011000000000000001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375</v>
      </c>
      <c r="AT192" s="231" t="s">
        <v>319</v>
      </c>
      <c r="AU192" s="231" t="s">
        <v>85</v>
      </c>
      <c r="AY192" s="18" t="s">
        <v>162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265</v>
      </c>
      <c r="BM192" s="231" t="s">
        <v>2099</v>
      </c>
    </row>
    <row r="193" s="2" customFormat="1" ht="16.5" customHeight="1">
      <c r="A193" s="39"/>
      <c r="B193" s="40"/>
      <c r="C193" s="270" t="s">
        <v>513</v>
      </c>
      <c r="D193" s="270" t="s">
        <v>319</v>
      </c>
      <c r="E193" s="271" t="s">
        <v>2100</v>
      </c>
      <c r="F193" s="272" t="s">
        <v>2101</v>
      </c>
      <c r="G193" s="273" t="s">
        <v>193</v>
      </c>
      <c r="H193" s="274">
        <v>3</v>
      </c>
      <c r="I193" s="275"/>
      <c r="J193" s="274">
        <f>ROUND(I193*H193,2)</f>
        <v>0</v>
      </c>
      <c r="K193" s="276"/>
      <c r="L193" s="277"/>
      <c r="M193" s="278" t="s">
        <v>1</v>
      </c>
      <c r="N193" s="279" t="s">
        <v>40</v>
      </c>
      <c r="O193" s="92"/>
      <c r="P193" s="229">
        <f>O193*H193</f>
        <v>0</v>
      </c>
      <c r="Q193" s="229">
        <v>0.00059999999999999995</v>
      </c>
      <c r="R193" s="229">
        <f>Q193*H193</f>
        <v>0.0018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375</v>
      </c>
      <c r="AT193" s="231" t="s">
        <v>319</v>
      </c>
      <c r="AU193" s="231" t="s">
        <v>85</v>
      </c>
      <c r="AY193" s="18" t="s">
        <v>162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83</v>
      </c>
      <c r="BK193" s="232">
        <f>ROUND(I193*H193,2)</f>
        <v>0</v>
      </c>
      <c r="BL193" s="18" t="s">
        <v>265</v>
      </c>
      <c r="BM193" s="231" t="s">
        <v>2102</v>
      </c>
    </row>
    <row r="194" s="2" customFormat="1" ht="16.5" customHeight="1">
      <c r="A194" s="39"/>
      <c r="B194" s="40"/>
      <c r="C194" s="270" t="s">
        <v>519</v>
      </c>
      <c r="D194" s="270" t="s">
        <v>319</v>
      </c>
      <c r="E194" s="271" t="s">
        <v>2103</v>
      </c>
      <c r="F194" s="272" t="s">
        <v>2104</v>
      </c>
      <c r="G194" s="273" t="s">
        <v>193</v>
      </c>
      <c r="H194" s="274">
        <v>1</v>
      </c>
      <c r="I194" s="275"/>
      <c r="J194" s="274">
        <f>ROUND(I194*H194,2)</f>
        <v>0</v>
      </c>
      <c r="K194" s="276"/>
      <c r="L194" s="277"/>
      <c r="M194" s="278" t="s">
        <v>1</v>
      </c>
      <c r="N194" s="279" t="s">
        <v>40</v>
      </c>
      <c r="O194" s="92"/>
      <c r="P194" s="229">
        <f>O194*H194</f>
        <v>0</v>
      </c>
      <c r="Q194" s="229">
        <v>0.001</v>
      </c>
      <c r="R194" s="229">
        <f>Q194*H194</f>
        <v>0.001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375</v>
      </c>
      <c r="AT194" s="231" t="s">
        <v>319</v>
      </c>
      <c r="AU194" s="231" t="s">
        <v>85</v>
      </c>
      <c r="AY194" s="18" t="s">
        <v>162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265</v>
      </c>
      <c r="BM194" s="231" t="s">
        <v>2105</v>
      </c>
    </row>
    <row r="195" s="2" customFormat="1" ht="16.5" customHeight="1">
      <c r="A195" s="39"/>
      <c r="B195" s="40"/>
      <c r="C195" s="270" t="s">
        <v>525</v>
      </c>
      <c r="D195" s="270" t="s">
        <v>319</v>
      </c>
      <c r="E195" s="271" t="s">
        <v>2106</v>
      </c>
      <c r="F195" s="272" t="s">
        <v>2107</v>
      </c>
      <c r="G195" s="273" t="s">
        <v>193</v>
      </c>
      <c r="H195" s="274">
        <v>1</v>
      </c>
      <c r="I195" s="275"/>
      <c r="J195" s="274">
        <f>ROUND(I195*H195,2)</f>
        <v>0</v>
      </c>
      <c r="K195" s="276"/>
      <c r="L195" s="277"/>
      <c r="M195" s="278" t="s">
        <v>1</v>
      </c>
      <c r="N195" s="279" t="s">
        <v>40</v>
      </c>
      <c r="O195" s="92"/>
      <c r="P195" s="229">
        <f>O195*H195</f>
        <v>0</v>
      </c>
      <c r="Q195" s="229">
        <v>0.0014</v>
      </c>
      <c r="R195" s="229">
        <f>Q195*H195</f>
        <v>0.0014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375</v>
      </c>
      <c r="AT195" s="231" t="s">
        <v>319</v>
      </c>
      <c r="AU195" s="231" t="s">
        <v>85</v>
      </c>
      <c r="AY195" s="18" t="s">
        <v>162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83</v>
      </c>
      <c r="BK195" s="232">
        <f>ROUND(I195*H195,2)</f>
        <v>0</v>
      </c>
      <c r="BL195" s="18" t="s">
        <v>265</v>
      </c>
      <c r="BM195" s="231" t="s">
        <v>2108</v>
      </c>
    </row>
    <row r="196" s="2" customFormat="1" ht="24.15" customHeight="1">
      <c r="A196" s="39"/>
      <c r="B196" s="40"/>
      <c r="C196" s="220" t="s">
        <v>531</v>
      </c>
      <c r="D196" s="220" t="s">
        <v>165</v>
      </c>
      <c r="E196" s="221" t="s">
        <v>2109</v>
      </c>
      <c r="F196" s="222" t="s">
        <v>2021</v>
      </c>
      <c r="G196" s="223" t="s">
        <v>200</v>
      </c>
      <c r="H196" s="224">
        <v>6</v>
      </c>
      <c r="I196" s="225"/>
      <c r="J196" s="224">
        <f>ROUND(I196*H196,2)</f>
        <v>0</v>
      </c>
      <c r="K196" s="226"/>
      <c r="L196" s="45"/>
      <c r="M196" s="227" t="s">
        <v>1</v>
      </c>
      <c r="N196" s="228" t="s">
        <v>40</v>
      </c>
      <c r="O196" s="92"/>
      <c r="P196" s="229">
        <f>O196*H196</f>
        <v>0</v>
      </c>
      <c r="Q196" s="229">
        <v>0.00080000000000000004</v>
      </c>
      <c r="R196" s="229">
        <f>Q196*H196</f>
        <v>0.0048000000000000004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265</v>
      </c>
      <c r="AT196" s="231" t="s">
        <v>165</v>
      </c>
      <c r="AU196" s="231" t="s">
        <v>85</v>
      </c>
      <c r="AY196" s="18" t="s">
        <v>162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83</v>
      </c>
      <c r="BK196" s="232">
        <f>ROUND(I196*H196,2)</f>
        <v>0</v>
      </c>
      <c r="BL196" s="18" t="s">
        <v>265</v>
      </c>
      <c r="BM196" s="231" t="s">
        <v>2110</v>
      </c>
    </row>
    <row r="197" s="12" customFormat="1" ht="25.92" customHeight="1">
      <c r="A197" s="12"/>
      <c r="B197" s="204"/>
      <c r="C197" s="205"/>
      <c r="D197" s="206" t="s">
        <v>74</v>
      </c>
      <c r="E197" s="207" t="s">
        <v>1906</v>
      </c>
      <c r="F197" s="207" t="s">
        <v>1907</v>
      </c>
      <c r="G197" s="205"/>
      <c r="H197" s="205"/>
      <c r="I197" s="208"/>
      <c r="J197" s="209">
        <f>BK197</f>
        <v>0</v>
      </c>
      <c r="K197" s="205"/>
      <c r="L197" s="210"/>
      <c r="M197" s="211"/>
      <c r="N197" s="212"/>
      <c r="O197" s="212"/>
      <c r="P197" s="213">
        <f>SUM(P198:P203)</f>
        <v>0</v>
      </c>
      <c r="Q197" s="212"/>
      <c r="R197" s="213">
        <f>SUM(R198:R203)</f>
        <v>0</v>
      </c>
      <c r="S197" s="212"/>
      <c r="T197" s="214">
        <f>SUM(T198:T203)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169</v>
      </c>
      <c r="AT197" s="216" t="s">
        <v>74</v>
      </c>
      <c r="AU197" s="216" t="s">
        <v>75</v>
      </c>
      <c r="AY197" s="215" t="s">
        <v>162</v>
      </c>
      <c r="BK197" s="217">
        <f>SUM(BK198:BK203)</f>
        <v>0</v>
      </c>
    </row>
    <row r="198" s="2" customFormat="1" ht="24.15" customHeight="1">
      <c r="A198" s="39"/>
      <c r="B198" s="40"/>
      <c r="C198" s="220" t="s">
        <v>536</v>
      </c>
      <c r="D198" s="220" t="s">
        <v>165</v>
      </c>
      <c r="E198" s="221" t="s">
        <v>2111</v>
      </c>
      <c r="F198" s="222" t="s">
        <v>2112</v>
      </c>
      <c r="G198" s="223" t="s">
        <v>1722</v>
      </c>
      <c r="H198" s="225"/>
      <c r="I198" s="225"/>
      <c r="J198" s="224">
        <f>ROUND(I198*H198,2)</f>
        <v>0</v>
      </c>
      <c r="K198" s="226"/>
      <c r="L198" s="45"/>
      <c r="M198" s="227" t="s">
        <v>1</v>
      </c>
      <c r="N198" s="228" t="s">
        <v>40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265</v>
      </c>
      <c r="AT198" s="231" t="s">
        <v>165</v>
      </c>
      <c r="AU198" s="231" t="s">
        <v>83</v>
      </c>
      <c r="AY198" s="18" t="s">
        <v>162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83</v>
      </c>
      <c r="BK198" s="232">
        <f>ROUND(I198*H198,2)</f>
        <v>0</v>
      </c>
      <c r="BL198" s="18" t="s">
        <v>265</v>
      </c>
      <c r="BM198" s="231" t="s">
        <v>2113</v>
      </c>
    </row>
    <row r="199" s="2" customFormat="1" ht="16.5" customHeight="1">
      <c r="A199" s="39"/>
      <c r="B199" s="40"/>
      <c r="C199" s="220" t="s">
        <v>237</v>
      </c>
      <c r="D199" s="220" t="s">
        <v>165</v>
      </c>
      <c r="E199" s="221" t="s">
        <v>2114</v>
      </c>
      <c r="F199" s="222" t="s">
        <v>2115</v>
      </c>
      <c r="G199" s="223" t="s">
        <v>465</v>
      </c>
      <c r="H199" s="224">
        <v>1</v>
      </c>
      <c r="I199" s="225"/>
      <c r="J199" s="224">
        <f>ROUND(I199*H199,2)</f>
        <v>0</v>
      </c>
      <c r="K199" s="226"/>
      <c r="L199" s="45"/>
      <c r="M199" s="227" t="s">
        <v>1</v>
      </c>
      <c r="N199" s="228" t="s">
        <v>40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1657</v>
      </c>
      <c r="AT199" s="231" t="s">
        <v>165</v>
      </c>
      <c r="AU199" s="231" t="s">
        <v>83</v>
      </c>
      <c r="AY199" s="18" t="s">
        <v>162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83</v>
      </c>
      <c r="BK199" s="232">
        <f>ROUND(I199*H199,2)</f>
        <v>0</v>
      </c>
      <c r="BL199" s="18" t="s">
        <v>1657</v>
      </c>
      <c r="BM199" s="231" t="s">
        <v>2116</v>
      </c>
    </row>
    <row r="200" s="2" customFormat="1" ht="16.5" customHeight="1">
      <c r="A200" s="39"/>
      <c r="B200" s="40"/>
      <c r="C200" s="220" t="s">
        <v>304</v>
      </c>
      <c r="D200" s="220" t="s">
        <v>165</v>
      </c>
      <c r="E200" s="221" t="s">
        <v>2117</v>
      </c>
      <c r="F200" s="222" t="s">
        <v>2118</v>
      </c>
      <c r="G200" s="223" t="s">
        <v>465</v>
      </c>
      <c r="H200" s="224">
        <v>1</v>
      </c>
      <c r="I200" s="225"/>
      <c r="J200" s="224">
        <f>ROUND(I200*H200,2)</f>
        <v>0</v>
      </c>
      <c r="K200" s="226"/>
      <c r="L200" s="45"/>
      <c r="M200" s="227" t="s">
        <v>1</v>
      </c>
      <c r="N200" s="228" t="s">
        <v>40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1657</v>
      </c>
      <c r="AT200" s="231" t="s">
        <v>165</v>
      </c>
      <c r="AU200" s="231" t="s">
        <v>83</v>
      </c>
      <c r="AY200" s="18" t="s">
        <v>162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83</v>
      </c>
      <c r="BK200" s="232">
        <f>ROUND(I200*H200,2)</f>
        <v>0</v>
      </c>
      <c r="BL200" s="18" t="s">
        <v>1657</v>
      </c>
      <c r="BM200" s="231" t="s">
        <v>2119</v>
      </c>
    </row>
    <row r="201" s="2" customFormat="1" ht="16.5" customHeight="1">
      <c r="A201" s="39"/>
      <c r="B201" s="40"/>
      <c r="C201" s="220" t="s">
        <v>424</v>
      </c>
      <c r="D201" s="220" t="s">
        <v>165</v>
      </c>
      <c r="E201" s="221" t="s">
        <v>2120</v>
      </c>
      <c r="F201" s="222" t="s">
        <v>2121</v>
      </c>
      <c r="G201" s="223" t="s">
        <v>465</v>
      </c>
      <c r="H201" s="224">
        <v>1</v>
      </c>
      <c r="I201" s="225"/>
      <c r="J201" s="224">
        <f>ROUND(I201*H201,2)</f>
        <v>0</v>
      </c>
      <c r="K201" s="226"/>
      <c r="L201" s="45"/>
      <c r="M201" s="227" t="s">
        <v>1</v>
      </c>
      <c r="N201" s="228" t="s">
        <v>40</v>
      </c>
      <c r="O201" s="92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1657</v>
      </c>
      <c r="AT201" s="231" t="s">
        <v>165</v>
      </c>
      <c r="AU201" s="231" t="s">
        <v>83</v>
      </c>
      <c r="AY201" s="18" t="s">
        <v>162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83</v>
      </c>
      <c r="BK201" s="232">
        <f>ROUND(I201*H201,2)</f>
        <v>0</v>
      </c>
      <c r="BL201" s="18" t="s">
        <v>1657</v>
      </c>
      <c r="BM201" s="231" t="s">
        <v>2122</v>
      </c>
    </row>
    <row r="202" s="2" customFormat="1" ht="16.5" customHeight="1">
      <c r="A202" s="39"/>
      <c r="B202" s="40"/>
      <c r="C202" s="220" t="s">
        <v>556</v>
      </c>
      <c r="D202" s="220" t="s">
        <v>165</v>
      </c>
      <c r="E202" s="221" t="s">
        <v>2123</v>
      </c>
      <c r="F202" s="222" t="s">
        <v>2124</v>
      </c>
      <c r="G202" s="223" t="s">
        <v>465</v>
      </c>
      <c r="H202" s="224">
        <v>1</v>
      </c>
      <c r="I202" s="225"/>
      <c r="J202" s="224">
        <f>ROUND(I202*H202,2)</f>
        <v>0</v>
      </c>
      <c r="K202" s="226"/>
      <c r="L202" s="45"/>
      <c r="M202" s="227" t="s">
        <v>1</v>
      </c>
      <c r="N202" s="228" t="s">
        <v>40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1657</v>
      </c>
      <c r="AT202" s="231" t="s">
        <v>165</v>
      </c>
      <c r="AU202" s="231" t="s">
        <v>83</v>
      </c>
      <c r="AY202" s="18" t="s">
        <v>162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83</v>
      </c>
      <c r="BK202" s="232">
        <f>ROUND(I202*H202,2)</f>
        <v>0</v>
      </c>
      <c r="BL202" s="18" t="s">
        <v>1657</v>
      </c>
      <c r="BM202" s="231" t="s">
        <v>2125</v>
      </c>
    </row>
    <row r="203" s="2" customFormat="1" ht="16.5" customHeight="1">
      <c r="A203" s="39"/>
      <c r="B203" s="40"/>
      <c r="C203" s="220" t="s">
        <v>561</v>
      </c>
      <c r="D203" s="220" t="s">
        <v>165</v>
      </c>
      <c r="E203" s="221" t="s">
        <v>2126</v>
      </c>
      <c r="F203" s="222" t="s">
        <v>2127</v>
      </c>
      <c r="G203" s="223" t="s">
        <v>465</v>
      </c>
      <c r="H203" s="224">
        <v>1</v>
      </c>
      <c r="I203" s="225"/>
      <c r="J203" s="224">
        <f>ROUND(I203*H203,2)</f>
        <v>0</v>
      </c>
      <c r="K203" s="226"/>
      <c r="L203" s="45"/>
      <c r="M203" s="291" t="s">
        <v>1</v>
      </c>
      <c r="N203" s="292" t="s">
        <v>40</v>
      </c>
      <c r="O203" s="293"/>
      <c r="P203" s="294">
        <f>O203*H203</f>
        <v>0</v>
      </c>
      <c r="Q203" s="294">
        <v>0</v>
      </c>
      <c r="R203" s="294">
        <f>Q203*H203</f>
        <v>0</v>
      </c>
      <c r="S203" s="294">
        <v>0</v>
      </c>
      <c r="T203" s="29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1657</v>
      </c>
      <c r="AT203" s="231" t="s">
        <v>165</v>
      </c>
      <c r="AU203" s="231" t="s">
        <v>83</v>
      </c>
      <c r="AY203" s="18" t="s">
        <v>162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83</v>
      </c>
      <c r="BK203" s="232">
        <f>ROUND(I203*H203,2)</f>
        <v>0</v>
      </c>
      <c r="BL203" s="18" t="s">
        <v>1657</v>
      </c>
      <c r="BM203" s="231" t="s">
        <v>2128</v>
      </c>
    </row>
    <row r="204" s="2" customFormat="1" ht="6.96" customHeight="1">
      <c r="A204" s="39"/>
      <c r="B204" s="67"/>
      <c r="C204" s="68"/>
      <c r="D204" s="68"/>
      <c r="E204" s="68"/>
      <c r="F204" s="68"/>
      <c r="G204" s="68"/>
      <c r="H204" s="68"/>
      <c r="I204" s="68"/>
      <c r="J204" s="68"/>
      <c r="K204" s="68"/>
      <c r="L204" s="45"/>
      <c r="M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</row>
  </sheetData>
  <sheetProtection sheet="1" autoFilter="0" formatColumns="0" formatRows="0" objects="1" scenarios="1" spinCount="100000" saltValue="6PqteZB2uM2M7mGQSQpChPtpfif+50LyxyGb8Z7q4dd+XXf/iYn1K59z9UVMyhlDCGXfSZt0w8ih1Q0c1B20zQ==" hashValue="N2FDZYgSIVtLQQz15gZoH1pb43HHRbVtXgorbDEoyWLLiAveWvHKK5jQwoQ0SA/4u3OQWzuC28Mev1id7Pt5zg==" algorithmName="SHA-512" password="CC35"/>
  <autoFilter ref="C119:K203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2129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1730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ROUND((SUM(BE125:BE150)),  2)</f>
        <v>0</v>
      </c>
      <c r="G33" s="39"/>
      <c r="H33" s="39"/>
      <c r="I33" s="156">
        <v>0.20999999999999999</v>
      </c>
      <c r="J33" s="155">
        <f>ROUND(((SUM(BE125:BE150))*I33),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ROUND((SUM(BF125:BF150)),  2)</f>
        <v>0</v>
      </c>
      <c r="G34" s="39"/>
      <c r="H34" s="39"/>
      <c r="I34" s="156">
        <v>0.12</v>
      </c>
      <c r="J34" s="155">
        <f>ROUND(((SUM(BF125:BF150))*I34),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ROUND((SUM(BG125:BG150)),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ROUND((SUM(BH125:BH150)),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ROUND((SUM(BI125:BI150)),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07 - Plynoinstalace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Karlovy Vary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115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116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1155</v>
      </c>
      <c r="E99" s="189"/>
      <c r="F99" s="189"/>
      <c r="G99" s="189"/>
      <c r="H99" s="189"/>
      <c r="I99" s="189"/>
      <c r="J99" s="190">
        <f>J129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1732</v>
      </c>
      <c r="E100" s="189"/>
      <c r="F100" s="189"/>
      <c r="G100" s="189"/>
      <c r="H100" s="189"/>
      <c r="I100" s="189"/>
      <c r="J100" s="190">
        <f>J131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126</v>
      </c>
      <c r="E101" s="189"/>
      <c r="F101" s="189"/>
      <c r="G101" s="189"/>
      <c r="H101" s="189"/>
      <c r="I101" s="189"/>
      <c r="J101" s="190">
        <f>J137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1733</v>
      </c>
      <c r="E102" s="183"/>
      <c r="F102" s="183"/>
      <c r="G102" s="183"/>
      <c r="H102" s="183"/>
      <c r="I102" s="183"/>
      <c r="J102" s="184">
        <f>J139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2130</v>
      </c>
      <c r="E103" s="189"/>
      <c r="F103" s="189"/>
      <c r="G103" s="189"/>
      <c r="H103" s="189"/>
      <c r="I103" s="189"/>
      <c r="J103" s="190">
        <f>J140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142</v>
      </c>
      <c r="E104" s="189"/>
      <c r="F104" s="189"/>
      <c r="G104" s="189"/>
      <c r="H104" s="189"/>
      <c r="I104" s="189"/>
      <c r="J104" s="190">
        <f>J144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1738</v>
      </c>
      <c r="E105" s="183"/>
      <c r="F105" s="183"/>
      <c r="G105" s="183"/>
      <c r="H105" s="183"/>
      <c r="I105" s="183"/>
      <c r="J105" s="184">
        <f>J148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147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15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ZŠ jazyků Karlovy Vary - rekonstrukce jídelny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108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07 - Plynoinstalace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19</v>
      </c>
      <c r="D119" s="41"/>
      <c r="E119" s="41"/>
      <c r="F119" s="28" t="str">
        <f>F12</f>
        <v>Karlovy Vary</v>
      </c>
      <c r="G119" s="41"/>
      <c r="H119" s="41"/>
      <c r="I119" s="33" t="s">
        <v>21</v>
      </c>
      <c r="J119" s="80" t="str">
        <f>IF(J12="","",J12)</f>
        <v>1. 4. 2025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23</v>
      </c>
      <c r="D121" s="41"/>
      <c r="E121" s="41"/>
      <c r="F121" s="28" t="str">
        <f>E15</f>
        <v>Statutární město Karlovy Vary</v>
      </c>
      <c r="G121" s="41"/>
      <c r="H121" s="41"/>
      <c r="I121" s="33" t="s">
        <v>29</v>
      </c>
      <c r="J121" s="37" t="str">
        <f>E21</f>
        <v>DPT s.r.o.Ostrov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25.65" customHeight="1">
      <c r="A122" s="39"/>
      <c r="B122" s="40"/>
      <c r="C122" s="33" t="s">
        <v>27</v>
      </c>
      <c r="D122" s="41"/>
      <c r="E122" s="41"/>
      <c r="F122" s="28" t="str">
        <f>IF(E18="","",E18)</f>
        <v>Vyplň údaj</v>
      </c>
      <c r="G122" s="41"/>
      <c r="H122" s="41"/>
      <c r="I122" s="33" t="s">
        <v>32</v>
      </c>
      <c r="J122" s="37" t="str">
        <f>E24</f>
        <v>Neubauerová Soňa, SK-Projekt Ostrov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148</v>
      </c>
      <c r="D124" s="195" t="s">
        <v>60</v>
      </c>
      <c r="E124" s="195" t="s">
        <v>56</v>
      </c>
      <c r="F124" s="195" t="s">
        <v>57</v>
      </c>
      <c r="G124" s="195" t="s">
        <v>149</v>
      </c>
      <c r="H124" s="195" t="s">
        <v>150</v>
      </c>
      <c r="I124" s="195" t="s">
        <v>151</v>
      </c>
      <c r="J124" s="196" t="s">
        <v>112</v>
      </c>
      <c r="K124" s="197" t="s">
        <v>152</v>
      </c>
      <c r="L124" s="198"/>
      <c r="M124" s="101" t="s">
        <v>1</v>
      </c>
      <c r="N124" s="102" t="s">
        <v>39</v>
      </c>
      <c r="O124" s="102" t="s">
        <v>153</v>
      </c>
      <c r="P124" s="102" t="s">
        <v>154</v>
      </c>
      <c r="Q124" s="102" t="s">
        <v>155</v>
      </c>
      <c r="R124" s="102" t="s">
        <v>156</v>
      </c>
      <c r="S124" s="102" t="s">
        <v>157</v>
      </c>
      <c r="T124" s="103" t="s">
        <v>158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159</v>
      </c>
      <c r="D125" s="41"/>
      <c r="E125" s="41"/>
      <c r="F125" s="41"/>
      <c r="G125" s="41"/>
      <c r="H125" s="41"/>
      <c r="I125" s="41"/>
      <c r="J125" s="199">
        <f>BK125</f>
        <v>0</v>
      </c>
      <c r="K125" s="41"/>
      <c r="L125" s="45"/>
      <c r="M125" s="104"/>
      <c r="N125" s="200"/>
      <c r="O125" s="105"/>
      <c r="P125" s="201">
        <f>P126+P139+P148</f>
        <v>0</v>
      </c>
      <c r="Q125" s="105"/>
      <c r="R125" s="201">
        <f>R126+R139+R148</f>
        <v>0.059949500000000003</v>
      </c>
      <c r="S125" s="105"/>
      <c r="T125" s="202">
        <f>T126+T139+T148</f>
        <v>0.05142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74</v>
      </c>
      <c r="AU125" s="18" t="s">
        <v>114</v>
      </c>
      <c r="BK125" s="203">
        <f>BK126+BK139+BK148</f>
        <v>0</v>
      </c>
    </row>
    <row r="126" s="12" customFormat="1" ht="25.92" customHeight="1">
      <c r="A126" s="12"/>
      <c r="B126" s="204"/>
      <c r="C126" s="205"/>
      <c r="D126" s="206" t="s">
        <v>74</v>
      </c>
      <c r="E126" s="207" t="s">
        <v>160</v>
      </c>
      <c r="F126" s="207" t="s">
        <v>161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P127+P129+P131+P137</f>
        <v>0</v>
      </c>
      <c r="Q126" s="212"/>
      <c r="R126" s="213">
        <f>R127+R129+R131+R137</f>
        <v>0.012789499999999999</v>
      </c>
      <c r="S126" s="212"/>
      <c r="T126" s="214">
        <f>T127+T129+T131+T137</f>
        <v>0.0016499999999999998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83</v>
      </c>
      <c r="AT126" s="216" t="s">
        <v>74</v>
      </c>
      <c r="AU126" s="216" t="s">
        <v>75</v>
      </c>
      <c r="AY126" s="215" t="s">
        <v>162</v>
      </c>
      <c r="BK126" s="217">
        <f>BK127+BK129+BK131+BK137</f>
        <v>0</v>
      </c>
    </row>
    <row r="127" s="12" customFormat="1" ht="22.8" customHeight="1">
      <c r="A127" s="12"/>
      <c r="B127" s="204"/>
      <c r="C127" s="205"/>
      <c r="D127" s="206" t="s">
        <v>74</v>
      </c>
      <c r="E127" s="218" t="s">
        <v>163</v>
      </c>
      <c r="F127" s="218" t="s">
        <v>164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P128</f>
        <v>0</v>
      </c>
      <c r="Q127" s="212"/>
      <c r="R127" s="213">
        <f>R128</f>
        <v>0.012619999999999999</v>
      </c>
      <c r="S127" s="212"/>
      <c r="T127" s="214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83</v>
      </c>
      <c r="AT127" s="216" t="s">
        <v>74</v>
      </c>
      <c r="AU127" s="216" t="s">
        <v>83</v>
      </c>
      <c r="AY127" s="215" t="s">
        <v>162</v>
      </c>
      <c r="BK127" s="217">
        <f>BK128</f>
        <v>0</v>
      </c>
    </row>
    <row r="128" s="2" customFormat="1" ht="24.15" customHeight="1">
      <c r="A128" s="39"/>
      <c r="B128" s="40"/>
      <c r="C128" s="220" t="s">
        <v>83</v>
      </c>
      <c r="D128" s="220" t="s">
        <v>165</v>
      </c>
      <c r="E128" s="221" t="s">
        <v>1739</v>
      </c>
      <c r="F128" s="222" t="s">
        <v>1740</v>
      </c>
      <c r="G128" s="223" t="s">
        <v>193</v>
      </c>
      <c r="H128" s="224">
        <v>1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0.012619999999999999</v>
      </c>
      <c r="R128" s="229">
        <f>Q128*H128</f>
        <v>0.012619999999999999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169</v>
      </c>
      <c r="AT128" s="231" t="s">
        <v>165</v>
      </c>
      <c r="AU128" s="231" t="s">
        <v>85</v>
      </c>
      <c r="AY128" s="18" t="s">
        <v>162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169</v>
      </c>
      <c r="BM128" s="231" t="s">
        <v>2131</v>
      </c>
    </row>
    <row r="129" s="12" customFormat="1" ht="22.8" customHeight="1">
      <c r="A129" s="12"/>
      <c r="B129" s="204"/>
      <c r="C129" s="205"/>
      <c r="D129" s="206" t="s">
        <v>74</v>
      </c>
      <c r="E129" s="218" t="s">
        <v>224</v>
      </c>
      <c r="F129" s="218" t="s">
        <v>1218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P130</f>
        <v>0</v>
      </c>
      <c r="Q129" s="212"/>
      <c r="R129" s="213">
        <f>R130</f>
        <v>0.00016949999999999997</v>
      </c>
      <c r="S129" s="212"/>
      <c r="T129" s="214">
        <f>T130</f>
        <v>0.0016499999999999998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74</v>
      </c>
      <c r="AU129" s="216" t="s">
        <v>83</v>
      </c>
      <c r="AY129" s="215" t="s">
        <v>162</v>
      </c>
      <c r="BK129" s="217">
        <f>BK130</f>
        <v>0</v>
      </c>
    </row>
    <row r="130" s="2" customFormat="1" ht="24.15" customHeight="1">
      <c r="A130" s="39"/>
      <c r="B130" s="40"/>
      <c r="C130" s="220" t="s">
        <v>85</v>
      </c>
      <c r="D130" s="220" t="s">
        <v>165</v>
      </c>
      <c r="E130" s="221" t="s">
        <v>2132</v>
      </c>
      <c r="F130" s="222" t="s">
        <v>2133</v>
      </c>
      <c r="G130" s="223" t="s">
        <v>213</v>
      </c>
      <c r="H130" s="224">
        <v>0.14999999999999999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0.0011299999999999999</v>
      </c>
      <c r="R130" s="229">
        <f>Q130*H130</f>
        <v>0.00016949999999999997</v>
      </c>
      <c r="S130" s="229">
        <v>0.010999999999999999</v>
      </c>
      <c r="T130" s="230">
        <f>S130*H130</f>
        <v>0.0016499999999999998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169</v>
      </c>
      <c r="AT130" s="231" t="s">
        <v>165</v>
      </c>
      <c r="AU130" s="231" t="s">
        <v>85</v>
      </c>
      <c r="AY130" s="18" t="s">
        <v>162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169</v>
      </c>
      <c r="BM130" s="231" t="s">
        <v>2134</v>
      </c>
    </row>
    <row r="131" s="12" customFormat="1" ht="22.8" customHeight="1">
      <c r="A131" s="12"/>
      <c r="B131" s="204"/>
      <c r="C131" s="205"/>
      <c r="D131" s="206" t="s">
        <v>74</v>
      </c>
      <c r="E131" s="218" t="s">
        <v>613</v>
      </c>
      <c r="F131" s="218" t="s">
        <v>1779</v>
      </c>
      <c r="G131" s="205"/>
      <c r="H131" s="205"/>
      <c r="I131" s="208"/>
      <c r="J131" s="219">
        <f>BK131</f>
        <v>0</v>
      </c>
      <c r="K131" s="205"/>
      <c r="L131" s="210"/>
      <c r="M131" s="211"/>
      <c r="N131" s="212"/>
      <c r="O131" s="212"/>
      <c r="P131" s="213">
        <f>SUM(P132:P136)</f>
        <v>0</v>
      </c>
      <c r="Q131" s="212"/>
      <c r="R131" s="213">
        <f>SUM(R132:R136)</f>
        <v>0</v>
      </c>
      <c r="S131" s="212"/>
      <c r="T131" s="214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5" t="s">
        <v>83</v>
      </c>
      <c r="AT131" s="216" t="s">
        <v>74</v>
      </c>
      <c r="AU131" s="216" t="s">
        <v>83</v>
      </c>
      <c r="AY131" s="215" t="s">
        <v>162</v>
      </c>
      <c r="BK131" s="217">
        <f>SUM(BK132:BK136)</f>
        <v>0</v>
      </c>
    </row>
    <row r="132" s="2" customFormat="1" ht="24.15" customHeight="1">
      <c r="A132" s="39"/>
      <c r="B132" s="40"/>
      <c r="C132" s="220" t="s">
        <v>163</v>
      </c>
      <c r="D132" s="220" t="s">
        <v>165</v>
      </c>
      <c r="E132" s="221" t="s">
        <v>616</v>
      </c>
      <c r="F132" s="222" t="s">
        <v>617</v>
      </c>
      <c r="G132" s="223" t="s">
        <v>177</v>
      </c>
      <c r="H132" s="224">
        <v>0.050000000000000003</v>
      </c>
      <c r="I132" s="225"/>
      <c r="J132" s="224">
        <f>ROUND(I132*H132,2)</f>
        <v>0</v>
      </c>
      <c r="K132" s="226"/>
      <c r="L132" s="45"/>
      <c r="M132" s="227" t="s">
        <v>1</v>
      </c>
      <c r="N132" s="228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169</v>
      </c>
      <c r="AT132" s="231" t="s">
        <v>165</v>
      </c>
      <c r="AU132" s="231" t="s">
        <v>85</v>
      </c>
      <c r="AY132" s="18" t="s">
        <v>162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169</v>
      </c>
      <c r="BM132" s="231" t="s">
        <v>2135</v>
      </c>
    </row>
    <row r="133" s="2" customFormat="1" ht="24.15" customHeight="1">
      <c r="A133" s="39"/>
      <c r="B133" s="40"/>
      <c r="C133" s="220" t="s">
        <v>169</v>
      </c>
      <c r="D133" s="220" t="s">
        <v>165</v>
      </c>
      <c r="E133" s="221" t="s">
        <v>620</v>
      </c>
      <c r="F133" s="222" t="s">
        <v>621</v>
      </c>
      <c r="G133" s="223" t="s">
        <v>177</v>
      </c>
      <c r="H133" s="224">
        <v>0.050000000000000003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169</v>
      </c>
      <c r="AT133" s="231" t="s">
        <v>165</v>
      </c>
      <c r="AU133" s="231" t="s">
        <v>85</v>
      </c>
      <c r="AY133" s="18" t="s">
        <v>162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169</v>
      </c>
      <c r="BM133" s="231" t="s">
        <v>2136</v>
      </c>
    </row>
    <row r="134" s="2" customFormat="1" ht="24.15" customHeight="1">
      <c r="A134" s="39"/>
      <c r="B134" s="40"/>
      <c r="C134" s="220" t="s">
        <v>197</v>
      </c>
      <c r="D134" s="220" t="s">
        <v>165</v>
      </c>
      <c r="E134" s="221" t="s">
        <v>624</v>
      </c>
      <c r="F134" s="222" t="s">
        <v>1782</v>
      </c>
      <c r="G134" s="223" t="s">
        <v>177</v>
      </c>
      <c r="H134" s="224">
        <v>0.55000000000000004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169</v>
      </c>
      <c r="AT134" s="231" t="s">
        <v>165</v>
      </c>
      <c r="AU134" s="231" t="s">
        <v>85</v>
      </c>
      <c r="AY134" s="18" t="s">
        <v>162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169</v>
      </c>
      <c r="BM134" s="231" t="s">
        <v>2137</v>
      </c>
    </row>
    <row r="135" s="14" customFormat="1">
      <c r="A135" s="14"/>
      <c r="B135" s="244"/>
      <c r="C135" s="245"/>
      <c r="D135" s="235" t="s">
        <v>171</v>
      </c>
      <c r="E135" s="246" t="s">
        <v>1</v>
      </c>
      <c r="F135" s="247" t="s">
        <v>2138</v>
      </c>
      <c r="G135" s="245"/>
      <c r="H135" s="248">
        <v>0.55000000000000004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171</v>
      </c>
      <c r="AU135" s="254" t="s">
        <v>85</v>
      </c>
      <c r="AV135" s="14" t="s">
        <v>85</v>
      </c>
      <c r="AW135" s="14" t="s">
        <v>31</v>
      </c>
      <c r="AX135" s="14" t="s">
        <v>83</v>
      </c>
      <c r="AY135" s="254" t="s">
        <v>162</v>
      </c>
    </row>
    <row r="136" s="2" customFormat="1" ht="33" customHeight="1">
      <c r="A136" s="39"/>
      <c r="B136" s="40"/>
      <c r="C136" s="220" t="s">
        <v>205</v>
      </c>
      <c r="D136" s="220" t="s">
        <v>165</v>
      </c>
      <c r="E136" s="221" t="s">
        <v>630</v>
      </c>
      <c r="F136" s="222" t="s">
        <v>631</v>
      </c>
      <c r="G136" s="223" t="s">
        <v>177</v>
      </c>
      <c r="H136" s="224">
        <v>0.050000000000000003</v>
      </c>
      <c r="I136" s="225"/>
      <c r="J136" s="224">
        <f>ROUND(I136*H136,2)</f>
        <v>0</v>
      </c>
      <c r="K136" s="226"/>
      <c r="L136" s="45"/>
      <c r="M136" s="227" t="s">
        <v>1</v>
      </c>
      <c r="N136" s="228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169</v>
      </c>
      <c r="AT136" s="231" t="s">
        <v>165</v>
      </c>
      <c r="AU136" s="231" t="s">
        <v>85</v>
      </c>
      <c r="AY136" s="18" t="s">
        <v>162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169</v>
      </c>
      <c r="BM136" s="231" t="s">
        <v>2139</v>
      </c>
    </row>
    <row r="137" s="12" customFormat="1" ht="22.8" customHeight="1">
      <c r="A137" s="12"/>
      <c r="B137" s="204"/>
      <c r="C137" s="205"/>
      <c r="D137" s="206" t="s">
        <v>74</v>
      </c>
      <c r="E137" s="218" t="s">
        <v>633</v>
      </c>
      <c r="F137" s="218" t="s">
        <v>634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P138</f>
        <v>0</v>
      </c>
      <c r="Q137" s="212"/>
      <c r="R137" s="213">
        <f>R138</f>
        <v>0</v>
      </c>
      <c r="S137" s="212"/>
      <c r="T137" s="214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83</v>
      </c>
      <c r="AT137" s="216" t="s">
        <v>74</v>
      </c>
      <c r="AU137" s="216" t="s">
        <v>83</v>
      </c>
      <c r="AY137" s="215" t="s">
        <v>162</v>
      </c>
      <c r="BK137" s="217">
        <f>BK138</f>
        <v>0</v>
      </c>
    </row>
    <row r="138" s="2" customFormat="1" ht="21.75" customHeight="1">
      <c r="A138" s="39"/>
      <c r="B138" s="40"/>
      <c r="C138" s="220" t="s">
        <v>210</v>
      </c>
      <c r="D138" s="220" t="s">
        <v>165</v>
      </c>
      <c r="E138" s="221" t="s">
        <v>636</v>
      </c>
      <c r="F138" s="222" t="s">
        <v>637</v>
      </c>
      <c r="G138" s="223" t="s">
        <v>177</v>
      </c>
      <c r="H138" s="224">
        <v>0.01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169</v>
      </c>
      <c r="AT138" s="231" t="s">
        <v>165</v>
      </c>
      <c r="AU138" s="231" t="s">
        <v>85</v>
      </c>
      <c r="AY138" s="18" t="s">
        <v>162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169</v>
      </c>
      <c r="BM138" s="231" t="s">
        <v>2140</v>
      </c>
    </row>
    <row r="139" s="12" customFormat="1" ht="25.92" customHeight="1">
      <c r="A139" s="12"/>
      <c r="B139" s="204"/>
      <c r="C139" s="205"/>
      <c r="D139" s="206" t="s">
        <v>74</v>
      </c>
      <c r="E139" s="207" t="s">
        <v>654</v>
      </c>
      <c r="F139" s="207" t="s">
        <v>654</v>
      </c>
      <c r="G139" s="205"/>
      <c r="H139" s="205"/>
      <c r="I139" s="208"/>
      <c r="J139" s="209">
        <f>BK139</f>
        <v>0</v>
      </c>
      <c r="K139" s="205"/>
      <c r="L139" s="210"/>
      <c r="M139" s="211"/>
      <c r="N139" s="212"/>
      <c r="O139" s="212"/>
      <c r="P139" s="213">
        <f>P140+P144</f>
        <v>0</v>
      </c>
      <c r="Q139" s="212"/>
      <c r="R139" s="213">
        <f>R140+R144</f>
        <v>0.047160000000000007</v>
      </c>
      <c r="S139" s="212"/>
      <c r="T139" s="214">
        <f>T140+T144</f>
        <v>0.049770000000000002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85</v>
      </c>
      <c r="AT139" s="216" t="s">
        <v>74</v>
      </c>
      <c r="AU139" s="216" t="s">
        <v>75</v>
      </c>
      <c r="AY139" s="215" t="s">
        <v>162</v>
      </c>
      <c r="BK139" s="217">
        <f>BK140+BK144</f>
        <v>0</v>
      </c>
    </row>
    <row r="140" s="12" customFormat="1" ht="22.8" customHeight="1">
      <c r="A140" s="12"/>
      <c r="B140" s="204"/>
      <c r="C140" s="205"/>
      <c r="D140" s="206" t="s">
        <v>74</v>
      </c>
      <c r="E140" s="218" t="s">
        <v>2141</v>
      </c>
      <c r="F140" s="218" t="s">
        <v>2142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SUM(P141:P143)</f>
        <v>0</v>
      </c>
      <c r="Q140" s="212"/>
      <c r="R140" s="213">
        <f>SUM(R141:R143)</f>
        <v>0.046530000000000009</v>
      </c>
      <c r="S140" s="212"/>
      <c r="T140" s="214">
        <f>SUM(T141:T143)</f>
        <v>0.049770000000000002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85</v>
      </c>
      <c r="AT140" s="216" t="s">
        <v>74</v>
      </c>
      <c r="AU140" s="216" t="s">
        <v>83</v>
      </c>
      <c r="AY140" s="215" t="s">
        <v>162</v>
      </c>
      <c r="BK140" s="217">
        <f>SUM(BK141:BK143)</f>
        <v>0</v>
      </c>
    </row>
    <row r="141" s="2" customFormat="1" ht="24.15" customHeight="1">
      <c r="A141" s="39"/>
      <c r="B141" s="40"/>
      <c r="C141" s="220" t="s">
        <v>216</v>
      </c>
      <c r="D141" s="220" t="s">
        <v>165</v>
      </c>
      <c r="E141" s="221" t="s">
        <v>2143</v>
      </c>
      <c r="F141" s="222" t="s">
        <v>2144</v>
      </c>
      <c r="G141" s="223" t="s">
        <v>213</v>
      </c>
      <c r="H141" s="224">
        <v>9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0.0049300000000000004</v>
      </c>
      <c r="R141" s="229">
        <f>Q141*H141</f>
        <v>0.044370000000000007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265</v>
      </c>
      <c r="AT141" s="231" t="s">
        <v>165</v>
      </c>
      <c r="AU141" s="231" t="s">
        <v>85</v>
      </c>
      <c r="AY141" s="18" t="s">
        <v>162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265</v>
      </c>
      <c r="BM141" s="231" t="s">
        <v>2145</v>
      </c>
    </row>
    <row r="142" s="2" customFormat="1" ht="24.15" customHeight="1">
      <c r="A142" s="39"/>
      <c r="B142" s="40"/>
      <c r="C142" s="220" t="s">
        <v>224</v>
      </c>
      <c r="D142" s="220" t="s">
        <v>165</v>
      </c>
      <c r="E142" s="221" t="s">
        <v>2146</v>
      </c>
      <c r="F142" s="222" t="s">
        <v>2147</v>
      </c>
      <c r="G142" s="223" t="s">
        <v>213</v>
      </c>
      <c r="H142" s="224">
        <v>9</v>
      </c>
      <c r="I142" s="225"/>
      <c r="J142" s="224">
        <f>ROUND(I142*H142,2)</f>
        <v>0</v>
      </c>
      <c r="K142" s="226"/>
      <c r="L142" s="45"/>
      <c r="M142" s="227" t="s">
        <v>1</v>
      </c>
      <c r="N142" s="228" t="s">
        <v>40</v>
      </c>
      <c r="O142" s="92"/>
      <c r="P142" s="229">
        <f>O142*H142</f>
        <v>0</v>
      </c>
      <c r="Q142" s="229">
        <v>0.00024000000000000001</v>
      </c>
      <c r="R142" s="229">
        <f>Q142*H142</f>
        <v>0.00216</v>
      </c>
      <c r="S142" s="229">
        <v>0.0055300000000000002</v>
      </c>
      <c r="T142" s="230">
        <f>S142*H142</f>
        <v>0.049770000000000002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265</v>
      </c>
      <c r="AT142" s="231" t="s">
        <v>165</v>
      </c>
      <c r="AU142" s="231" t="s">
        <v>85</v>
      </c>
      <c r="AY142" s="18" t="s">
        <v>162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265</v>
      </c>
      <c r="BM142" s="231" t="s">
        <v>2148</v>
      </c>
    </row>
    <row r="143" s="2" customFormat="1" ht="24.15" customHeight="1">
      <c r="A143" s="39"/>
      <c r="B143" s="40"/>
      <c r="C143" s="220" t="s">
        <v>229</v>
      </c>
      <c r="D143" s="220" t="s">
        <v>165</v>
      </c>
      <c r="E143" s="221" t="s">
        <v>2149</v>
      </c>
      <c r="F143" s="222" t="s">
        <v>2150</v>
      </c>
      <c r="G143" s="223" t="s">
        <v>177</v>
      </c>
      <c r="H143" s="224">
        <v>0.050000000000000003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265</v>
      </c>
      <c r="AT143" s="231" t="s">
        <v>165</v>
      </c>
      <c r="AU143" s="231" t="s">
        <v>85</v>
      </c>
      <c r="AY143" s="18" t="s">
        <v>162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265</v>
      </c>
      <c r="BM143" s="231" t="s">
        <v>2151</v>
      </c>
    </row>
    <row r="144" s="12" customFormat="1" ht="22.8" customHeight="1">
      <c r="A144" s="12"/>
      <c r="B144" s="204"/>
      <c r="C144" s="205"/>
      <c r="D144" s="206" t="s">
        <v>74</v>
      </c>
      <c r="E144" s="218" t="s">
        <v>957</v>
      </c>
      <c r="F144" s="218" t="s">
        <v>958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SUM(P145:P147)</f>
        <v>0</v>
      </c>
      <c r="Q144" s="212"/>
      <c r="R144" s="213">
        <f>SUM(R145:R147)</f>
        <v>0.00063000000000000003</v>
      </c>
      <c r="S144" s="212"/>
      <c r="T144" s="214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85</v>
      </c>
      <c r="AT144" s="216" t="s">
        <v>74</v>
      </c>
      <c r="AU144" s="216" t="s">
        <v>83</v>
      </c>
      <c r="AY144" s="215" t="s">
        <v>162</v>
      </c>
      <c r="BK144" s="217">
        <f>SUM(BK145:BK147)</f>
        <v>0</v>
      </c>
    </row>
    <row r="145" s="2" customFormat="1" ht="24.15" customHeight="1">
      <c r="A145" s="39"/>
      <c r="B145" s="40"/>
      <c r="C145" s="220" t="s">
        <v>223</v>
      </c>
      <c r="D145" s="220" t="s">
        <v>165</v>
      </c>
      <c r="E145" s="221" t="s">
        <v>2152</v>
      </c>
      <c r="F145" s="222" t="s">
        <v>2153</v>
      </c>
      <c r="G145" s="223" t="s">
        <v>213</v>
      </c>
      <c r="H145" s="224">
        <v>9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2.0000000000000002E-05</v>
      </c>
      <c r="R145" s="229">
        <f>Q145*H145</f>
        <v>0.00018000000000000001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265</v>
      </c>
      <c r="AT145" s="231" t="s">
        <v>165</v>
      </c>
      <c r="AU145" s="231" t="s">
        <v>85</v>
      </c>
      <c r="AY145" s="18" t="s">
        <v>162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265</v>
      </c>
      <c r="BM145" s="231" t="s">
        <v>2154</v>
      </c>
    </row>
    <row r="146" s="2" customFormat="1" ht="24.15" customHeight="1">
      <c r="A146" s="39"/>
      <c r="B146" s="40"/>
      <c r="C146" s="220" t="s">
        <v>8</v>
      </c>
      <c r="D146" s="220" t="s">
        <v>165</v>
      </c>
      <c r="E146" s="221" t="s">
        <v>2155</v>
      </c>
      <c r="F146" s="222" t="s">
        <v>2156</v>
      </c>
      <c r="G146" s="223" t="s">
        <v>213</v>
      </c>
      <c r="H146" s="224">
        <v>9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2.0000000000000002E-05</v>
      </c>
      <c r="R146" s="229">
        <f>Q146*H146</f>
        <v>0.00018000000000000001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265</v>
      </c>
      <c r="AT146" s="231" t="s">
        <v>165</v>
      </c>
      <c r="AU146" s="231" t="s">
        <v>85</v>
      </c>
      <c r="AY146" s="18" t="s">
        <v>162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265</v>
      </c>
      <c r="BM146" s="231" t="s">
        <v>2157</v>
      </c>
    </row>
    <row r="147" s="2" customFormat="1" ht="24.15" customHeight="1">
      <c r="A147" s="39"/>
      <c r="B147" s="40"/>
      <c r="C147" s="220" t="s">
        <v>244</v>
      </c>
      <c r="D147" s="220" t="s">
        <v>165</v>
      </c>
      <c r="E147" s="221" t="s">
        <v>2158</v>
      </c>
      <c r="F147" s="222" t="s">
        <v>2159</v>
      </c>
      <c r="G147" s="223" t="s">
        <v>213</v>
      </c>
      <c r="H147" s="224">
        <v>9</v>
      </c>
      <c r="I147" s="225"/>
      <c r="J147" s="224">
        <f>ROUND(I147*H147,2)</f>
        <v>0</v>
      </c>
      <c r="K147" s="226"/>
      <c r="L147" s="45"/>
      <c r="M147" s="227" t="s">
        <v>1</v>
      </c>
      <c r="N147" s="228" t="s">
        <v>40</v>
      </c>
      <c r="O147" s="92"/>
      <c r="P147" s="229">
        <f>O147*H147</f>
        <v>0</v>
      </c>
      <c r="Q147" s="229">
        <v>3.0000000000000001E-05</v>
      </c>
      <c r="R147" s="229">
        <f>Q147*H147</f>
        <v>0.00027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265</v>
      </c>
      <c r="AT147" s="231" t="s">
        <v>165</v>
      </c>
      <c r="AU147" s="231" t="s">
        <v>85</v>
      </c>
      <c r="AY147" s="18" t="s">
        <v>162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265</v>
      </c>
      <c r="BM147" s="231" t="s">
        <v>2160</v>
      </c>
    </row>
    <row r="148" s="12" customFormat="1" ht="25.92" customHeight="1">
      <c r="A148" s="12"/>
      <c r="B148" s="204"/>
      <c r="C148" s="205"/>
      <c r="D148" s="206" t="s">
        <v>74</v>
      </c>
      <c r="E148" s="207" t="s">
        <v>1906</v>
      </c>
      <c r="F148" s="207" t="s">
        <v>1907</v>
      </c>
      <c r="G148" s="205"/>
      <c r="H148" s="205"/>
      <c r="I148" s="208"/>
      <c r="J148" s="209">
        <f>BK148</f>
        <v>0</v>
      </c>
      <c r="K148" s="205"/>
      <c r="L148" s="210"/>
      <c r="M148" s="211"/>
      <c r="N148" s="212"/>
      <c r="O148" s="212"/>
      <c r="P148" s="213">
        <f>SUM(P149:P150)</f>
        <v>0</v>
      </c>
      <c r="Q148" s="212"/>
      <c r="R148" s="213">
        <f>SUM(R149:R150)</f>
        <v>0</v>
      </c>
      <c r="S148" s="212"/>
      <c r="T148" s="214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169</v>
      </c>
      <c r="AT148" s="216" t="s">
        <v>74</v>
      </c>
      <c r="AU148" s="216" t="s">
        <v>75</v>
      </c>
      <c r="AY148" s="215" t="s">
        <v>162</v>
      </c>
      <c r="BK148" s="217">
        <f>SUM(BK149:BK150)</f>
        <v>0</v>
      </c>
    </row>
    <row r="149" s="2" customFormat="1" ht="16.5" customHeight="1">
      <c r="A149" s="39"/>
      <c r="B149" s="40"/>
      <c r="C149" s="220" t="s">
        <v>253</v>
      </c>
      <c r="D149" s="220" t="s">
        <v>165</v>
      </c>
      <c r="E149" s="221" t="s">
        <v>2123</v>
      </c>
      <c r="F149" s="222" t="s">
        <v>2124</v>
      </c>
      <c r="G149" s="223" t="s">
        <v>465</v>
      </c>
      <c r="H149" s="224">
        <v>1</v>
      </c>
      <c r="I149" s="225"/>
      <c r="J149" s="224">
        <f>ROUND(I149*H149,2)</f>
        <v>0</v>
      </c>
      <c r="K149" s="226"/>
      <c r="L149" s="45"/>
      <c r="M149" s="227" t="s">
        <v>1</v>
      </c>
      <c r="N149" s="228" t="s">
        <v>40</v>
      </c>
      <c r="O149" s="92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1657</v>
      </c>
      <c r="AT149" s="231" t="s">
        <v>165</v>
      </c>
      <c r="AU149" s="231" t="s">
        <v>83</v>
      </c>
      <c r="AY149" s="18" t="s">
        <v>162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1657</v>
      </c>
      <c r="BM149" s="231" t="s">
        <v>2125</v>
      </c>
    </row>
    <row r="150" s="2" customFormat="1" ht="16.5" customHeight="1">
      <c r="A150" s="39"/>
      <c r="B150" s="40"/>
      <c r="C150" s="220" t="s">
        <v>252</v>
      </c>
      <c r="D150" s="220" t="s">
        <v>165</v>
      </c>
      <c r="E150" s="221" t="s">
        <v>2161</v>
      </c>
      <c r="F150" s="222" t="s">
        <v>2162</v>
      </c>
      <c r="G150" s="223" t="s">
        <v>465</v>
      </c>
      <c r="H150" s="224">
        <v>1</v>
      </c>
      <c r="I150" s="225"/>
      <c r="J150" s="224">
        <f>ROUND(I150*H150,2)</f>
        <v>0</v>
      </c>
      <c r="K150" s="226"/>
      <c r="L150" s="45"/>
      <c r="M150" s="291" t="s">
        <v>1</v>
      </c>
      <c r="N150" s="292" t="s">
        <v>40</v>
      </c>
      <c r="O150" s="293"/>
      <c r="P150" s="294">
        <f>O150*H150</f>
        <v>0</v>
      </c>
      <c r="Q150" s="294">
        <v>0</v>
      </c>
      <c r="R150" s="294">
        <f>Q150*H150</f>
        <v>0</v>
      </c>
      <c r="S150" s="294">
        <v>0</v>
      </c>
      <c r="T150" s="29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1657</v>
      </c>
      <c r="AT150" s="231" t="s">
        <v>165</v>
      </c>
      <c r="AU150" s="231" t="s">
        <v>83</v>
      </c>
      <c r="AY150" s="18" t="s">
        <v>162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1657</v>
      </c>
      <c r="BM150" s="231" t="s">
        <v>2163</v>
      </c>
    </row>
    <row r="151" s="2" customFormat="1" ht="6.96" customHeight="1">
      <c r="A151" s="39"/>
      <c r="B151" s="67"/>
      <c r="C151" s="68"/>
      <c r="D151" s="68"/>
      <c r="E151" s="68"/>
      <c r="F151" s="68"/>
      <c r="G151" s="68"/>
      <c r="H151" s="68"/>
      <c r="I151" s="68"/>
      <c r="J151" s="68"/>
      <c r="K151" s="68"/>
      <c r="L151" s="45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sheetProtection sheet="1" autoFilter="0" formatColumns="0" formatRows="0" objects="1" scenarios="1" spinCount="100000" saltValue="zmYLmzfnvCmUflTSf/x0mlmCdoKzJOOtM2BEfDIies8y9AbYkkO1bQ8u3KE7tiSGE7KZk8anNi8Hd+Xry/+c6Q==" hashValue="ge66YPh/lzvAfI4Mka7NtAw+HkhUMIEPjNOMoxipwr9ToAz6W04cg3oeeqMflXcI8zPqwAapLYGWFX+vymRatA==" algorithmName="SHA-512" password="CC35"/>
  <autoFilter ref="C124:K150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107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ZŠ jazyků Karlovy Vary - rekonstrukce jídelny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108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2164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1730</v>
      </c>
      <c r="G12" s="39"/>
      <c r="H12" s="39"/>
      <c r="I12" s="141" t="s">
        <v>21</v>
      </c>
      <c r="J12" s="145" t="str">
        <f>'Rekapitulace stavby'!AN8</f>
        <v>1. 4. 2025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ROUND((SUM(BE117:BE124)),  2)</f>
        <v>0</v>
      </c>
      <c r="G33" s="39"/>
      <c r="H33" s="39"/>
      <c r="I33" s="156">
        <v>0.20999999999999999</v>
      </c>
      <c r="J33" s="155">
        <f>ROUND(((SUM(BE117:BE124))*I33),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ROUND((SUM(BF117:BF124)),  2)</f>
        <v>0</v>
      </c>
      <c r="G34" s="39"/>
      <c r="H34" s="39"/>
      <c r="I34" s="156">
        <v>0.12</v>
      </c>
      <c r="J34" s="155">
        <f>ROUND(((SUM(BF117:BF124))*I34),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ROUND((SUM(BG117:BG124)),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ROUND((SUM(BH117:BH124)),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ROUND((SUM(BI117:BI124)),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110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ZŠ jazyků Karlovy Vary - rekonstrukce jídelny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108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08 -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Karlovy Vary</v>
      </c>
      <c r="G89" s="41"/>
      <c r="H89" s="41"/>
      <c r="I89" s="33" t="s">
        <v>21</v>
      </c>
      <c r="J89" s="80" t="str">
        <f>IF(J12="","",J12)</f>
        <v>1. 4. 2025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111</v>
      </c>
      <c r="D94" s="177"/>
      <c r="E94" s="177"/>
      <c r="F94" s="177"/>
      <c r="G94" s="177"/>
      <c r="H94" s="177"/>
      <c r="I94" s="177"/>
      <c r="J94" s="178" t="s">
        <v>112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113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114</v>
      </c>
    </row>
    <row r="97" s="9" customFormat="1" ht="24.96" customHeight="1">
      <c r="A97" s="9"/>
      <c r="B97" s="180"/>
      <c r="C97" s="181"/>
      <c r="D97" s="182" t="s">
        <v>2165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147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ZŠ jazyků Karlovy Vary - rekonstrukce jídelny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108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08 - Vedlejší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>Karlovy Vary</v>
      </c>
      <c r="G111" s="41"/>
      <c r="H111" s="41"/>
      <c r="I111" s="33" t="s">
        <v>21</v>
      </c>
      <c r="J111" s="80" t="str">
        <f>IF(J12="","",J12)</f>
        <v>1. 4. 2025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Statutární město Karlovy Vary</v>
      </c>
      <c r="G113" s="41"/>
      <c r="H113" s="41"/>
      <c r="I113" s="33" t="s">
        <v>29</v>
      </c>
      <c r="J113" s="37" t="str">
        <f>E21</f>
        <v>DPT s.r.o.Ostrov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5.6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Neubauerová Soňa, SK-Projekt Ostrov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148</v>
      </c>
      <c r="D116" s="195" t="s">
        <v>60</v>
      </c>
      <c r="E116" s="195" t="s">
        <v>56</v>
      </c>
      <c r="F116" s="195" t="s">
        <v>57</v>
      </c>
      <c r="G116" s="195" t="s">
        <v>149</v>
      </c>
      <c r="H116" s="195" t="s">
        <v>150</v>
      </c>
      <c r="I116" s="195" t="s">
        <v>151</v>
      </c>
      <c r="J116" s="196" t="s">
        <v>112</v>
      </c>
      <c r="K116" s="197" t="s">
        <v>152</v>
      </c>
      <c r="L116" s="198"/>
      <c r="M116" s="101" t="s">
        <v>1</v>
      </c>
      <c r="N116" s="102" t="s">
        <v>39</v>
      </c>
      <c r="O116" s="102" t="s">
        <v>153</v>
      </c>
      <c r="P116" s="102" t="s">
        <v>154</v>
      </c>
      <c r="Q116" s="102" t="s">
        <v>155</v>
      </c>
      <c r="R116" s="102" t="s">
        <v>156</v>
      </c>
      <c r="S116" s="102" t="s">
        <v>157</v>
      </c>
      <c r="T116" s="103" t="s">
        <v>158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159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114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74</v>
      </c>
      <c r="E118" s="207" t="s">
        <v>2166</v>
      </c>
      <c r="F118" s="207" t="s">
        <v>2167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SUM(P119:P124)</f>
        <v>0</v>
      </c>
      <c r="Q118" s="212"/>
      <c r="R118" s="213">
        <f>SUM(R119:R124)</f>
        <v>0</v>
      </c>
      <c r="S118" s="212"/>
      <c r="T118" s="214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197</v>
      </c>
      <c r="AT118" s="216" t="s">
        <v>74</v>
      </c>
      <c r="AU118" s="216" t="s">
        <v>75</v>
      </c>
      <c r="AY118" s="215" t="s">
        <v>162</v>
      </c>
      <c r="BK118" s="217">
        <f>SUM(BK119:BK124)</f>
        <v>0</v>
      </c>
    </row>
    <row r="119" s="2" customFormat="1" ht="24.15" customHeight="1">
      <c r="A119" s="39"/>
      <c r="B119" s="40"/>
      <c r="C119" s="220" t="s">
        <v>83</v>
      </c>
      <c r="D119" s="220" t="s">
        <v>165</v>
      </c>
      <c r="E119" s="221" t="s">
        <v>2168</v>
      </c>
      <c r="F119" s="222" t="s">
        <v>2169</v>
      </c>
      <c r="G119" s="223" t="s">
        <v>465</v>
      </c>
      <c r="H119" s="224">
        <v>1</v>
      </c>
      <c r="I119" s="225"/>
      <c r="J119" s="224">
        <f>ROUND(I119*H119,2)</f>
        <v>0</v>
      </c>
      <c r="K119" s="226"/>
      <c r="L119" s="45"/>
      <c r="M119" s="227" t="s">
        <v>1</v>
      </c>
      <c r="N119" s="228" t="s">
        <v>40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2170</v>
      </c>
      <c r="AT119" s="231" t="s">
        <v>165</v>
      </c>
      <c r="AU119" s="231" t="s">
        <v>83</v>
      </c>
      <c r="AY119" s="18" t="s">
        <v>162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83</v>
      </c>
      <c r="BK119" s="232">
        <f>ROUND(I119*H119,2)</f>
        <v>0</v>
      </c>
      <c r="BL119" s="18" t="s">
        <v>2170</v>
      </c>
      <c r="BM119" s="231" t="s">
        <v>2171</v>
      </c>
    </row>
    <row r="120" s="2" customFormat="1">
      <c r="A120" s="39"/>
      <c r="B120" s="40"/>
      <c r="C120" s="41"/>
      <c r="D120" s="235" t="s">
        <v>220</v>
      </c>
      <c r="E120" s="41"/>
      <c r="F120" s="266" t="s">
        <v>881</v>
      </c>
      <c r="G120" s="41"/>
      <c r="H120" s="41"/>
      <c r="I120" s="267"/>
      <c r="J120" s="41"/>
      <c r="K120" s="41"/>
      <c r="L120" s="45"/>
      <c r="M120" s="268"/>
      <c r="N120" s="269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220</v>
      </c>
      <c r="AU120" s="18" t="s">
        <v>83</v>
      </c>
    </row>
    <row r="121" s="2" customFormat="1" ht="16.5" customHeight="1">
      <c r="A121" s="39"/>
      <c r="B121" s="40"/>
      <c r="C121" s="220" t="s">
        <v>85</v>
      </c>
      <c r="D121" s="220" t="s">
        <v>165</v>
      </c>
      <c r="E121" s="221" t="s">
        <v>2172</v>
      </c>
      <c r="F121" s="222" t="s">
        <v>2124</v>
      </c>
      <c r="G121" s="223" t="s">
        <v>465</v>
      </c>
      <c r="H121" s="224">
        <v>1</v>
      </c>
      <c r="I121" s="225"/>
      <c r="J121" s="224">
        <f>ROUND(I121*H121,2)</f>
        <v>0</v>
      </c>
      <c r="K121" s="226"/>
      <c r="L121" s="45"/>
      <c r="M121" s="227" t="s">
        <v>1</v>
      </c>
      <c r="N121" s="228" t="s">
        <v>40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2170</v>
      </c>
      <c r="AT121" s="231" t="s">
        <v>165</v>
      </c>
      <c r="AU121" s="231" t="s">
        <v>83</v>
      </c>
      <c r="AY121" s="18" t="s">
        <v>162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83</v>
      </c>
      <c r="BK121" s="232">
        <f>ROUND(I121*H121,2)</f>
        <v>0</v>
      </c>
      <c r="BL121" s="18" t="s">
        <v>2170</v>
      </c>
      <c r="BM121" s="231" t="s">
        <v>2173</v>
      </c>
    </row>
    <row r="122" s="2" customFormat="1" ht="16.5" customHeight="1">
      <c r="A122" s="39"/>
      <c r="B122" s="40"/>
      <c r="C122" s="220" t="s">
        <v>163</v>
      </c>
      <c r="D122" s="220" t="s">
        <v>165</v>
      </c>
      <c r="E122" s="221" t="s">
        <v>2174</v>
      </c>
      <c r="F122" s="222" t="s">
        <v>2175</v>
      </c>
      <c r="G122" s="223" t="s">
        <v>465</v>
      </c>
      <c r="H122" s="224">
        <v>1</v>
      </c>
      <c r="I122" s="225"/>
      <c r="J122" s="224">
        <f>ROUND(I122*H122,2)</f>
        <v>0</v>
      </c>
      <c r="K122" s="226"/>
      <c r="L122" s="45"/>
      <c r="M122" s="227" t="s">
        <v>1</v>
      </c>
      <c r="N122" s="228" t="s">
        <v>40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2170</v>
      </c>
      <c r="AT122" s="231" t="s">
        <v>165</v>
      </c>
      <c r="AU122" s="231" t="s">
        <v>83</v>
      </c>
      <c r="AY122" s="18" t="s">
        <v>162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83</v>
      </c>
      <c r="BK122" s="232">
        <f>ROUND(I122*H122,2)</f>
        <v>0</v>
      </c>
      <c r="BL122" s="18" t="s">
        <v>2170</v>
      </c>
      <c r="BM122" s="231" t="s">
        <v>2176</v>
      </c>
    </row>
    <row r="123" s="2" customFormat="1" ht="16.5" customHeight="1">
      <c r="A123" s="39"/>
      <c r="B123" s="40"/>
      <c r="C123" s="220" t="s">
        <v>169</v>
      </c>
      <c r="D123" s="220" t="s">
        <v>165</v>
      </c>
      <c r="E123" s="221" t="s">
        <v>2177</v>
      </c>
      <c r="F123" s="222" t="s">
        <v>2178</v>
      </c>
      <c r="G123" s="223" t="s">
        <v>465</v>
      </c>
      <c r="H123" s="224">
        <v>1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2170</v>
      </c>
      <c r="AT123" s="231" t="s">
        <v>165</v>
      </c>
      <c r="AU123" s="231" t="s">
        <v>83</v>
      </c>
      <c r="AY123" s="18" t="s">
        <v>162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2170</v>
      </c>
      <c r="BM123" s="231" t="s">
        <v>2179</v>
      </c>
    </row>
    <row r="124" s="2" customFormat="1" ht="24.15" customHeight="1">
      <c r="A124" s="39"/>
      <c r="B124" s="40"/>
      <c r="C124" s="220" t="s">
        <v>197</v>
      </c>
      <c r="D124" s="220" t="s">
        <v>165</v>
      </c>
      <c r="E124" s="221" t="s">
        <v>2180</v>
      </c>
      <c r="F124" s="222" t="s">
        <v>2181</v>
      </c>
      <c r="G124" s="223" t="s">
        <v>465</v>
      </c>
      <c r="H124" s="224">
        <v>1</v>
      </c>
      <c r="I124" s="225"/>
      <c r="J124" s="224">
        <f>ROUND(I124*H124,2)</f>
        <v>0</v>
      </c>
      <c r="K124" s="226"/>
      <c r="L124" s="45"/>
      <c r="M124" s="291" t="s">
        <v>1</v>
      </c>
      <c r="N124" s="292" t="s">
        <v>40</v>
      </c>
      <c r="O124" s="293"/>
      <c r="P124" s="294">
        <f>O124*H124</f>
        <v>0</v>
      </c>
      <c r="Q124" s="294">
        <v>0</v>
      </c>
      <c r="R124" s="294">
        <f>Q124*H124</f>
        <v>0</v>
      </c>
      <c r="S124" s="294">
        <v>0</v>
      </c>
      <c r="T124" s="29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2170</v>
      </c>
      <c r="AT124" s="231" t="s">
        <v>165</v>
      </c>
      <c r="AU124" s="231" t="s">
        <v>83</v>
      </c>
      <c r="AY124" s="18" t="s">
        <v>162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2170</v>
      </c>
      <c r="BM124" s="231" t="s">
        <v>2182</v>
      </c>
    </row>
    <row r="125" s="2" customFormat="1" ht="6.96" customHeight="1">
      <c r="A125" s="39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45"/>
      <c r="M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</sheetData>
  <sheetProtection sheet="1" autoFilter="0" formatColumns="0" formatRows="0" objects="1" scenarios="1" spinCount="100000" saltValue="6KMyD9rIXqJ1CCgIl/wGzMz5yHD/9h6xqt6wlpGmiejISCI6rW1Zy6iJJDwp7qXeQtKZt8QZQ+CbHDzheY/l6w==" hashValue="13PXg86jCZ6WtEyZAo8T8NSK4cH2hEI+ZPhzmgUymt4pBT7w1dtNT1xsM5GDvx7D1o4/6VhNYLaXg4Nr06NxMQ==" algorithmName="SHA-512" password="CC35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DESKTOP-MOIN2NS\SN</dc:creator>
  <cp:lastModifiedBy>DESKTOP-MOIN2NS\SN</cp:lastModifiedBy>
  <dcterms:created xsi:type="dcterms:W3CDTF">2026-03-26T09:50:54Z</dcterms:created>
  <dcterms:modified xsi:type="dcterms:W3CDTF">2026-03-26T09:50:59Z</dcterms:modified>
</cp:coreProperties>
</file>