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Rozpocty\2022\Szakos\ZŠ Konečná\rozpočty 2024\"/>
    </mc:Choice>
  </mc:AlternateContent>
  <bookViews>
    <workbookView xWindow="0" yWindow="0" windowWidth="0" windowHeight="0"/>
  </bookViews>
  <sheets>
    <sheet name="Rekapitulace stavby" sheetId="1" r:id="rId1"/>
    <sheet name="D.1.1 - Kuchyňka, kabinet " sheetId="2" r:id="rId2"/>
    <sheet name="D.1.1.1 - Nákladní výtah " sheetId="3" r:id="rId3"/>
    <sheet name="D.1.4.01 - Kanalizace" sheetId="4" r:id="rId4"/>
    <sheet name="D.1.4.02 - Vnitřní vodovod" sheetId="5" r:id="rId5"/>
    <sheet name="D.1.4.03 - Ústřední vytápění" sheetId="6" r:id="rId6"/>
    <sheet name="D.1.4.04.1 - VZT Zař. č. 1" sheetId="7" r:id="rId7"/>
    <sheet name="D.1.4.04.2 - VZT Zař. č. 2" sheetId="8" r:id="rId8"/>
    <sheet name="D.1.4.05 - Silnoproudá el..." sheetId="9" r:id="rId9"/>
    <sheet name="VON - Vedlejší a ostatní ..." sheetId="10" r:id="rId10"/>
    <sheet name="Pokyny pro vyplnění" sheetId="11" r:id="rId11"/>
  </sheets>
  <definedNames>
    <definedName name="_xlnm.Print_Area" localSheetId="0">'Rekapitulace stavby'!$D$4:$AO$36,'Rekapitulace stavby'!$C$42:$AQ$65</definedName>
    <definedName name="_xlnm.Print_Titles" localSheetId="0">'Rekapitulace stavby'!$52:$52</definedName>
    <definedName name="_xlnm._FilterDatabase" localSheetId="1" hidden="1">'D.1.1 - Kuchyňka, kabinet '!$C$97:$K$649</definedName>
    <definedName name="_xlnm.Print_Area" localSheetId="1">'D.1.1 - Kuchyňka, kabinet '!$C$4:$J$39,'D.1.1 - Kuchyňka, kabinet '!$C$45:$J$79,'D.1.1 - Kuchyňka, kabinet '!$C$85:$K$649</definedName>
    <definedName name="_xlnm.Print_Titles" localSheetId="1">'D.1.1 - Kuchyňka, kabinet '!$97:$97</definedName>
    <definedName name="_xlnm._FilterDatabase" localSheetId="2" hidden="1">'D.1.1.1 - Nákladní výtah '!$C$94:$K$257</definedName>
    <definedName name="_xlnm.Print_Area" localSheetId="2">'D.1.1.1 - Nákladní výtah '!$C$4:$J$39,'D.1.1.1 - Nákladní výtah '!$C$45:$J$76,'D.1.1.1 - Nákladní výtah '!$C$82:$K$257</definedName>
    <definedName name="_xlnm.Print_Titles" localSheetId="2">'D.1.1.1 - Nákladní výtah '!$94:$94</definedName>
    <definedName name="_xlnm._FilterDatabase" localSheetId="3" hidden="1">'D.1.4.01 - Kanalizace'!$C$84:$K$185</definedName>
    <definedName name="_xlnm.Print_Area" localSheetId="3">'D.1.4.01 - Kanalizace'!$C$4:$J$39,'D.1.4.01 - Kanalizace'!$C$45:$J$66,'D.1.4.01 - Kanalizace'!$C$72:$K$185</definedName>
    <definedName name="_xlnm.Print_Titles" localSheetId="3">'D.1.4.01 - Kanalizace'!$84:$84</definedName>
    <definedName name="_xlnm._FilterDatabase" localSheetId="4" hidden="1">'D.1.4.02 - Vnitřní vodovod'!$C$87:$K$136</definedName>
    <definedName name="_xlnm.Print_Area" localSheetId="4">'D.1.4.02 - Vnitřní vodovod'!$C$4:$J$39,'D.1.4.02 - Vnitřní vodovod'!$C$45:$J$69,'D.1.4.02 - Vnitřní vodovod'!$C$75:$K$136</definedName>
    <definedName name="_xlnm.Print_Titles" localSheetId="4">'D.1.4.02 - Vnitřní vodovod'!$87:$87</definedName>
    <definedName name="_xlnm._FilterDatabase" localSheetId="5" hidden="1">'D.1.4.03 - Ústřední vytápění'!$C$86:$K$138</definedName>
    <definedName name="_xlnm.Print_Area" localSheetId="5">'D.1.4.03 - Ústřední vytápění'!$C$4:$J$39,'D.1.4.03 - Ústřední vytápění'!$C$45:$J$68,'D.1.4.03 - Ústřední vytápění'!$C$74:$K$138</definedName>
    <definedName name="_xlnm.Print_Titles" localSheetId="5">'D.1.4.03 - Ústřední vytápění'!$86:$86</definedName>
    <definedName name="_xlnm._FilterDatabase" localSheetId="6" hidden="1">'D.1.4.04.1 - VZT Zař. č. 1'!$C$87:$K$112</definedName>
    <definedName name="_xlnm.Print_Area" localSheetId="6">'D.1.4.04.1 - VZT Zař. č. 1'!$C$4:$J$41,'D.1.4.04.1 - VZT Zař. č. 1'!$C$47:$J$67,'D.1.4.04.1 - VZT Zař. č. 1'!$C$73:$K$112</definedName>
    <definedName name="_xlnm.Print_Titles" localSheetId="6">'D.1.4.04.1 - VZT Zař. č. 1'!$87:$87</definedName>
    <definedName name="_xlnm._FilterDatabase" localSheetId="7" hidden="1">'D.1.4.04.2 - VZT Zař. č. 2'!$C$87:$K$124</definedName>
    <definedName name="_xlnm.Print_Area" localSheetId="7">'D.1.4.04.2 - VZT Zař. č. 2'!$C$4:$J$41,'D.1.4.04.2 - VZT Zař. č. 2'!$C$47:$J$67,'D.1.4.04.2 - VZT Zař. č. 2'!$C$73:$K$124</definedName>
    <definedName name="_xlnm.Print_Titles" localSheetId="7">'D.1.4.04.2 - VZT Zař. č. 2'!$87:$87</definedName>
    <definedName name="_xlnm._FilterDatabase" localSheetId="8" hidden="1">'D.1.4.05 - Silnoproudá el...'!$C$80:$K$246</definedName>
    <definedName name="_xlnm.Print_Area" localSheetId="8">'D.1.4.05 - Silnoproudá el...'!$C$4:$J$39,'D.1.4.05 - Silnoproudá el...'!$C$45:$J$62,'D.1.4.05 - Silnoproudá el...'!$C$68:$K$246</definedName>
    <definedName name="_xlnm.Print_Titles" localSheetId="8">'D.1.4.05 - Silnoproudá el...'!$80:$80</definedName>
    <definedName name="_xlnm._FilterDatabase" localSheetId="9" hidden="1">'VON - Vedlejší a ostatní ...'!$C$84:$K$106</definedName>
    <definedName name="_xlnm.Print_Area" localSheetId="9">'VON - Vedlejší a ostatní ...'!$C$4:$J$39,'VON - Vedlejší a ostatní ...'!$C$45:$J$66,'VON - Vedlejší a ostatní ...'!$C$72:$K$106</definedName>
    <definedName name="_xlnm.Print_Titles" localSheetId="9">'VON - Vedlejší a ostatní ...'!$84:$84</definedName>
    <definedName name="_xlnm.Print_Area" localSheetId="10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10" l="1" r="J37"/>
  <c r="J36"/>
  <c i="1" r="AY64"/>
  <c i="10" r="J35"/>
  <c i="1" r="AX64"/>
  <c i="10" r="BI104"/>
  <c r="BH104"/>
  <c r="BG104"/>
  <c r="BF104"/>
  <c r="T104"/>
  <c r="T103"/>
  <c r="R104"/>
  <c r="R103"/>
  <c r="P104"/>
  <c r="P103"/>
  <c r="BI100"/>
  <c r="BH100"/>
  <c r="BG100"/>
  <c r="BF100"/>
  <c r="T100"/>
  <c r="T99"/>
  <c r="R100"/>
  <c r="R99"/>
  <c r="P100"/>
  <c r="P99"/>
  <c r="BI96"/>
  <c r="BH96"/>
  <c r="BG96"/>
  <c r="BF96"/>
  <c r="T96"/>
  <c r="T95"/>
  <c r="R96"/>
  <c r="R95"/>
  <c r="P96"/>
  <c r="P95"/>
  <c r="BI92"/>
  <c r="BH92"/>
  <c r="BG92"/>
  <c r="BF92"/>
  <c r="T92"/>
  <c r="T91"/>
  <c r="R92"/>
  <c r="R91"/>
  <c r="P92"/>
  <c r="P91"/>
  <c r="BI88"/>
  <c r="BH88"/>
  <c r="BG88"/>
  <c r="BF88"/>
  <c r="T88"/>
  <c r="T87"/>
  <c r="T86"/>
  <c r="T85"/>
  <c r="R88"/>
  <c r="R87"/>
  <c r="R86"/>
  <c r="R85"/>
  <c r="P88"/>
  <c r="P87"/>
  <c r="P86"/>
  <c r="P85"/>
  <c i="1" r="AU64"/>
  <c i="10" r="J81"/>
  <c r="F81"/>
  <c r="F79"/>
  <c r="E77"/>
  <c r="J54"/>
  <c r="F54"/>
  <c r="F52"/>
  <c r="E50"/>
  <c r="J24"/>
  <c r="E24"/>
  <c r="J55"/>
  <c r="J23"/>
  <c r="J18"/>
  <c r="E18"/>
  <c r="F55"/>
  <c r="J17"/>
  <c r="J12"/>
  <c r="J52"/>
  <c r="E7"/>
  <c r="E48"/>
  <c i="9" r="J37"/>
  <c r="J36"/>
  <c i="1" r="AY63"/>
  <c i="9" r="J35"/>
  <c i="1" r="AX63"/>
  <c i="9"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3"/>
  <c r="BH223"/>
  <c r="BG223"/>
  <c r="BF223"/>
  <c r="T223"/>
  <c r="R223"/>
  <c r="P223"/>
  <c r="BI221"/>
  <c r="BH221"/>
  <c r="BG221"/>
  <c r="BF221"/>
  <c r="T221"/>
  <c r="R221"/>
  <c r="P221"/>
  <c r="BI218"/>
  <c r="BH218"/>
  <c r="BG218"/>
  <c r="BF218"/>
  <c r="T218"/>
  <c r="R218"/>
  <c r="P218"/>
  <c r="BI216"/>
  <c r="BH216"/>
  <c r="BG216"/>
  <c r="BF216"/>
  <c r="T216"/>
  <c r="R216"/>
  <c r="P216"/>
  <c r="BI213"/>
  <c r="BH213"/>
  <c r="BG213"/>
  <c r="BF213"/>
  <c r="T213"/>
  <c r="R213"/>
  <c r="P213"/>
  <c r="BI211"/>
  <c r="BH211"/>
  <c r="BG211"/>
  <c r="BF211"/>
  <c r="T211"/>
  <c r="R211"/>
  <c r="P211"/>
  <c r="BI208"/>
  <c r="BH208"/>
  <c r="BG208"/>
  <c r="BF208"/>
  <c r="T208"/>
  <c r="R208"/>
  <c r="P208"/>
  <c r="BI206"/>
  <c r="BH206"/>
  <c r="BG206"/>
  <c r="BF206"/>
  <c r="T206"/>
  <c r="R206"/>
  <c r="P206"/>
  <c r="BI203"/>
  <c r="BH203"/>
  <c r="BG203"/>
  <c r="BF203"/>
  <c r="T203"/>
  <c r="R203"/>
  <c r="P203"/>
  <c r="BI201"/>
  <c r="BH201"/>
  <c r="BG201"/>
  <c r="BF201"/>
  <c r="T201"/>
  <c r="R201"/>
  <c r="P201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89"/>
  <c r="BH189"/>
  <c r="BG189"/>
  <c r="BF189"/>
  <c r="T189"/>
  <c r="R189"/>
  <c r="P189"/>
  <c r="BI187"/>
  <c r="BH187"/>
  <c r="BG187"/>
  <c r="BF187"/>
  <c r="T187"/>
  <c r="R187"/>
  <c r="P187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BI122"/>
  <c r="BH122"/>
  <c r="BG122"/>
  <c r="BF122"/>
  <c r="T122"/>
  <c r="R122"/>
  <c r="P122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5"/>
  <c r="BH105"/>
  <c r="BG105"/>
  <c r="BF105"/>
  <c r="T105"/>
  <c r="R105"/>
  <c r="P105"/>
  <c r="BI102"/>
  <c r="BH102"/>
  <c r="BG102"/>
  <c r="BF102"/>
  <c r="T102"/>
  <c r="R102"/>
  <c r="P102"/>
  <c r="BI99"/>
  <c r="BH99"/>
  <c r="BG99"/>
  <c r="BF99"/>
  <c r="T99"/>
  <c r="R99"/>
  <c r="P99"/>
  <c r="BI96"/>
  <c r="BH96"/>
  <c r="BG96"/>
  <c r="BF96"/>
  <c r="T96"/>
  <c r="R96"/>
  <c r="P96"/>
  <c r="BI94"/>
  <c r="BH94"/>
  <c r="BG94"/>
  <c r="BF94"/>
  <c r="T94"/>
  <c r="R94"/>
  <c r="P94"/>
  <c r="BI91"/>
  <c r="BH91"/>
  <c r="BG91"/>
  <c r="BF91"/>
  <c r="T91"/>
  <c r="R91"/>
  <c r="P91"/>
  <c r="BI89"/>
  <c r="BH89"/>
  <c r="BG89"/>
  <c r="BF89"/>
  <c r="T89"/>
  <c r="R89"/>
  <c r="P89"/>
  <c r="BI87"/>
  <c r="BH87"/>
  <c r="BG87"/>
  <c r="BF87"/>
  <c r="T87"/>
  <c r="R87"/>
  <c r="P87"/>
  <c r="BI84"/>
  <c r="BH84"/>
  <c r="BG84"/>
  <c r="BF84"/>
  <c r="T84"/>
  <c r="R84"/>
  <c r="P84"/>
  <c r="J78"/>
  <c r="J77"/>
  <c r="F77"/>
  <c r="F75"/>
  <c r="E73"/>
  <c r="J55"/>
  <c r="J54"/>
  <c r="F54"/>
  <c r="F52"/>
  <c r="E50"/>
  <c r="J18"/>
  <c r="E18"/>
  <c r="F78"/>
  <c r="J17"/>
  <c r="J12"/>
  <c r="J75"/>
  <c r="E7"/>
  <c r="E71"/>
  <c i="8" r="J39"/>
  <c r="J38"/>
  <c i="1" r="AY62"/>
  <c i="8" r="J37"/>
  <c i="1" r="AX62"/>
  <c i="8" r="BI123"/>
  <c r="BH123"/>
  <c r="BG123"/>
  <c r="BF123"/>
  <c r="T123"/>
  <c r="R123"/>
  <c r="P123"/>
  <c r="BI121"/>
  <c r="BH121"/>
  <c r="BG121"/>
  <c r="BF121"/>
  <c r="T121"/>
  <c r="R121"/>
  <c r="P121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BI102"/>
  <c r="BH102"/>
  <c r="BG102"/>
  <c r="BF102"/>
  <c r="T102"/>
  <c r="R102"/>
  <c r="P102"/>
  <c r="BI99"/>
  <c r="BH99"/>
  <c r="BG99"/>
  <c r="BF99"/>
  <c r="T99"/>
  <c r="R99"/>
  <c r="P99"/>
  <c r="BI96"/>
  <c r="BH96"/>
  <c r="BG96"/>
  <c r="BF96"/>
  <c r="T96"/>
  <c r="R96"/>
  <c r="P96"/>
  <c r="BI94"/>
  <c r="BH94"/>
  <c r="BG94"/>
  <c r="BF94"/>
  <c r="T94"/>
  <c r="R94"/>
  <c r="P94"/>
  <c r="BI91"/>
  <c r="BH91"/>
  <c r="BG91"/>
  <c r="BF91"/>
  <c r="T91"/>
  <c r="R91"/>
  <c r="P91"/>
  <c r="J84"/>
  <c r="F84"/>
  <c r="F82"/>
  <c r="E80"/>
  <c r="J58"/>
  <c r="F58"/>
  <c r="F56"/>
  <c r="E54"/>
  <c r="J26"/>
  <c r="E26"/>
  <c r="J59"/>
  <c r="J25"/>
  <c r="J20"/>
  <c r="E20"/>
  <c r="F85"/>
  <c r="J19"/>
  <c r="J14"/>
  <c r="J56"/>
  <c r="E7"/>
  <c r="E76"/>
  <c i="7" r="J39"/>
  <c r="J38"/>
  <c i="1" r="AY61"/>
  <c i="7" r="J37"/>
  <c i="1" r="AX61"/>
  <c i="7"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J84"/>
  <c r="F84"/>
  <c r="F82"/>
  <c r="E80"/>
  <c r="J58"/>
  <c r="F58"/>
  <c r="F56"/>
  <c r="E54"/>
  <c r="J26"/>
  <c r="E26"/>
  <c r="J85"/>
  <c r="J25"/>
  <c r="J20"/>
  <c r="E20"/>
  <c r="F59"/>
  <c r="J19"/>
  <c r="J14"/>
  <c r="J82"/>
  <c r="E7"/>
  <c r="E76"/>
  <c i="6" r="J37"/>
  <c r="J36"/>
  <c i="1" r="AY59"/>
  <c i="6" r="J35"/>
  <c i="1" r="AX59"/>
  <c i="6" r="BI136"/>
  <c r="BH136"/>
  <c r="BG136"/>
  <c r="BF136"/>
  <c r="T136"/>
  <c r="T135"/>
  <c r="R136"/>
  <c r="R135"/>
  <c r="P136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6"/>
  <c r="BH126"/>
  <c r="BG126"/>
  <c r="BF126"/>
  <c r="T126"/>
  <c r="T125"/>
  <c r="R126"/>
  <c r="R125"/>
  <c r="P126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J83"/>
  <c r="F83"/>
  <c r="F81"/>
  <c r="E79"/>
  <c r="J54"/>
  <c r="F54"/>
  <c r="F52"/>
  <c r="E50"/>
  <c r="J24"/>
  <c r="E24"/>
  <c r="J55"/>
  <c r="J23"/>
  <c r="J18"/>
  <c r="E18"/>
  <c r="F84"/>
  <c r="J17"/>
  <c r="J12"/>
  <c r="J52"/>
  <c r="E7"/>
  <c r="E48"/>
  <c i="5" r="J37"/>
  <c r="J36"/>
  <c i="1" r="AY58"/>
  <c i="5" r="J35"/>
  <c i="1" r="AX58"/>
  <c i="5" r="BI134"/>
  <c r="BH134"/>
  <c r="BG134"/>
  <c r="BF134"/>
  <c r="T134"/>
  <c r="T133"/>
  <c r="R134"/>
  <c r="R133"/>
  <c r="P134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5"/>
  <c r="BH115"/>
  <c r="BG115"/>
  <c r="BF115"/>
  <c r="T115"/>
  <c r="R115"/>
  <c r="P115"/>
  <c r="BI113"/>
  <c r="BH113"/>
  <c r="BG113"/>
  <c r="BF113"/>
  <c r="T113"/>
  <c r="R113"/>
  <c r="P113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J84"/>
  <c r="F84"/>
  <c r="F82"/>
  <c r="E80"/>
  <c r="J54"/>
  <c r="F54"/>
  <c r="F52"/>
  <c r="E50"/>
  <c r="J24"/>
  <c r="E24"/>
  <c r="J55"/>
  <c r="J23"/>
  <c r="J18"/>
  <c r="E18"/>
  <c r="F55"/>
  <c r="J17"/>
  <c r="J12"/>
  <c r="J82"/>
  <c r="E7"/>
  <c r="E48"/>
  <c i="4" r="J37"/>
  <c r="J36"/>
  <c i="1" r="AY57"/>
  <c i="4" r="J35"/>
  <c i="1" r="AX57"/>
  <c i="4" r="BI183"/>
  <c r="BH183"/>
  <c r="BG183"/>
  <c r="BF183"/>
  <c r="T183"/>
  <c r="T182"/>
  <c r="R183"/>
  <c r="R182"/>
  <c r="P183"/>
  <c r="P182"/>
  <c r="BI179"/>
  <c r="BH179"/>
  <c r="BG179"/>
  <c r="BF179"/>
  <c r="T179"/>
  <c r="R179"/>
  <c r="P179"/>
  <c r="BI174"/>
  <c r="BH174"/>
  <c r="BG174"/>
  <c r="BF174"/>
  <c r="T174"/>
  <c r="R174"/>
  <c r="P174"/>
  <c r="BI166"/>
  <c r="BH166"/>
  <c r="BG166"/>
  <c r="BF166"/>
  <c r="T166"/>
  <c r="R166"/>
  <c r="P166"/>
  <c r="BI163"/>
  <c r="BH163"/>
  <c r="BG163"/>
  <c r="BF163"/>
  <c r="T163"/>
  <c r="R163"/>
  <c r="P163"/>
  <c r="BI158"/>
  <c r="BH158"/>
  <c r="BG158"/>
  <c r="BF158"/>
  <c r="T158"/>
  <c r="R158"/>
  <c r="P158"/>
  <c r="BI154"/>
  <c r="BH154"/>
  <c r="BG154"/>
  <c r="BF154"/>
  <c r="T154"/>
  <c r="R154"/>
  <c r="P154"/>
  <c r="BI149"/>
  <c r="BH149"/>
  <c r="BG149"/>
  <c r="BF149"/>
  <c r="T149"/>
  <c r="R149"/>
  <c r="P149"/>
  <c r="BI145"/>
  <c r="BH145"/>
  <c r="BG145"/>
  <c r="BF145"/>
  <c r="T145"/>
  <c r="R145"/>
  <c r="P145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29"/>
  <c r="BH129"/>
  <c r="BG129"/>
  <c r="BF129"/>
  <c r="T129"/>
  <c r="R129"/>
  <c r="P129"/>
  <c r="BI125"/>
  <c r="BH125"/>
  <c r="BG125"/>
  <c r="BF125"/>
  <c r="T125"/>
  <c r="R125"/>
  <c r="P125"/>
  <c r="BI113"/>
  <c r="BH113"/>
  <c r="BG113"/>
  <c r="BF113"/>
  <c r="T113"/>
  <c r="R113"/>
  <c r="P113"/>
  <c r="BI109"/>
  <c r="BH109"/>
  <c r="BG109"/>
  <c r="BF109"/>
  <c r="T109"/>
  <c r="R109"/>
  <c r="P109"/>
  <c r="BI105"/>
  <c r="BH105"/>
  <c r="BG105"/>
  <c r="BF105"/>
  <c r="T105"/>
  <c r="R105"/>
  <c r="P105"/>
  <c r="BI103"/>
  <c r="BH103"/>
  <c r="BG103"/>
  <c r="BF103"/>
  <c r="T103"/>
  <c r="R103"/>
  <c r="P103"/>
  <c r="BI98"/>
  <c r="BH98"/>
  <c r="BG98"/>
  <c r="BF98"/>
  <c r="T98"/>
  <c r="R98"/>
  <c r="P98"/>
  <c r="BI94"/>
  <c r="BH94"/>
  <c r="BG94"/>
  <c r="BF94"/>
  <c r="T94"/>
  <c r="R94"/>
  <c r="P94"/>
  <c r="BI91"/>
  <c r="BH91"/>
  <c r="BG91"/>
  <c r="BF91"/>
  <c r="T91"/>
  <c r="R91"/>
  <c r="P91"/>
  <c r="BI88"/>
  <c r="BH88"/>
  <c r="BG88"/>
  <c r="BF88"/>
  <c r="T88"/>
  <c r="R88"/>
  <c r="P88"/>
  <c r="J81"/>
  <c r="F81"/>
  <c r="F79"/>
  <c r="E77"/>
  <c r="J54"/>
  <c r="F54"/>
  <c r="F52"/>
  <c r="E50"/>
  <c r="J24"/>
  <c r="E24"/>
  <c r="J55"/>
  <c r="J23"/>
  <c r="J18"/>
  <c r="E18"/>
  <c r="F82"/>
  <c r="J17"/>
  <c r="J12"/>
  <c r="J79"/>
  <c r="E7"/>
  <c r="E75"/>
  <c i="3" r="J37"/>
  <c r="J36"/>
  <c i="1" r="AY56"/>
  <c i="3" r="J35"/>
  <c i="1" r="AX56"/>
  <c i="3"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47"/>
  <c r="BH247"/>
  <c r="BG247"/>
  <c r="BF247"/>
  <c r="T247"/>
  <c r="R247"/>
  <c r="P247"/>
  <c r="BI244"/>
  <c r="BH244"/>
  <c r="BG244"/>
  <c r="BF244"/>
  <c r="T244"/>
  <c r="R244"/>
  <c r="P244"/>
  <c r="BI239"/>
  <c r="BH239"/>
  <c r="BG239"/>
  <c r="BF239"/>
  <c r="T239"/>
  <c r="R239"/>
  <c r="P239"/>
  <c r="BI233"/>
  <c r="BH233"/>
  <c r="BG233"/>
  <c r="BF233"/>
  <c r="T233"/>
  <c r="R233"/>
  <c r="P233"/>
  <c r="BI226"/>
  <c r="BH226"/>
  <c r="BG226"/>
  <c r="BF226"/>
  <c r="T226"/>
  <c r="R226"/>
  <c r="P226"/>
  <c r="BI222"/>
  <c r="BH222"/>
  <c r="BG222"/>
  <c r="BF222"/>
  <c r="T222"/>
  <c r="R222"/>
  <c r="P222"/>
  <c r="BI218"/>
  <c r="BH218"/>
  <c r="BG218"/>
  <c r="BF218"/>
  <c r="T218"/>
  <c r="R218"/>
  <c r="P218"/>
  <c r="BI214"/>
  <c r="BH214"/>
  <c r="BG214"/>
  <c r="BF214"/>
  <c r="T214"/>
  <c r="R214"/>
  <c r="P214"/>
  <c r="BI211"/>
  <c r="BH211"/>
  <c r="BG211"/>
  <c r="BF211"/>
  <c r="T211"/>
  <c r="R211"/>
  <c r="P211"/>
  <c r="BI207"/>
  <c r="BH207"/>
  <c r="BG207"/>
  <c r="BF207"/>
  <c r="T207"/>
  <c r="R207"/>
  <c r="P207"/>
  <c r="BI203"/>
  <c r="BH203"/>
  <c r="BG203"/>
  <c r="BF203"/>
  <c r="T203"/>
  <c r="R203"/>
  <c r="P203"/>
  <c r="BI200"/>
  <c r="BH200"/>
  <c r="BG200"/>
  <c r="BF200"/>
  <c r="T200"/>
  <c r="R200"/>
  <c r="P200"/>
  <c r="BI196"/>
  <c r="BH196"/>
  <c r="BG196"/>
  <c r="BF196"/>
  <c r="T196"/>
  <c r="R196"/>
  <c r="P196"/>
  <c r="BI191"/>
  <c r="BH191"/>
  <c r="BG191"/>
  <c r="BF191"/>
  <c r="T191"/>
  <c r="T190"/>
  <c r="R191"/>
  <c r="R190"/>
  <c r="P191"/>
  <c r="P190"/>
  <c r="BI187"/>
  <c r="BH187"/>
  <c r="BG187"/>
  <c r="BF187"/>
  <c r="T187"/>
  <c r="R187"/>
  <c r="P187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2"/>
  <c r="BH172"/>
  <c r="BG172"/>
  <c r="BF172"/>
  <c r="T172"/>
  <c r="R172"/>
  <c r="P172"/>
  <c r="BI168"/>
  <c r="BH168"/>
  <c r="BG168"/>
  <c r="BF168"/>
  <c r="T168"/>
  <c r="R168"/>
  <c r="P168"/>
  <c r="BI164"/>
  <c r="BH164"/>
  <c r="BG164"/>
  <c r="BF164"/>
  <c r="T164"/>
  <c r="R164"/>
  <c r="P164"/>
  <c r="BI159"/>
  <c r="BH159"/>
  <c r="BG159"/>
  <c r="BF159"/>
  <c r="T159"/>
  <c r="T158"/>
  <c r="R159"/>
  <c r="R158"/>
  <c r="P159"/>
  <c r="P158"/>
  <c r="BI155"/>
  <c r="BH155"/>
  <c r="BG155"/>
  <c r="BF155"/>
  <c r="T155"/>
  <c r="R155"/>
  <c r="P155"/>
  <c r="BI151"/>
  <c r="BH151"/>
  <c r="BG151"/>
  <c r="BF151"/>
  <c r="T151"/>
  <c r="R151"/>
  <c r="P151"/>
  <c r="BI147"/>
  <c r="BH147"/>
  <c r="BG147"/>
  <c r="BF147"/>
  <c r="T147"/>
  <c r="R147"/>
  <c r="P147"/>
  <c r="BI144"/>
  <c r="BH144"/>
  <c r="BG144"/>
  <c r="BF144"/>
  <c r="T144"/>
  <c r="R144"/>
  <c r="P144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0"/>
  <c r="BH130"/>
  <c r="BG130"/>
  <c r="BF130"/>
  <c r="T130"/>
  <c r="R130"/>
  <c r="P130"/>
  <c r="BI126"/>
  <c r="BH126"/>
  <c r="BG126"/>
  <c r="BF126"/>
  <c r="T126"/>
  <c r="R126"/>
  <c r="P126"/>
  <c r="BI120"/>
  <c r="BH120"/>
  <c r="BG120"/>
  <c r="BF120"/>
  <c r="T120"/>
  <c r="R120"/>
  <c r="P120"/>
  <c r="BI116"/>
  <c r="BH116"/>
  <c r="BG116"/>
  <c r="BF116"/>
  <c r="T116"/>
  <c r="R116"/>
  <c r="P116"/>
  <c r="BI112"/>
  <c r="BH112"/>
  <c r="BG112"/>
  <c r="BF112"/>
  <c r="T112"/>
  <c r="R112"/>
  <c r="P112"/>
  <c r="BI108"/>
  <c r="BH108"/>
  <c r="BG108"/>
  <c r="BF108"/>
  <c r="T108"/>
  <c r="R108"/>
  <c r="P108"/>
  <c r="BI103"/>
  <c r="BH103"/>
  <c r="BG103"/>
  <c r="BF103"/>
  <c r="T103"/>
  <c r="T102"/>
  <c r="R103"/>
  <c r="R102"/>
  <c r="P103"/>
  <c r="P102"/>
  <c r="BI98"/>
  <c r="BH98"/>
  <c r="BG98"/>
  <c r="BF98"/>
  <c r="T98"/>
  <c r="T97"/>
  <c r="R98"/>
  <c r="R97"/>
  <c r="P98"/>
  <c r="P97"/>
  <c r="J91"/>
  <c r="F91"/>
  <c r="F89"/>
  <c r="E87"/>
  <c r="J54"/>
  <c r="F54"/>
  <c r="F52"/>
  <c r="E50"/>
  <c r="J24"/>
  <c r="E24"/>
  <c r="J92"/>
  <c r="J23"/>
  <c r="J18"/>
  <c r="E18"/>
  <c r="F55"/>
  <c r="J17"/>
  <c r="J12"/>
  <c r="J89"/>
  <c r="E7"/>
  <c r="E85"/>
  <c i="2" r="J37"/>
  <c r="J36"/>
  <c i="1" r="AY55"/>
  <c i="2" r="J35"/>
  <c i="1" r="AX55"/>
  <c i="2" r="BI645"/>
  <c r="BH645"/>
  <c r="BG645"/>
  <c r="BF645"/>
  <c r="T645"/>
  <c r="T644"/>
  <c r="R645"/>
  <c r="R644"/>
  <c r="P645"/>
  <c r="P644"/>
  <c r="BI634"/>
  <c r="BH634"/>
  <c r="BG634"/>
  <c r="BF634"/>
  <c r="T634"/>
  <c r="R634"/>
  <c r="P634"/>
  <c r="BI625"/>
  <c r="BH625"/>
  <c r="BG625"/>
  <c r="BF625"/>
  <c r="T625"/>
  <c r="R625"/>
  <c r="P625"/>
  <c r="BI622"/>
  <c r="BH622"/>
  <c r="BG622"/>
  <c r="BF622"/>
  <c r="T622"/>
  <c r="R622"/>
  <c r="P622"/>
  <c r="BI609"/>
  <c r="BH609"/>
  <c r="BG609"/>
  <c r="BF609"/>
  <c r="T609"/>
  <c r="R609"/>
  <c r="P609"/>
  <c r="BI595"/>
  <c r="BH595"/>
  <c r="BG595"/>
  <c r="BF595"/>
  <c r="T595"/>
  <c r="R595"/>
  <c r="P595"/>
  <c r="BI591"/>
  <c r="BH591"/>
  <c r="BG591"/>
  <c r="BF591"/>
  <c r="T591"/>
  <c r="R591"/>
  <c r="P591"/>
  <c r="BI585"/>
  <c r="BH585"/>
  <c r="BG585"/>
  <c r="BF585"/>
  <c r="T585"/>
  <c r="R585"/>
  <c r="P585"/>
  <c r="BI579"/>
  <c r="BH579"/>
  <c r="BG579"/>
  <c r="BF579"/>
  <c r="T579"/>
  <c r="R579"/>
  <c r="P579"/>
  <c r="BI575"/>
  <c r="BH575"/>
  <c r="BG575"/>
  <c r="BF575"/>
  <c r="T575"/>
  <c r="R575"/>
  <c r="P575"/>
  <c r="BI569"/>
  <c r="BH569"/>
  <c r="BG569"/>
  <c r="BF569"/>
  <c r="T569"/>
  <c r="R569"/>
  <c r="P569"/>
  <c r="BI566"/>
  <c r="BH566"/>
  <c r="BG566"/>
  <c r="BF566"/>
  <c r="T566"/>
  <c r="R566"/>
  <c r="P566"/>
  <c r="BI559"/>
  <c r="BH559"/>
  <c r="BG559"/>
  <c r="BF559"/>
  <c r="T559"/>
  <c r="R559"/>
  <c r="P559"/>
  <c r="BI553"/>
  <c r="BH553"/>
  <c r="BG553"/>
  <c r="BF553"/>
  <c r="T553"/>
  <c r="R553"/>
  <c r="P553"/>
  <c r="BI546"/>
  <c r="BH546"/>
  <c r="BG546"/>
  <c r="BF546"/>
  <c r="T546"/>
  <c r="R546"/>
  <c r="P546"/>
  <c r="BI543"/>
  <c r="BH543"/>
  <c r="BG543"/>
  <c r="BF543"/>
  <c r="T543"/>
  <c r="R543"/>
  <c r="P543"/>
  <c r="BI534"/>
  <c r="BH534"/>
  <c r="BG534"/>
  <c r="BF534"/>
  <c r="T534"/>
  <c r="R534"/>
  <c r="P534"/>
  <c r="BI531"/>
  <c r="BH531"/>
  <c r="BG531"/>
  <c r="BF531"/>
  <c r="T531"/>
  <c r="R531"/>
  <c r="P531"/>
  <c r="BI522"/>
  <c r="BH522"/>
  <c r="BG522"/>
  <c r="BF522"/>
  <c r="T522"/>
  <c r="R522"/>
  <c r="P522"/>
  <c r="BI518"/>
  <c r="BH518"/>
  <c r="BG518"/>
  <c r="BF518"/>
  <c r="T518"/>
  <c r="R518"/>
  <c r="P518"/>
  <c r="BI513"/>
  <c r="BH513"/>
  <c r="BG513"/>
  <c r="BF513"/>
  <c r="T513"/>
  <c r="R513"/>
  <c r="P513"/>
  <c r="BI508"/>
  <c r="BH508"/>
  <c r="BG508"/>
  <c r="BF508"/>
  <c r="T508"/>
  <c r="R508"/>
  <c r="P508"/>
  <c r="BI503"/>
  <c r="BH503"/>
  <c r="BG503"/>
  <c r="BF503"/>
  <c r="T503"/>
  <c r="R503"/>
  <c r="P503"/>
  <c r="BI489"/>
  <c r="BH489"/>
  <c r="BG489"/>
  <c r="BF489"/>
  <c r="T489"/>
  <c r="R489"/>
  <c r="P489"/>
  <c r="BI485"/>
  <c r="BH485"/>
  <c r="BG485"/>
  <c r="BF485"/>
  <c r="T485"/>
  <c r="R485"/>
  <c r="P485"/>
  <c r="BI481"/>
  <c r="BH481"/>
  <c r="BG481"/>
  <c r="BF481"/>
  <c r="T481"/>
  <c r="R481"/>
  <c r="P481"/>
  <c r="BI475"/>
  <c r="BH475"/>
  <c r="BG475"/>
  <c r="BF475"/>
  <c r="T475"/>
  <c r="R475"/>
  <c r="P475"/>
  <c r="BI470"/>
  <c r="BH470"/>
  <c r="BG470"/>
  <c r="BF470"/>
  <c r="T470"/>
  <c r="R470"/>
  <c r="P470"/>
  <c r="BI467"/>
  <c r="BH467"/>
  <c r="BG467"/>
  <c r="BF467"/>
  <c r="T467"/>
  <c r="R467"/>
  <c r="P467"/>
  <c r="BI463"/>
  <c r="BH463"/>
  <c r="BG463"/>
  <c r="BF463"/>
  <c r="T463"/>
  <c r="R463"/>
  <c r="P463"/>
  <c r="BI460"/>
  <c r="BH460"/>
  <c r="BG460"/>
  <c r="BF460"/>
  <c r="T460"/>
  <c r="R460"/>
  <c r="P460"/>
  <c r="BI456"/>
  <c r="BH456"/>
  <c r="BG456"/>
  <c r="BF456"/>
  <c r="T456"/>
  <c r="R456"/>
  <c r="P456"/>
  <c r="BI450"/>
  <c r="BH450"/>
  <c r="BG450"/>
  <c r="BF450"/>
  <c r="T450"/>
  <c r="R450"/>
  <c r="P450"/>
  <c r="BI444"/>
  <c r="BH444"/>
  <c r="BG444"/>
  <c r="BF444"/>
  <c r="T444"/>
  <c r="R444"/>
  <c r="P444"/>
  <c r="BI441"/>
  <c r="BH441"/>
  <c r="BG441"/>
  <c r="BF441"/>
  <c r="T441"/>
  <c r="R441"/>
  <c r="P441"/>
  <c r="BI435"/>
  <c r="BH435"/>
  <c r="BG435"/>
  <c r="BF435"/>
  <c r="T435"/>
  <c r="R435"/>
  <c r="P435"/>
  <c r="BI427"/>
  <c r="BH427"/>
  <c r="BG427"/>
  <c r="BF427"/>
  <c r="T427"/>
  <c r="R427"/>
  <c r="P427"/>
  <c r="BI421"/>
  <c r="BH421"/>
  <c r="BG421"/>
  <c r="BF421"/>
  <c r="T421"/>
  <c r="R421"/>
  <c r="P421"/>
  <c r="BI417"/>
  <c r="BH417"/>
  <c r="BG417"/>
  <c r="BF417"/>
  <c r="T417"/>
  <c r="R417"/>
  <c r="P417"/>
  <c r="BI415"/>
  <c r="BH415"/>
  <c r="BG415"/>
  <c r="BF415"/>
  <c r="T415"/>
  <c r="R415"/>
  <c r="P415"/>
  <c r="BI410"/>
  <c r="BH410"/>
  <c r="BG410"/>
  <c r="BF410"/>
  <c r="T410"/>
  <c r="R410"/>
  <c r="P410"/>
  <c r="BI407"/>
  <c r="BH407"/>
  <c r="BG407"/>
  <c r="BF407"/>
  <c r="T407"/>
  <c r="R407"/>
  <c r="P407"/>
  <c r="BI400"/>
  <c r="BH400"/>
  <c r="BG400"/>
  <c r="BF400"/>
  <c r="T400"/>
  <c r="R400"/>
  <c r="P400"/>
  <c r="BI397"/>
  <c r="BH397"/>
  <c r="BG397"/>
  <c r="BF397"/>
  <c r="T397"/>
  <c r="R397"/>
  <c r="P397"/>
  <c r="BI390"/>
  <c r="BH390"/>
  <c r="BG390"/>
  <c r="BF390"/>
  <c r="T390"/>
  <c r="R390"/>
  <c r="P390"/>
  <c r="BI385"/>
  <c r="BH385"/>
  <c r="BG385"/>
  <c r="BF385"/>
  <c r="T385"/>
  <c r="R385"/>
  <c r="P385"/>
  <c r="BI379"/>
  <c r="BH379"/>
  <c r="BG379"/>
  <c r="BF379"/>
  <c r="T379"/>
  <c r="R379"/>
  <c r="P379"/>
  <c r="BI374"/>
  <c r="BH374"/>
  <c r="BG374"/>
  <c r="BF374"/>
  <c r="T374"/>
  <c r="R374"/>
  <c r="P374"/>
  <c r="BI368"/>
  <c r="BH368"/>
  <c r="BG368"/>
  <c r="BF368"/>
  <c r="T368"/>
  <c r="R368"/>
  <c r="P368"/>
  <c r="BI365"/>
  <c r="BH365"/>
  <c r="BG365"/>
  <c r="BF365"/>
  <c r="T365"/>
  <c r="R365"/>
  <c r="P365"/>
  <c r="BI361"/>
  <c r="BH361"/>
  <c r="BG361"/>
  <c r="BF361"/>
  <c r="T361"/>
  <c r="R361"/>
  <c r="P361"/>
  <c r="BI353"/>
  <c r="BH353"/>
  <c r="BG353"/>
  <c r="BF353"/>
  <c r="T353"/>
  <c r="R353"/>
  <c r="P353"/>
  <c r="BI347"/>
  <c r="BH347"/>
  <c r="BG347"/>
  <c r="BF347"/>
  <c r="T347"/>
  <c r="R347"/>
  <c r="P347"/>
  <c r="BI342"/>
  <c r="BH342"/>
  <c r="BG342"/>
  <c r="BF342"/>
  <c r="T342"/>
  <c r="R342"/>
  <c r="P342"/>
  <c r="BI338"/>
  <c r="BH338"/>
  <c r="BG338"/>
  <c r="BF338"/>
  <c r="T338"/>
  <c r="R338"/>
  <c r="P338"/>
  <c r="BI334"/>
  <c r="BH334"/>
  <c r="BG334"/>
  <c r="BF334"/>
  <c r="T334"/>
  <c r="R334"/>
  <c r="P334"/>
  <c r="BI330"/>
  <c r="BH330"/>
  <c r="BG330"/>
  <c r="BF330"/>
  <c r="T330"/>
  <c r="R330"/>
  <c r="P330"/>
  <c r="BI326"/>
  <c r="BH326"/>
  <c r="BG326"/>
  <c r="BF326"/>
  <c r="T326"/>
  <c r="R326"/>
  <c r="P326"/>
  <c r="BI322"/>
  <c r="BH322"/>
  <c r="BG322"/>
  <c r="BF322"/>
  <c r="T322"/>
  <c r="R322"/>
  <c r="P322"/>
  <c r="BI319"/>
  <c r="BH319"/>
  <c r="BG319"/>
  <c r="BF319"/>
  <c r="T319"/>
  <c r="R319"/>
  <c r="P319"/>
  <c r="BI314"/>
  <c r="BH314"/>
  <c r="BG314"/>
  <c r="BF314"/>
  <c r="T314"/>
  <c r="R314"/>
  <c r="P314"/>
  <c r="BI310"/>
  <c r="BH310"/>
  <c r="BG310"/>
  <c r="BF310"/>
  <c r="T310"/>
  <c r="R310"/>
  <c r="P310"/>
  <c r="BI307"/>
  <c r="BH307"/>
  <c r="BG307"/>
  <c r="BF307"/>
  <c r="T307"/>
  <c r="R307"/>
  <c r="P307"/>
  <c r="BI304"/>
  <c r="BH304"/>
  <c r="BG304"/>
  <c r="BF304"/>
  <c r="T304"/>
  <c r="R304"/>
  <c r="P304"/>
  <c r="BI300"/>
  <c r="BH300"/>
  <c r="BG300"/>
  <c r="BF300"/>
  <c r="T300"/>
  <c r="R300"/>
  <c r="P300"/>
  <c r="BI296"/>
  <c r="BH296"/>
  <c r="BG296"/>
  <c r="BF296"/>
  <c r="T296"/>
  <c r="R296"/>
  <c r="P296"/>
  <c r="BI289"/>
  <c r="BH289"/>
  <c r="BG289"/>
  <c r="BF289"/>
  <c r="T289"/>
  <c r="R289"/>
  <c r="P289"/>
  <c r="BI282"/>
  <c r="BH282"/>
  <c r="BG282"/>
  <c r="BF282"/>
  <c r="T282"/>
  <c r="R282"/>
  <c r="P282"/>
  <c r="BI278"/>
  <c r="BH278"/>
  <c r="BG278"/>
  <c r="BF278"/>
  <c r="T278"/>
  <c r="R278"/>
  <c r="P278"/>
  <c r="BI272"/>
  <c r="BH272"/>
  <c r="BG272"/>
  <c r="BF272"/>
  <c r="T272"/>
  <c r="R272"/>
  <c r="P272"/>
  <c r="BI268"/>
  <c r="BH268"/>
  <c r="BG268"/>
  <c r="BF268"/>
  <c r="T268"/>
  <c r="R268"/>
  <c r="P268"/>
  <c r="BI265"/>
  <c r="BH265"/>
  <c r="BG265"/>
  <c r="BF265"/>
  <c r="T265"/>
  <c r="R265"/>
  <c r="P265"/>
  <c r="BI261"/>
  <c r="BH261"/>
  <c r="BG261"/>
  <c r="BF261"/>
  <c r="T261"/>
  <c r="R261"/>
  <c r="P261"/>
  <c r="BI257"/>
  <c r="BH257"/>
  <c r="BG257"/>
  <c r="BF257"/>
  <c r="T257"/>
  <c r="R257"/>
  <c r="P257"/>
  <c r="BI254"/>
  <c r="BH254"/>
  <c r="BG254"/>
  <c r="BF254"/>
  <c r="T254"/>
  <c r="R254"/>
  <c r="P254"/>
  <c r="BI250"/>
  <c r="BH250"/>
  <c r="BG250"/>
  <c r="BF250"/>
  <c r="T250"/>
  <c r="R250"/>
  <c r="P250"/>
  <c r="BI245"/>
  <c r="BH245"/>
  <c r="BG245"/>
  <c r="BF245"/>
  <c r="T245"/>
  <c r="T244"/>
  <c r="R245"/>
  <c r="R244"/>
  <c r="P245"/>
  <c r="P244"/>
  <c r="BI241"/>
  <c r="BH241"/>
  <c r="BG241"/>
  <c r="BF241"/>
  <c r="T241"/>
  <c r="R241"/>
  <c r="P241"/>
  <c r="BI237"/>
  <c r="BH237"/>
  <c r="BG237"/>
  <c r="BF237"/>
  <c r="T237"/>
  <c r="R237"/>
  <c r="P237"/>
  <c r="BI234"/>
  <c r="BH234"/>
  <c r="BG234"/>
  <c r="BF234"/>
  <c r="T234"/>
  <c r="R234"/>
  <c r="P234"/>
  <c r="BI231"/>
  <c r="BH231"/>
  <c r="BG231"/>
  <c r="BF231"/>
  <c r="T231"/>
  <c r="R231"/>
  <c r="P231"/>
  <c r="BI224"/>
  <c r="BH224"/>
  <c r="BG224"/>
  <c r="BF224"/>
  <c r="T224"/>
  <c r="R224"/>
  <c r="P224"/>
  <c r="BI214"/>
  <c r="BH214"/>
  <c r="BG214"/>
  <c r="BF214"/>
  <c r="T214"/>
  <c r="R214"/>
  <c r="P214"/>
  <c r="BI209"/>
  <c r="BH209"/>
  <c r="BG209"/>
  <c r="BF209"/>
  <c r="T209"/>
  <c r="R209"/>
  <c r="P209"/>
  <c r="BI205"/>
  <c r="BH205"/>
  <c r="BG205"/>
  <c r="BF205"/>
  <c r="T205"/>
  <c r="R205"/>
  <c r="P205"/>
  <c r="BI201"/>
  <c r="BH201"/>
  <c r="BG201"/>
  <c r="BF201"/>
  <c r="T201"/>
  <c r="R201"/>
  <c r="P201"/>
  <c r="BI197"/>
  <c r="BH197"/>
  <c r="BG197"/>
  <c r="BF197"/>
  <c r="T197"/>
  <c r="R197"/>
  <c r="P197"/>
  <c r="BI193"/>
  <c r="BH193"/>
  <c r="BG193"/>
  <c r="BF193"/>
  <c r="T193"/>
  <c r="R193"/>
  <c r="P193"/>
  <c r="BI189"/>
  <c r="BH189"/>
  <c r="BG189"/>
  <c r="BF189"/>
  <c r="T189"/>
  <c r="R189"/>
  <c r="P189"/>
  <c r="BI182"/>
  <c r="BH182"/>
  <c r="BG182"/>
  <c r="BF182"/>
  <c r="T182"/>
  <c r="T181"/>
  <c r="R182"/>
  <c r="R181"/>
  <c r="P182"/>
  <c r="P181"/>
  <c r="BI175"/>
  <c r="BH175"/>
  <c r="BG175"/>
  <c r="BF175"/>
  <c r="T175"/>
  <c r="T174"/>
  <c r="R175"/>
  <c r="R174"/>
  <c r="P175"/>
  <c r="P174"/>
  <c r="BI164"/>
  <c r="BH164"/>
  <c r="BG164"/>
  <c r="BF164"/>
  <c r="T164"/>
  <c r="R164"/>
  <c r="P164"/>
  <c r="BI154"/>
  <c r="BH154"/>
  <c r="BG154"/>
  <c r="BF154"/>
  <c r="T154"/>
  <c r="R154"/>
  <c r="P154"/>
  <c r="BI149"/>
  <c r="BH149"/>
  <c r="BG149"/>
  <c r="BF149"/>
  <c r="T149"/>
  <c r="R149"/>
  <c r="P149"/>
  <c r="BI144"/>
  <c r="BH144"/>
  <c r="BG144"/>
  <c r="BF144"/>
  <c r="T144"/>
  <c r="R144"/>
  <c r="P144"/>
  <c r="BI140"/>
  <c r="BH140"/>
  <c r="BG140"/>
  <c r="BF140"/>
  <c r="T140"/>
  <c r="R140"/>
  <c r="P140"/>
  <c r="BI136"/>
  <c r="BH136"/>
  <c r="BG136"/>
  <c r="BF136"/>
  <c r="T136"/>
  <c r="R136"/>
  <c r="P136"/>
  <c r="BI131"/>
  <c r="BH131"/>
  <c r="BG131"/>
  <c r="BF131"/>
  <c r="T131"/>
  <c r="R131"/>
  <c r="P131"/>
  <c r="BI127"/>
  <c r="BH127"/>
  <c r="BG127"/>
  <c r="BF127"/>
  <c r="T127"/>
  <c r="R127"/>
  <c r="P127"/>
  <c r="BI123"/>
  <c r="BH123"/>
  <c r="BG123"/>
  <c r="BF123"/>
  <c r="T123"/>
  <c r="R123"/>
  <c r="P123"/>
  <c r="BI118"/>
  <c r="BH118"/>
  <c r="BG118"/>
  <c r="BF118"/>
  <c r="T118"/>
  <c r="T117"/>
  <c r="R118"/>
  <c r="R117"/>
  <c r="P118"/>
  <c r="P117"/>
  <c r="BI113"/>
  <c r="BH113"/>
  <c r="BG113"/>
  <c r="BF113"/>
  <c r="T113"/>
  <c r="R113"/>
  <c r="P113"/>
  <c r="BI109"/>
  <c r="BH109"/>
  <c r="BG109"/>
  <c r="BF109"/>
  <c r="T109"/>
  <c r="R109"/>
  <c r="P109"/>
  <c r="BI105"/>
  <c r="BH105"/>
  <c r="BG105"/>
  <c r="BF105"/>
  <c r="T105"/>
  <c r="R105"/>
  <c r="P105"/>
  <c r="BI101"/>
  <c r="BH101"/>
  <c r="BG101"/>
  <c r="BF101"/>
  <c r="T101"/>
  <c r="R101"/>
  <c r="P101"/>
  <c r="J94"/>
  <c r="F94"/>
  <c r="F92"/>
  <c r="E90"/>
  <c r="J54"/>
  <c r="F54"/>
  <c r="F52"/>
  <c r="E50"/>
  <c r="J24"/>
  <c r="E24"/>
  <c r="J95"/>
  <c r="J23"/>
  <c r="J18"/>
  <c r="E18"/>
  <c r="F95"/>
  <c r="J17"/>
  <c r="J12"/>
  <c r="J52"/>
  <c r="E7"/>
  <c r="E48"/>
  <c i="1" r="L50"/>
  <c r="AM50"/>
  <c r="AM49"/>
  <c r="L49"/>
  <c r="AM47"/>
  <c r="L47"/>
  <c r="L45"/>
  <c r="L44"/>
  <c i="2" r="J595"/>
  <c r="BK300"/>
  <c r="J105"/>
  <c r="J400"/>
  <c r="J278"/>
  <c r="BK131"/>
  <c r="BK508"/>
  <c r="J365"/>
  <c r="J214"/>
  <c r="J127"/>
  <c r="BK489"/>
  <c r="BK410"/>
  <c r="BK205"/>
  <c r="BK118"/>
  <c i="3" r="BK172"/>
  <c r="J130"/>
  <c r="J151"/>
  <c r="J180"/>
  <c r="J108"/>
  <c i="4" r="J91"/>
  <c r="J145"/>
  <c i="5" r="BK115"/>
  <c r="BK101"/>
  <c r="J94"/>
  <c i="6" r="J90"/>
  <c r="J133"/>
  <c r="J105"/>
  <c r="J92"/>
  <c i="7" r="BK94"/>
  <c r="BK97"/>
  <c i="8" r="J94"/>
  <c r="BK91"/>
  <c i="9" r="BK155"/>
  <c r="BK84"/>
  <c r="BK178"/>
  <c r="BK107"/>
  <c r="BK203"/>
  <c r="J171"/>
  <c r="J198"/>
  <c r="BK125"/>
  <c i="2" r="J645"/>
  <c r="J460"/>
  <c r="J296"/>
  <c r="J622"/>
  <c r="J470"/>
  <c r="BK310"/>
  <c r="BK182"/>
  <c r="J513"/>
  <c r="BK415"/>
  <c r="BK319"/>
  <c r="J234"/>
  <c r="BK645"/>
  <c r="J463"/>
  <c r="BK272"/>
  <c r="J101"/>
  <c i="3" r="BK254"/>
  <c r="BK151"/>
  <c r="BK256"/>
  <c r="BK120"/>
  <c r="J172"/>
  <c i="4" r="J113"/>
  <c r="J166"/>
  <c r="BK149"/>
  <c i="5" r="J105"/>
  <c r="J113"/>
  <c i="6" r="BK110"/>
  <c r="BK116"/>
  <c i="7" r="J91"/>
  <c i="8" r="BK94"/>
  <c i="9" r="BK243"/>
  <c r="J131"/>
  <c r="BK208"/>
  <c r="BK128"/>
  <c r="J236"/>
  <c r="J178"/>
  <c r="BK213"/>
  <c r="BK89"/>
  <c i="2" r="BK553"/>
  <c r="BK334"/>
  <c r="BK140"/>
  <c r="BK485"/>
  <c r="J307"/>
  <c r="BK189"/>
  <c r="BK503"/>
  <c r="J407"/>
  <c r="J289"/>
  <c r="J154"/>
  <c r="J634"/>
  <c r="BK450"/>
  <c r="J201"/>
  <c i="3" r="J214"/>
  <c r="J164"/>
  <c r="BK108"/>
  <c r="BK103"/>
  <c r="BK187"/>
  <c i="4" r="J139"/>
  <c r="BK174"/>
  <c r="J183"/>
  <c i="5" r="J110"/>
  <c r="J108"/>
  <c i="6" r="J116"/>
  <c r="BK92"/>
  <c i="7" r="J102"/>
  <c i="8" r="BK116"/>
  <c i="9" r="J245"/>
  <c r="J116"/>
  <c r="J206"/>
  <c r="BK146"/>
  <c r="BK196"/>
  <c r="BK131"/>
  <c r="J201"/>
  <c r="J128"/>
  <c i="10" r="BK88"/>
  <c i="2" r="J397"/>
  <c r="BK201"/>
  <c r="BK559"/>
  <c r="J390"/>
  <c r="BK261"/>
  <c r="J175"/>
  <c r="J441"/>
  <c r="BK326"/>
  <c r="BK257"/>
  <c r="J164"/>
  <c r="BK481"/>
  <c r="BK361"/>
  <c r="J144"/>
  <c i="3" r="J256"/>
  <c r="J137"/>
  <c r="BK191"/>
  <c r="J207"/>
  <c i="4" r="BK98"/>
  <c r="BK139"/>
  <c r="J88"/>
  <c i="5" r="BK110"/>
  <c i="6" r="J136"/>
  <c r="BK105"/>
  <c i="7" r="J111"/>
  <c i="8" r="J118"/>
  <c r="J116"/>
  <c i="9" r="BK194"/>
  <c r="BK96"/>
  <c r="J175"/>
  <c r="J96"/>
  <c r="BK173"/>
  <c r="J113"/>
  <c r="J208"/>
  <c r="J167"/>
  <c i="10" r="BK92"/>
  <c i="2" r="BK569"/>
  <c r="J326"/>
  <c r="J118"/>
  <c r="BK475"/>
  <c r="J342"/>
  <c r="BK241"/>
  <c r="J553"/>
  <c r="J450"/>
  <c r="J334"/>
  <c r="J250"/>
  <c r="BK144"/>
  <c r="BK467"/>
  <c r="J353"/>
  <c r="J182"/>
  <c i="3" r="BK226"/>
  <c r="BK222"/>
  <c r="BK112"/>
  <c r="J98"/>
  <c r="J159"/>
  <c i="4" r="BK135"/>
  <c r="BK179"/>
  <c r="J129"/>
  <c r="J125"/>
  <c i="5" r="J129"/>
  <c r="J127"/>
  <c i="6" r="BK129"/>
  <c r="BK123"/>
  <c r="J123"/>
  <c r="J100"/>
  <c i="7" r="BK111"/>
  <c r="J97"/>
  <c i="8" r="BK123"/>
  <c r="J91"/>
  <c i="9" r="BK211"/>
  <c r="BK102"/>
  <c r="J196"/>
  <c r="BK122"/>
  <c r="BK223"/>
  <c r="J158"/>
  <c r="J231"/>
  <c r="BK175"/>
  <c i="10" r="J96"/>
  <c i="2" r="J531"/>
  <c r="BK322"/>
  <c r="BK127"/>
  <c r="J543"/>
  <c r="BK338"/>
  <c r="J224"/>
  <c r="J569"/>
  <c r="BK444"/>
  <c r="BK353"/>
  <c r="J254"/>
  <c r="J123"/>
  <c r="J579"/>
  <c r="J427"/>
  <c r="J149"/>
  <c i="3" r="BK211"/>
  <c r="BK168"/>
  <c r="BK116"/>
  <c r="BK137"/>
  <c r="J191"/>
  <c i="4" r="BK141"/>
  <c r="BK158"/>
  <c r="J149"/>
  <c i="5" r="BK113"/>
  <c r="J115"/>
  <c r="BK105"/>
  <c i="6" r="BK119"/>
  <c r="BK98"/>
  <c i="7" r="BK91"/>
  <c i="8" r="J108"/>
  <c r="J99"/>
  <c i="9" r="BK226"/>
  <c r="BK99"/>
  <c r="BK221"/>
  <c r="BK171"/>
  <c r="BK105"/>
  <c r="J189"/>
  <c r="J110"/>
  <c r="BK189"/>
  <c r="BK153"/>
  <c i="10" r="J104"/>
  <c i="2" r="J503"/>
  <c r="BK307"/>
  <c r="BK113"/>
  <c r="J330"/>
  <c r="J231"/>
  <c r="J559"/>
  <c r="BK460"/>
  <c r="BK330"/>
  <c r="J241"/>
  <c r="BK591"/>
  <c r="J475"/>
  <c r="BK245"/>
  <c i="3" r="J244"/>
  <c r="BK159"/>
  <c r="BK140"/>
  <c r="J218"/>
  <c r="J222"/>
  <c r="BK130"/>
  <c i="4" r="J94"/>
  <c r="J141"/>
  <c r="BK94"/>
  <c i="5" r="J101"/>
  <c r="BK118"/>
  <c r="J122"/>
  <c i="6" r="J107"/>
  <c r="BK103"/>
  <c i="7" r="J100"/>
  <c i="8" r="BK110"/>
  <c r="BK96"/>
  <c i="9" r="BK162"/>
  <c r="BK231"/>
  <c r="BK169"/>
  <c r="BK110"/>
  <c r="J182"/>
  <c r="J105"/>
  <c r="J211"/>
  <c r="BK151"/>
  <c i="2" r="BK634"/>
  <c r="J444"/>
  <c r="BK289"/>
  <c r="BK595"/>
  <c r="BK441"/>
  <c r="J304"/>
  <c r="BK101"/>
  <c r="J485"/>
  <c r="BK379"/>
  <c r="BK278"/>
  <c r="J131"/>
  <c r="J585"/>
  <c r="BK417"/>
  <c r="J193"/>
  <c i="3" r="BK180"/>
  <c r="BK155"/>
  <c r="J252"/>
  <c r="BK233"/>
  <c r="J147"/>
  <c i="4" r="J137"/>
  <c r="BK154"/>
  <c r="J135"/>
  <c i="5" r="BK108"/>
  <c r="BK92"/>
  <c i="6" r="J114"/>
  <c r="BK136"/>
  <c i="7" r="J104"/>
  <c i="8" r="BK112"/>
  <c r="J105"/>
  <c i="9" r="J122"/>
  <c r="BK192"/>
  <c r="BK116"/>
  <c r="J234"/>
  <c r="J137"/>
  <c r="BK234"/>
  <c r="J192"/>
  <c r="BK91"/>
  <c i="2" r="BK456"/>
  <c r="J415"/>
  <c r="BK154"/>
  <c r="BK575"/>
  <c r="BK314"/>
  <c r="J205"/>
  <c r="J522"/>
  <c r="J421"/>
  <c r="J310"/>
  <c r="J268"/>
  <c i="1" r="AS60"/>
  <c i="3" r="BK247"/>
  <c r="BK252"/>
  <c r="J144"/>
  <c r="BK196"/>
  <c r="BK214"/>
  <c r="J140"/>
  <c i="4" r="J105"/>
  <c r="J163"/>
  <c r="BK145"/>
  <c i="5" r="BK103"/>
  <c r="J92"/>
  <c i="6" r="J112"/>
  <c r="BK114"/>
  <c r="J129"/>
  <c r="J103"/>
  <c r="BK90"/>
  <c i="7" r="J109"/>
  <c i="8" r="BK118"/>
  <c r="J102"/>
  <c i="9" r="J241"/>
  <c r="J134"/>
  <c r="BK218"/>
  <c r="BK140"/>
  <c r="J243"/>
  <c r="J180"/>
  <c r="J99"/>
  <c r="BK206"/>
  <c r="BK149"/>
  <c i="2" r="BK585"/>
  <c r="J417"/>
  <c r="BK175"/>
  <c r="BK397"/>
  <c r="BK265"/>
  <c r="BK534"/>
  <c r="BK385"/>
  <c r="J300"/>
  <c r="BK193"/>
  <c r="J609"/>
  <c r="BK365"/>
  <c r="BK214"/>
  <c i="3" r="BK239"/>
  <c r="J239"/>
  <c r="J203"/>
  <c r="J211"/>
  <c r="J155"/>
  <c i="4" r="BK103"/>
  <c r="BK91"/>
  <c i="5" r="BK131"/>
  <c r="BK94"/>
  <c r="BK98"/>
  <c r="J96"/>
  <c i="6" r="BK94"/>
  <c r="J126"/>
  <c i="7" r="J106"/>
  <c i="8" r="BK121"/>
  <c r="BK102"/>
  <c i="9" r="J153"/>
  <c r="J226"/>
  <c r="BK158"/>
  <c r="J87"/>
  <c r="BK201"/>
  <c r="J149"/>
  <c r="J203"/>
  <c r="J173"/>
  <c i="10" r="BK100"/>
  <c i="2" r="BK421"/>
  <c r="J282"/>
  <c r="BK609"/>
  <c r="J435"/>
  <c r="BK268"/>
  <c r="J136"/>
  <c r="BK531"/>
  <c r="BK427"/>
  <c r="J314"/>
  <c r="BK231"/>
  <c r="J113"/>
  <c r="J508"/>
  <c r="J338"/>
  <c r="BK105"/>
  <c i="3" r="BK244"/>
  <c r="BK126"/>
  <c r="BK147"/>
  <c r="BK200"/>
  <c i="4" r="J174"/>
  <c r="BK125"/>
  <c r="J103"/>
  <c i="5" r="BK129"/>
  <c r="BK120"/>
  <c i="6" r="BK133"/>
  <c r="BK112"/>
  <c i="7" r="BK100"/>
  <c i="8" r="J121"/>
  <c r="J123"/>
  <c i="9" r="BK236"/>
  <c r="BK94"/>
  <c r="BK180"/>
  <c r="J91"/>
  <c r="J151"/>
  <c r="J228"/>
  <c r="J169"/>
  <c i="10" r="BK96"/>
  <c i="2" r="BK579"/>
  <c r="BK342"/>
  <c r="BK136"/>
  <c r="J489"/>
  <c r="J322"/>
  <c r="J209"/>
  <c r="J518"/>
  <c r="J410"/>
  <c r="BK304"/>
  <c r="BK209"/>
  <c r="J109"/>
  <c r="BK543"/>
  <c r="BK282"/>
  <c i="3" r="J254"/>
  <c r="J226"/>
  <c r="J120"/>
  <c r="J116"/>
  <c r="J183"/>
  <c r="J112"/>
  <c i="4" r="BK183"/>
  <c r="BK113"/>
  <c i="5" r="BK96"/>
  <c r="J103"/>
  <c i="6" r="BK100"/>
  <c r="J119"/>
  <c i="8" r="BK105"/>
  <c r="J112"/>
  <c i="9" r="BK238"/>
  <c r="J146"/>
  <c r="J213"/>
  <c r="BK137"/>
  <c r="BK198"/>
  <c r="BK134"/>
  <c r="J218"/>
  <c r="J143"/>
  <c i="10" r="J92"/>
  <c i="2" r="BK518"/>
  <c r="J385"/>
  <c r="BK224"/>
  <c r="J534"/>
  <c r="J368"/>
  <c r="J257"/>
  <c r="J575"/>
  <c r="J467"/>
  <c r="BK400"/>
  <c r="BK296"/>
  <c r="J189"/>
  <c r="BK546"/>
  <c r="BK435"/>
  <c r="J261"/>
  <c i="3" r="BK207"/>
  <c r="BK183"/>
  <c r="BK98"/>
  <c r="BK134"/>
  <c r="J196"/>
  <c i="4" r="BK163"/>
  <c r="J154"/>
  <c r="BK88"/>
  <c i="5" r="J134"/>
  <c r="J118"/>
  <c r="J98"/>
  <c i="6" r="J98"/>
  <c r="BK107"/>
  <c r="J110"/>
  <c r="BK96"/>
  <c i="7" r="BK104"/>
  <c r="BK109"/>
  <c i="8" r="J114"/>
  <c r="BK108"/>
  <c i="9" r="BK164"/>
  <c r="BK228"/>
  <c r="BK167"/>
  <c r="J94"/>
  <c r="J194"/>
  <c r="J107"/>
  <c r="J216"/>
  <c r="J155"/>
  <c i="10" r="BK104"/>
  <c i="2" r="J347"/>
  <c r="BK237"/>
  <c r="J591"/>
  <c r="BK374"/>
  <c r="J245"/>
  <c r="BK123"/>
  <c r="J481"/>
  <c r="BK368"/>
  <c r="J272"/>
  <c r="BK149"/>
  <c r="BK513"/>
  <c r="BK197"/>
  <c i="3" r="J177"/>
  <c r="J134"/>
  <c r="BK177"/>
  <c r="J247"/>
  <c r="J126"/>
  <c i="4" r="J109"/>
  <c r="BK137"/>
  <c r="BK105"/>
  <c i="5" r="BK125"/>
  <c r="J131"/>
  <c i="6" r="BK131"/>
  <c r="J121"/>
  <c r="J94"/>
  <c i="7" r="J94"/>
  <c i="8" r="J110"/>
  <c i="9" r="J184"/>
  <c r="J238"/>
  <c r="BK187"/>
  <c r="BK113"/>
  <c r="J221"/>
  <c r="J164"/>
  <c r="BK241"/>
  <c r="J140"/>
  <c i="2" r="BK622"/>
  <c r="BK390"/>
  <c r="J197"/>
  <c r="BK566"/>
  <c r="J379"/>
  <c r="BK254"/>
  <c r="BK625"/>
  <c r="BK470"/>
  <c r="J374"/>
  <c r="J265"/>
  <c r="J140"/>
  <c r="J566"/>
  <c r="BK407"/>
  <c r="BK164"/>
  <c i="3" r="BK203"/>
  <c r="BK218"/>
  <c r="J187"/>
  <c r="J168"/>
  <c i="4" r="BK109"/>
  <c r="J158"/>
  <c r="BK129"/>
  <c i="5" r="BK127"/>
  <c r="BK134"/>
  <c i="6" r="J131"/>
  <c r="BK121"/>
  <c i="7" r="BK102"/>
  <c i="8" r="J96"/>
  <c r="BK114"/>
  <c i="9" r="BK143"/>
  <c r="BK216"/>
  <c r="J125"/>
  <c r="BK160"/>
  <c r="J89"/>
  <c r="J187"/>
  <c r="BK87"/>
  <c i="10" r="J88"/>
  <c i="2" r="BK522"/>
  <c r="J319"/>
  <c r="BK109"/>
  <c r="BK347"/>
  <c r="BK250"/>
  <c r="J546"/>
  <c r="BK463"/>
  <c r="J361"/>
  <c r="J237"/>
  <c r="J625"/>
  <c r="J456"/>
  <c r="BK234"/>
  <c i="3" r="J233"/>
  <c r="J200"/>
  <c r="J103"/>
  <c r="BK144"/>
  <c r="BK164"/>
  <c i="4" r="BK166"/>
  <c r="J179"/>
  <c r="J98"/>
  <c i="5" r="J125"/>
  <c r="BK122"/>
  <c r="J120"/>
  <c i="6" r="BK126"/>
  <c r="J96"/>
  <c i="7" r="BK106"/>
  <c i="8" r="BK99"/>
  <c i="9" r="BK245"/>
  <c r="J160"/>
  <c r="J223"/>
  <c r="J162"/>
  <c r="J84"/>
  <c r="BK184"/>
  <c r="J102"/>
  <c r="BK182"/>
  <c i="10" r="J100"/>
  <c i="2" l="1" r="R100"/>
  <c r="BK122"/>
  <c r="J122"/>
  <c r="J63"/>
  <c r="R188"/>
  <c r="R173"/>
  <c r="T230"/>
  <c r="BK249"/>
  <c r="J249"/>
  <c r="J71"/>
  <c r="R271"/>
  <c r="R333"/>
  <c r="P341"/>
  <c r="P420"/>
  <c r="BK521"/>
  <c r="J521"/>
  <c r="J76"/>
  <c r="R594"/>
  <c i="3" r="R107"/>
  <c r="BK125"/>
  <c r="J125"/>
  <c r="J65"/>
  <c r="BK163"/>
  <c r="J163"/>
  <c r="J67"/>
  <c r="BK176"/>
  <c r="J176"/>
  <c r="J68"/>
  <c r="P195"/>
  <c r="P217"/>
  <c r="P225"/>
  <c r="P251"/>
  <c r="P250"/>
  <c i="4" r="BK87"/>
  <c r="J87"/>
  <c r="J61"/>
  <c r="P102"/>
  <c r="R148"/>
  <c i="5" r="T91"/>
  <c r="T100"/>
  <c r="R107"/>
  <c r="R112"/>
  <c r="T117"/>
  <c r="T124"/>
  <c i="6" r="BK89"/>
  <c r="J89"/>
  <c r="J61"/>
  <c r="T102"/>
  <c r="T109"/>
  <c r="R118"/>
  <c r="BK128"/>
  <c r="J128"/>
  <c r="J66"/>
  <c i="7" r="T90"/>
  <c r="T89"/>
  <c r="T88"/>
  <c r="T108"/>
  <c i="8" r="BK90"/>
  <c r="J90"/>
  <c r="J65"/>
  <c r="P90"/>
  <c r="BK120"/>
  <c r="J120"/>
  <c r="J66"/>
  <c r="T120"/>
  <c i="9" r="T83"/>
  <c r="T82"/>
  <c r="T81"/>
  <c i="2" r="BK100"/>
  <c r="J100"/>
  <c r="J61"/>
  <c r="P122"/>
  <c r="BK188"/>
  <c r="J188"/>
  <c r="J67"/>
  <c r="P230"/>
  <c r="T249"/>
  <c r="P271"/>
  <c r="BK333"/>
  <c r="J333"/>
  <c r="J73"/>
  <c r="BK341"/>
  <c r="J341"/>
  <c r="J74"/>
  <c r="BK420"/>
  <c r="J420"/>
  <c r="J75"/>
  <c r="T521"/>
  <c r="P594"/>
  <c i="3" r="P107"/>
  <c r="P125"/>
  <c r="R163"/>
  <c r="P176"/>
  <c r="BK195"/>
  <c r="J195"/>
  <c r="J71"/>
  <c r="BK217"/>
  <c r="J217"/>
  <c r="J72"/>
  <c r="T225"/>
  <c r="R251"/>
  <c r="R250"/>
  <c i="4" r="T87"/>
  <c r="T86"/>
  <c r="T102"/>
  <c r="T101"/>
  <c r="T148"/>
  <c i="5" r="P91"/>
  <c r="R100"/>
  <c r="T107"/>
  <c r="T112"/>
  <c r="R117"/>
  <c r="R124"/>
  <c i="6" r="R89"/>
  <c r="R102"/>
  <c r="BK109"/>
  <c r="J109"/>
  <c r="J63"/>
  <c r="BK118"/>
  <c r="J118"/>
  <c r="J64"/>
  <c r="P128"/>
  <c i="7" r="R90"/>
  <c r="P108"/>
  <c i="8" r="T90"/>
  <c r="T89"/>
  <c r="T88"/>
  <c r="R120"/>
  <c i="9" r="BK83"/>
  <c r="J83"/>
  <c r="J61"/>
  <c i="2" r="P100"/>
  <c r="R122"/>
  <c r="T188"/>
  <c r="T173"/>
  <c r="R230"/>
  <c r="R249"/>
  <c r="T271"/>
  <c r="P333"/>
  <c r="R341"/>
  <c r="R420"/>
  <c r="R521"/>
  <c r="T594"/>
  <c i="3" r="T107"/>
  <c r="T125"/>
  <c r="T124"/>
  <c r="T163"/>
  <c r="R176"/>
  <c r="R195"/>
  <c r="R217"/>
  <c r="R225"/>
  <c r="T251"/>
  <c r="T250"/>
  <c i="4" r="P87"/>
  <c r="P86"/>
  <c r="R102"/>
  <c r="R101"/>
  <c r="P148"/>
  <c i="5" r="R91"/>
  <c r="R90"/>
  <c r="R89"/>
  <c r="R88"/>
  <c r="P100"/>
  <c r="BK107"/>
  <c r="J107"/>
  <c r="J64"/>
  <c r="BK112"/>
  <c r="J112"/>
  <c r="J65"/>
  <c r="BK117"/>
  <c r="J117"/>
  <c r="J66"/>
  <c r="BK124"/>
  <c r="J124"/>
  <c r="J67"/>
  <c i="6" r="P89"/>
  <c r="BK102"/>
  <c r="J102"/>
  <c r="J62"/>
  <c r="R109"/>
  <c r="P118"/>
  <c r="T128"/>
  <c i="7" r="BK90"/>
  <c r="J90"/>
  <c r="J65"/>
  <c r="BK108"/>
  <c r="J108"/>
  <c r="J66"/>
  <c i="9" r="R83"/>
  <c r="R82"/>
  <c r="R81"/>
  <c i="2" r="T100"/>
  <c r="T122"/>
  <c r="P188"/>
  <c r="P173"/>
  <c r="BK230"/>
  <c r="J230"/>
  <c r="J68"/>
  <c r="P249"/>
  <c r="BK271"/>
  <c r="J271"/>
  <c r="J72"/>
  <c r="T333"/>
  <c r="T341"/>
  <c r="T420"/>
  <c r="P521"/>
  <c r="BK594"/>
  <c r="J594"/>
  <c r="J77"/>
  <c i="3" r="BK107"/>
  <c r="J107"/>
  <c r="J63"/>
  <c r="R125"/>
  <c r="R124"/>
  <c r="P163"/>
  <c r="T176"/>
  <c r="T195"/>
  <c r="T194"/>
  <c r="T217"/>
  <c r="BK225"/>
  <c r="J225"/>
  <c r="J73"/>
  <c r="BK251"/>
  <c r="BK250"/>
  <c i="4" r="R87"/>
  <c r="R86"/>
  <c r="BK102"/>
  <c r="J102"/>
  <c r="J63"/>
  <c r="BK148"/>
  <c r="J148"/>
  <c r="J64"/>
  <c i="5" r="BK91"/>
  <c r="J91"/>
  <c r="J62"/>
  <c r="BK100"/>
  <c r="J100"/>
  <c r="J63"/>
  <c r="P107"/>
  <c r="P112"/>
  <c r="P117"/>
  <c r="P124"/>
  <c i="6" r="T89"/>
  <c r="P102"/>
  <c r="P109"/>
  <c r="T118"/>
  <c r="R128"/>
  <c i="7" r="P90"/>
  <c r="P89"/>
  <c r="P88"/>
  <c i="1" r="AU61"/>
  <c i="7" r="R108"/>
  <c i="8" r="R90"/>
  <c r="R89"/>
  <c r="R88"/>
  <c r="P120"/>
  <c i="9" r="P83"/>
  <c r="P82"/>
  <c r="P81"/>
  <c i="1" r="AU63"/>
  <c i="2" r="BK174"/>
  <c r="J174"/>
  <c r="J65"/>
  <c r="BK181"/>
  <c r="J181"/>
  <c r="J66"/>
  <c r="BK644"/>
  <c r="J644"/>
  <c r="J78"/>
  <c i="3" r="BK102"/>
  <c r="J102"/>
  <c r="J62"/>
  <c r="BK158"/>
  <c r="J158"/>
  <c r="J66"/>
  <c i="6" r="BK125"/>
  <c r="J125"/>
  <c r="J65"/>
  <c r="BK135"/>
  <c r="J135"/>
  <c r="J67"/>
  <c i="10" r="BK87"/>
  <c i="3" r="BK190"/>
  <c r="J190"/>
  <c r="J69"/>
  <c i="5" r="BK133"/>
  <c r="J133"/>
  <c r="J68"/>
  <c i="10" r="BK91"/>
  <c r="J91"/>
  <c r="J62"/>
  <c r="BK99"/>
  <c r="J99"/>
  <c r="J64"/>
  <c r="BK103"/>
  <c r="J103"/>
  <c r="J65"/>
  <c i="2" r="BK117"/>
  <c r="J117"/>
  <c r="J62"/>
  <c i="4" r="BK182"/>
  <c r="J182"/>
  <c r="J65"/>
  <c i="10" r="BK95"/>
  <c r="J95"/>
  <c r="J63"/>
  <c i="2" r="BK244"/>
  <c r="J244"/>
  <c r="J69"/>
  <c i="3" r="BK97"/>
  <c r="J97"/>
  <c r="J61"/>
  <c i="10" r="E75"/>
  <c r="J79"/>
  <c r="J82"/>
  <c r="BE88"/>
  <c r="BE92"/>
  <c r="BE96"/>
  <c r="F82"/>
  <c r="BE100"/>
  <c r="BE104"/>
  <c i="8" r="BK89"/>
  <c r="J89"/>
  <c r="J64"/>
  <c i="9" r="BE94"/>
  <c r="BE96"/>
  <c r="BE99"/>
  <c r="BE107"/>
  <c r="BE113"/>
  <c r="BE155"/>
  <c r="BE158"/>
  <c r="BE162"/>
  <c r="BE164"/>
  <c r="BE182"/>
  <c r="BE192"/>
  <c r="BE194"/>
  <c r="BE203"/>
  <c r="BE236"/>
  <c r="E48"/>
  <c r="F55"/>
  <c r="BE91"/>
  <c r="BE116"/>
  <c r="BE122"/>
  <c r="BE137"/>
  <c r="BE140"/>
  <c r="BE143"/>
  <c r="BE153"/>
  <c r="BE160"/>
  <c r="BE167"/>
  <c r="BE173"/>
  <c r="BE180"/>
  <c r="BE206"/>
  <c r="BE211"/>
  <c r="BE216"/>
  <c r="BE226"/>
  <c r="BE228"/>
  <c r="BE241"/>
  <c r="J52"/>
  <c r="BE128"/>
  <c r="BE131"/>
  <c r="BE149"/>
  <c r="BE151"/>
  <c r="BE175"/>
  <c r="BE178"/>
  <c r="BE196"/>
  <c r="BE198"/>
  <c r="BE201"/>
  <c r="BE213"/>
  <c r="BE223"/>
  <c r="BE231"/>
  <c r="BE234"/>
  <c r="BE238"/>
  <c r="BE243"/>
  <c r="BE84"/>
  <c r="BE87"/>
  <c r="BE89"/>
  <c r="BE102"/>
  <c r="BE105"/>
  <c r="BE110"/>
  <c r="BE125"/>
  <c r="BE134"/>
  <c r="BE146"/>
  <c r="BE169"/>
  <c r="BE171"/>
  <c r="BE184"/>
  <c r="BE187"/>
  <c r="BE189"/>
  <c r="BE208"/>
  <c r="BE218"/>
  <c r="BE221"/>
  <c r="BE245"/>
  <c i="8" r="E50"/>
  <c r="J82"/>
  <c r="J85"/>
  <c r="BE96"/>
  <c r="BE121"/>
  <c r="F59"/>
  <c r="BE91"/>
  <c r="BE94"/>
  <c r="BE105"/>
  <c r="BE108"/>
  <c r="BE110"/>
  <c r="BE116"/>
  <c r="BE118"/>
  <c r="BE99"/>
  <c r="BE102"/>
  <c r="BE112"/>
  <c r="BE114"/>
  <c r="BE123"/>
  <c i="7" r="E50"/>
  <c r="F85"/>
  <c r="BE100"/>
  <c r="BE94"/>
  <c r="BE97"/>
  <c r="BE109"/>
  <c r="J56"/>
  <c r="BE91"/>
  <c r="BE102"/>
  <c r="BE104"/>
  <c r="BE106"/>
  <c r="J59"/>
  <c r="BE111"/>
  <c i="6" r="F55"/>
  <c r="BE94"/>
  <c r="BE103"/>
  <c r="BE107"/>
  <c r="BE116"/>
  <c r="BE119"/>
  <c r="BE121"/>
  <c r="BE126"/>
  <c r="BE129"/>
  <c r="BE133"/>
  <c r="E77"/>
  <c r="J81"/>
  <c r="J84"/>
  <c r="BE96"/>
  <c r="BE98"/>
  <c r="BE110"/>
  <c r="BE112"/>
  <c r="BE114"/>
  <c r="BE131"/>
  <c r="BE90"/>
  <c r="BE92"/>
  <c r="BE100"/>
  <c r="BE105"/>
  <c r="BE136"/>
  <c r="BE123"/>
  <c i="4" r="BK86"/>
  <c r="J86"/>
  <c r="J60"/>
  <c i="5" r="E78"/>
  <c r="J85"/>
  <c r="BE110"/>
  <c r="BE113"/>
  <c r="BE115"/>
  <c r="BE118"/>
  <c r="BE122"/>
  <c r="BE125"/>
  <c r="F85"/>
  <c r="BE92"/>
  <c r="BE96"/>
  <c r="BE98"/>
  <c r="BE101"/>
  <c r="BE105"/>
  <c r="BE108"/>
  <c r="BE129"/>
  <c r="J52"/>
  <c r="BE94"/>
  <c r="BE103"/>
  <c r="BE127"/>
  <c r="BE131"/>
  <c r="BE134"/>
  <c r="BE120"/>
  <c i="3" r="J251"/>
  <c r="J75"/>
  <c i="4" r="E48"/>
  <c r="F55"/>
  <c r="J82"/>
  <c r="BE94"/>
  <c r="BE113"/>
  <c r="BE135"/>
  <c r="BE154"/>
  <c r="BE158"/>
  <c r="BE174"/>
  <c i="3" r="J250"/>
  <c r="J74"/>
  <c i="4" r="BE103"/>
  <c r="BE129"/>
  <c r="BE163"/>
  <c r="BE88"/>
  <c r="BE91"/>
  <c r="BE98"/>
  <c r="BE105"/>
  <c r="BE137"/>
  <c r="BE139"/>
  <c r="BE141"/>
  <c r="BE166"/>
  <c r="J52"/>
  <c r="BE109"/>
  <c r="BE125"/>
  <c r="BE145"/>
  <c r="BE149"/>
  <c r="BE179"/>
  <c r="BE183"/>
  <c i="3" r="BE134"/>
  <c r="BE144"/>
  <c r="BE239"/>
  <c r="BE244"/>
  <c r="E48"/>
  <c r="J52"/>
  <c r="J55"/>
  <c r="F92"/>
  <c r="BE126"/>
  <c r="BE147"/>
  <c r="BE155"/>
  <c r="BE159"/>
  <c r="BE168"/>
  <c r="BE177"/>
  <c r="BE180"/>
  <c r="BE200"/>
  <c r="BE207"/>
  <c r="BE211"/>
  <c r="BE214"/>
  <c r="BE218"/>
  <c r="BE252"/>
  <c r="BE254"/>
  <c r="BE256"/>
  <c i="2" r="BK248"/>
  <c r="J248"/>
  <c r="J70"/>
  <c i="3" r="BE98"/>
  <c r="BE103"/>
  <c r="BE108"/>
  <c r="BE112"/>
  <c r="BE116"/>
  <c r="BE120"/>
  <c r="BE137"/>
  <c r="BE140"/>
  <c r="BE151"/>
  <c r="BE172"/>
  <c r="BE187"/>
  <c r="BE191"/>
  <c r="BE203"/>
  <c r="BE226"/>
  <c r="BE233"/>
  <c r="BE247"/>
  <c r="BE130"/>
  <c r="BE164"/>
  <c r="BE183"/>
  <c r="BE196"/>
  <c r="BE222"/>
  <c i="2" r="BE109"/>
  <c r="BE123"/>
  <c r="BE127"/>
  <c r="BE131"/>
  <c r="BE136"/>
  <c r="BE144"/>
  <c r="BE149"/>
  <c r="BE189"/>
  <c r="BE224"/>
  <c r="BE237"/>
  <c r="BE257"/>
  <c r="BE265"/>
  <c r="BE289"/>
  <c r="BE307"/>
  <c r="BE319"/>
  <c r="BE330"/>
  <c r="BE342"/>
  <c r="BE374"/>
  <c r="BE379"/>
  <c r="BE390"/>
  <c r="BE397"/>
  <c r="BE415"/>
  <c r="BE441"/>
  <c r="BE518"/>
  <c r="BE531"/>
  <c r="BE553"/>
  <c r="BE566"/>
  <c r="BE569"/>
  <c r="BE595"/>
  <c r="BE625"/>
  <c r="F55"/>
  <c r="BE175"/>
  <c r="BE197"/>
  <c r="BE214"/>
  <c r="BE304"/>
  <c r="BE334"/>
  <c r="BE338"/>
  <c r="BE456"/>
  <c r="BE470"/>
  <c r="BE485"/>
  <c r="BE489"/>
  <c r="BE575"/>
  <c r="BE609"/>
  <c r="BE622"/>
  <c r="BE634"/>
  <c r="E88"/>
  <c r="J92"/>
  <c r="BE101"/>
  <c r="BE105"/>
  <c r="BE113"/>
  <c r="BE118"/>
  <c r="BE140"/>
  <c r="BE154"/>
  <c r="BE164"/>
  <c r="BE201"/>
  <c r="BE209"/>
  <c r="BE231"/>
  <c r="BE234"/>
  <c r="BE278"/>
  <c r="BE282"/>
  <c r="BE296"/>
  <c r="BE300"/>
  <c r="BE322"/>
  <c r="BE326"/>
  <c r="BE353"/>
  <c r="BE365"/>
  <c r="BE385"/>
  <c r="BE407"/>
  <c r="BE410"/>
  <c r="BE417"/>
  <c r="BE421"/>
  <c r="BE427"/>
  <c r="BE444"/>
  <c r="BE450"/>
  <c r="BE460"/>
  <c r="BE481"/>
  <c r="BE503"/>
  <c r="BE513"/>
  <c r="BE522"/>
  <c r="BE543"/>
  <c r="BE546"/>
  <c r="BE579"/>
  <c r="BE585"/>
  <c r="BE645"/>
  <c r="J55"/>
  <c r="BE182"/>
  <c r="BE193"/>
  <c r="BE205"/>
  <c r="BE241"/>
  <c r="BE245"/>
  <c r="BE250"/>
  <c r="BE254"/>
  <c r="BE261"/>
  <c r="BE268"/>
  <c r="BE272"/>
  <c r="BE310"/>
  <c r="BE314"/>
  <c r="BE347"/>
  <c r="BE361"/>
  <c r="BE368"/>
  <c r="BE400"/>
  <c r="BE435"/>
  <c r="BE463"/>
  <c r="BE467"/>
  <c r="BE475"/>
  <c r="BE508"/>
  <c r="BE534"/>
  <c r="BE559"/>
  <c r="BE591"/>
  <c r="J34"/>
  <c i="1" r="AW55"/>
  <c i="3" r="F37"/>
  <c i="1" r="BD56"/>
  <c i="9" r="F34"/>
  <c i="1" r="BA63"/>
  <c i="7" r="F38"/>
  <c i="1" r="BC61"/>
  <c i="8" r="F39"/>
  <c i="1" r="BD62"/>
  <c i="2" r="F35"/>
  <c i="1" r="BB55"/>
  <c i="5" r="F36"/>
  <c i="1" r="BC58"/>
  <c i="6" r="F34"/>
  <c i="1" r="BA59"/>
  <c i="9" r="F35"/>
  <c i="1" r="BB63"/>
  <c i="3" r="J34"/>
  <c i="1" r="AW56"/>
  <c i="5" r="F37"/>
  <c i="1" r="BD58"/>
  <c i="7" r="F37"/>
  <c i="1" r="BB61"/>
  <c i="8" r="F38"/>
  <c i="1" r="BC62"/>
  <c i="3" r="F35"/>
  <c i="1" r="BB56"/>
  <c i="5" r="F35"/>
  <c i="1" r="BB58"/>
  <c i="8" r="F37"/>
  <c i="1" r="BB62"/>
  <c i="10" r="F37"/>
  <c i="1" r="BD64"/>
  <c i="3" r="F36"/>
  <c i="1" r="BC56"/>
  <c i="9" r="J34"/>
  <c i="1" r="AW63"/>
  <c i="5" r="F34"/>
  <c i="1" r="BA58"/>
  <c i="7" r="F36"/>
  <c i="1" r="BA61"/>
  <c i="8" r="F36"/>
  <c i="1" r="BA62"/>
  <c i="10" r="F34"/>
  <c i="1" r="BA64"/>
  <c r="AS54"/>
  <c i="2" r="F36"/>
  <c i="1" r="BC55"/>
  <c i="6" r="F36"/>
  <c i="1" r="BC59"/>
  <c i="9" r="F36"/>
  <c i="1" r="BC63"/>
  <c i="6" r="F37"/>
  <c i="1" r="BD59"/>
  <c i="10" r="F35"/>
  <c i="1" r="BB64"/>
  <c i="4" r="F34"/>
  <c i="1" r="BA57"/>
  <c i="4" r="F37"/>
  <c i="1" r="BD57"/>
  <c i="6" r="J34"/>
  <c i="1" r="AW59"/>
  <c i="8" r="J36"/>
  <c i="1" r="AW62"/>
  <c i="10" r="F36"/>
  <c i="1" r="BC64"/>
  <c i="2" r="F37"/>
  <c i="1" r="BD55"/>
  <c i="4" r="F35"/>
  <c i="1" r="BB57"/>
  <c i="7" r="F39"/>
  <c i="1" r="BD61"/>
  <c i="2" r="F34"/>
  <c i="1" r="BA55"/>
  <c i="3" r="F34"/>
  <c i="1" r="BA56"/>
  <c i="4" r="J34"/>
  <c i="1" r="AW57"/>
  <c i="4" r="F36"/>
  <c i="1" r="BC57"/>
  <c i="6" r="F35"/>
  <c i="1" r="BB59"/>
  <c i="9" r="F37"/>
  <c i="1" r="BD63"/>
  <c i="5" r="J34"/>
  <c i="1" r="AW58"/>
  <c i="7" r="J36"/>
  <c i="1" r="AW61"/>
  <c i="10" r="J34"/>
  <c i="1" r="AW64"/>
  <c i="3" l="1" r="T96"/>
  <c r="T95"/>
  <c r="R96"/>
  <c i="6" r="T88"/>
  <c r="T87"/>
  <c i="2" r="T99"/>
  <c i="7" r="R89"/>
  <c r="R88"/>
  <c i="4" r="P101"/>
  <c r="P85"/>
  <c i="1" r="AU57"/>
  <c i="2" r="P248"/>
  <c i="3" r="R194"/>
  <c r="R95"/>
  <c i="6" r="R88"/>
  <c r="R87"/>
  <c i="4" r="T85"/>
  <c i="3" r="P124"/>
  <c r="P96"/>
  <c r="P95"/>
  <c i="1" r="AU56"/>
  <c i="3" r="P194"/>
  <c i="10" r="BK86"/>
  <c r="J86"/>
  <c r="J60"/>
  <c i="6" r="P88"/>
  <c r="P87"/>
  <c i="1" r="AU59"/>
  <c i="4" r="R85"/>
  <c i="2" r="R248"/>
  <c r="P99"/>
  <c r="P98"/>
  <c i="1" r="AU55"/>
  <c i="8" r="P89"/>
  <c r="P88"/>
  <c i="1" r="AU62"/>
  <c i="5" r="T90"/>
  <c r="T89"/>
  <c r="T88"/>
  <c i="2" r="R99"/>
  <c r="R98"/>
  <c i="5" r="P90"/>
  <c r="P89"/>
  <c r="P88"/>
  <c i="1" r="AU58"/>
  <c i="2" r="T248"/>
  <c i="4" r="BK101"/>
  <c r="J101"/>
  <c r="J62"/>
  <c i="5" r="BK90"/>
  <c r="J90"/>
  <c r="J61"/>
  <c i="3" r="BK194"/>
  <c r="J194"/>
  <c r="J70"/>
  <c i="9" r="BK82"/>
  <c r="J82"/>
  <c r="J60"/>
  <c i="2" r="BK173"/>
  <c r="J173"/>
  <c r="J64"/>
  <c i="7" r="BK89"/>
  <c r="J89"/>
  <c r="J64"/>
  <c i="10" r="J87"/>
  <c r="J61"/>
  <c i="3" r="BK124"/>
  <c r="J124"/>
  <c r="J64"/>
  <c i="6" r="BK88"/>
  <c r="J88"/>
  <c r="J60"/>
  <c i="8" r="BK88"/>
  <c r="J88"/>
  <c i="4" r="BK85"/>
  <c r="J85"/>
  <c r="J59"/>
  <c i="10" r="J33"/>
  <c i="1" r="AV64"/>
  <c r="AT64"/>
  <c r="BC60"/>
  <c r="AY60"/>
  <c i="9" r="F33"/>
  <c i="1" r="AZ63"/>
  <c i="4" r="F33"/>
  <c i="1" r="AZ57"/>
  <c i="7" r="J35"/>
  <c i="1" r="AV61"/>
  <c r="AT61"/>
  <c i="9" r="J33"/>
  <c i="1" r="AV63"/>
  <c r="AT63"/>
  <c i="7" r="F35"/>
  <c i="1" r="AZ61"/>
  <c i="8" r="F35"/>
  <c i="1" r="AZ62"/>
  <c r="BB60"/>
  <c r="AX60"/>
  <c r="AU60"/>
  <c i="3" r="F33"/>
  <c i="1" r="AZ56"/>
  <c i="5" r="J33"/>
  <c i="1" r="AV58"/>
  <c r="AT58"/>
  <c i="6" r="J33"/>
  <c i="1" r="AV59"/>
  <c r="AT59"/>
  <c r="BA60"/>
  <c r="AW60"/>
  <c i="8" r="J32"/>
  <c i="1" r="AG62"/>
  <c i="4" r="J33"/>
  <c i="1" r="AV57"/>
  <c r="AT57"/>
  <c i="10" r="F33"/>
  <c i="1" r="AZ64"/>
  <c r="BD60"/>
  <c i="2" r="F33"/>
  <c i="1" r="AZ55"/>
  <c i="3" r="J33"/>
  <c i="1" r="AV56"/>
  <c r="AT56"/>
  <c i="8" r="J35"/>
  <c i="1" r="AV62"/>
  <c r="AT62"/>
  <c i="2" r="J33"/>
  <c i="1" r="AV55"/>
  <c r="AT55"/>
  <c i="5" r="F33"/>
  <c i="1" r="AZ58"/>
  <c i="6" r="F33"/>
  <c i="1" r="AZ59"/>
  <c i="2" l="1" r="T98"/>
  <c i="3" r="BK96"/>
  <c r="J96"/>
  <c r="J60"/>
  <c i="2" r="BK99"/>
  <c r="J99"/>
  <c r="J60"/>
  <c i="5" r="BK89"/>
  <c r="J89"/>
  <c r="J60"/>
  <c i="9" r="BK81"/>
  <c r="J81"/>
  <c r="J59"/>
  <c i="7" r="BK88"/>
  <c r="J88"/>
  <c r="J63"/>
  <c i="6" r="BK87"/>
  <c r="J87"/>
  <c i="10" r="BK85"/>
  <c r="J85"/>
  <c i="1" r="AN62"/>
  <c i="8" r="J63"/>
  <c r="J41"/>
  <c i="1" r="AZ60"/>
  <c r="AV60"/>
  <c r="AT60"/>
  <c r="BB54"/>
  <c r="AX54"/>
  <c i="6" r="J30"/>
  <c i="1" r="AG59"/>
  <c r="BD54"/>
  <c r="W33"/>
  <c r="BC54"/>
  <c r="W32"/>
  <c r="AU54"/>
  <c i="4" r="J30"/>
  <c i="1" r="AG57"/>
  <c i="10" r="J30"/>
  <c i="1" r="AG64"/>
  <c r="BA54"/>
  <c r="W30"/>
  <c i="10" l="1" r="J39"/>
  <c i="6" r="J39"/>
  <c i="10" r="J59"/>
  <c i="2" r="BK98"/>
  <c r="J98"/>
  <c i="3" r="BK95"/>
  <c r="J95"/>
  <c r="J59"/>
  <c i="5" r="BK88"/>
  <c r="J88"/>
  <c r="J59"/>
  <c i="6" r="J59"/>
  <c i="4" r="J39"/>
  <c i="1" r="AN57"/>
  <c r="AN64"/>
  <c r="AN59"/>
  <c i="7" r="J32"/>
  <c i="1" r="AG61"/>
  <c i="2" r="J30"/>
  <c i="1" r="AG55"/>
  <c r="AN55"/>
  <c r="AY54"/>
  <c r="AW54"/>
  <c r="AK30"/>
  <c i="9" r="J30"/>
  <c i="1" r="AG63"/>
  <c r="AZ54"/>
  <c r="AV54"/>
  <c r="AK29"/>
  <c r="W31"/>
  <c i="9" l="1" r="J39"/>
  <c i="7" r="J41"/>
  <c i="2" r="J39"/>
  <c r="J59"/>
  <c i="1" r="AN61"/>
  <c r="AN63"/>
  <c r="AG60"/>
  <c i="3" r="J30"/>
  <c i="1" r="AG56"/>
  <c r="W29"/>
  <c r="AT54"/>
  <c i="5" r="J30"/>
  <c i="1" r="AG58"/>
  <c r="AN58"/>
  <c l="1" r="AN60"/>
  <c i="5" r="J39"/>
  <c i="3" r="J39"/>
  <c i="1" r="AN56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<sst xmlns="http://schemas.openxmlformats.org/spreadsheetml/2006/main">
  <si>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</si>
  <si>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</si>
  <si>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</si>
  <si>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/>
  </si>
  <si>
    <t>False</t>
  </si>
  <si>
    <t>{f0dc2d8c-0aaf-433e-8dad-37a75370b786}</t>
  </si>
  <si>
    <t xml:space="preserve">&gt;&gt;  skryté sloupce  &lt;&lt;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</si>
  <si>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</si>
  <si>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</si>
  <si>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</si>
  <si>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</si>
  <si>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</si>
  <si>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</si>
  <si>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</si>
  <si>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</si>
  <si>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2023001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</si>
  <si>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</si>
  <si>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</si>
  <si>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ZŠ Konečná-učebna žákovské kuchyňky vč.kabinetu,vybudování bezbar.WC a rekontrukce bezbar.přístupu</t>
  </si>
  <si>
    <t>KSO:</t>
  </si>
  <si>
    <t>CC-CZ:</t>
  </si>
  <si>
    <t>Místo:</t>
  </si>
  <si>
    <t>Karlovy Vary</t>
  </si>
  <si>
    <t>Datum:</t>
  </si>
  <si>
    <t>15. 1. 2024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</si>
  <si>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</si>
  <si>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</si>
  <si>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</si>
  <si>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</si>
  <si>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</si>
  <si>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</si>
  <si>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</si>
  <si>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Oto Szakos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</si>
  <si>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</si>
  <si>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</si>
  <si>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</si>
  <si>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</si>
  <si>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</si>
  <si>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</si>
  <si>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</si>
  <si>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</si>
  <si>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</si>
  <si>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</si>
  <si>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</si>
  <si>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</si>
  <si>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</si>
  <si>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</si>
  <si>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</si>
  <si>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</si>
  <si>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</si>
  <si>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</si>
  <si>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</si>
  <si>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</si>
  <si>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</si>
  <si>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</si>
  <si>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</si>
  <si>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</si>
  <si>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</si>
  <si>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</si>
  <si>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</si>
  <si>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</si>
  <si>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</si>
  <si>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</si>
  <si>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</si>
  <si>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</si>
  <si>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</si>
  <si>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</si>
  <si>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</si>
  <si>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</si>
  <si>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</si>
  <si>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</si>
  <si>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</si>
  <si>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</si>
  <si>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</si>
  <si>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</si>
  <si>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</si>
  <si>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</si>
  <si>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</si>
  <si>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 xml:space="preserve">Kuchyňka, kabinet </t>
  </si>
  <si>
    <t>STA</t>
  </si>
  <si>
    <t>1</t>
  </si>
  <si>
    <t>{993c1c5e-3be9-4d90-ad57-e832bbb6c1d3}</t>
  </si>
  <si>
    <t>2</t>
  </si>
  <si>
    <t>D.1.1.1</t>
  </si>
  <si>
    <t xml:space="preserve">Nákladní výtah </t>
  </si>
  <si>
    <t>{40a999b5-3001-4f64-a19e-25eb74de692b}</t>
  </si>
  <si>
    <t>D.1.4.01</t>
  </si>
  <si>
    <t>Kanalizace</t>
  </si>
  <si>
    <t>{bc0a9946-a69a-47fb-a759-4f376b2483c1}</t>
  </si>
  <si>
    <t>D.1.4.02</t>
  </si>
  <si>
    <t>Vnitřní vodovod</t>
  </si>
  <si>
    <t>{4239523e-7b61-4e32-8707-1f87e8068905}</t>
  </si>
  <si>
    <t>D.1.4.03</t>
  </si>
  <si>
    <t>Ústřední vytápění</t>
  </si>
  <si>
    <t>{99d7ed1a-9bdd-4d01-a459-4d82b3f2f571}</t>
  </si>
  <si>
    <t>D.1.4.04</t>
  </si>
  <si>
    <t>VZT</t>
  </si>
  <si>
    <t>{8d0a5cb4-81f6-4adf-8cfa-dad6786b5e13}</t>
  </si>
  <si>
    <t>D.1.4.04.1</t>
  </si>
  <si>
    <t>VZT Zař. č. 1</t>
  </si>
  <si>
    <t>Soupis</t>
  </si>
  <si>
    <t>{7dfafa57-c50d-4bfb-bf25-4d5d36edf172}</t>
  </si>
  <si>
    <t>D.1.4.04.2</t>
  </si>
  <si>
    <t>VZT Zař. č. 2</t>
  </si>
  <si>
    <t>{bbb0938a-78e2-4d63-9191-34d9deac1633}</t>
  </si>
  <si>
    <t>D.1.4.05</t>
  </si>
  <si>
    <t>Silnoproudá elektrotechnika</t>
  </si>
  <si>
    <t>{a6e199a5-c1ba-4dfb-b334-82e2da949090}</t>
  </si>
  <si>
    <t>VON</t>
  </si>
  <si>
    <t xml:space="preserve">Vedlejší a ostatní náklady </t>
  </si>
  <si>
    <t>{dc704a50-a67d-4d42-b21e-f5e85324a6e9}</t>
  </si>
  <si>
    <t>KRYCÍ LIST SOUPISU PRACÍ</t>
  </si>
  <si>
    <t>Objekt:</t>
  </si>
  <si>
    <t xml:space="preserve">D.1.1 - Kuchyňka, kabinet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</si>
  <si>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</si>
  <si>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</si>
  <si>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</si>
  <si>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</si>
  <si>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</si>
  <si>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</si>
  <si>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</si>
  <si>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</si>
  <si>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</si>
  <si>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</si>
  <si>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</si>
  <si>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</si>
  <si>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</si>
  <si>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</si>
  <si>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</si>
  <si>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</si>
  <si>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</si>
  <si>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</si>
  <si>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</si>
  <si>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</si>
  <si>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</si>
  <si>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</si>
  <si>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</si>
  <si>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</si>
  <si>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</si>
  <si>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</si>
  <si>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</si>
  <si>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</si>
  <si>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</si>
  <si>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</si>
  <si>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</si>
  <si>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</si>
  <si>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</si>
  <si>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</si>
  <si>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</si>
  <si>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</si>
  <si>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</si>
  <si>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</si>
  <si>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</si>
  <si>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</si>
  <si>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</si>
  <si>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</si>
  <si>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</si>
  <si>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</si>
  <si>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</si>
  <si>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CS ÚRS 2024 01</t>
  </si>
  <si>
    <t>4</t>
  </si>
  <si>
    <t>-336330137</t>
  </si>
  <si>
    <t>PP</t>
  </si>
  <si>
    <t>Vyrovnání nerovného povrchu vnitřního i vnějšího zdiva bez odsekání vadných cihel, maltou (s dodáním hmot) tl. do 30 mm</t>
  </si>
  <si>
    <t>Online PSC</t>
  </si>
  <si>
    <t>https://podminky.urs.cz/item/CS_URS_2024_01/319201321</t>
  </si>
  <si>
    <t>VV</t>
  </si>
  <si>
    <t xml:space="preserve">"po otlučení obkladů"  51,638</t>
  </si>
  <si>
    <t>340237211</t>
  </si>
  <si>
    <t>Zazdívka otvorů v příčkách nebo stěnách pl přes 0,09 do 0,25 m2 cihlami plnými tl do 100 mm</t>
  </si>
  <si>
    <t>kus</t>
  </si>
  <si>
    <t>-1931541164</t>
  </si>
  <si>
    <t>Zazdívka otvorů v příčkách nebo stěnách cihlami pálenými plnými plochy přes 0,09 m2 do 0,25 m2, tloušťky do 100 mm</t>
  </si>
  <si>
    <t>https://podminky.urs.cz/item/CS_URS_2024_01/340237211</t>
  </si>
  <si>
    <t xml:space="preserve">" zazdívky otvorů pro připojení kanalizace od dřezů ve střední instalační příčce z obou   stran " 2</t>
  </si>
  <si>
    <t>340238211</t>
  </si>
  <si>
    <t>Zazdívka otvorů v příčkách nebo stěnách pl přes 0,25 do 1 m2 cihlami plnými tl do 100 mm</t>
  </si>
  <si>
    <t>-237832788</t>
  </si>
  <si>
    <t>Zazdívka otvorů v příčkách nebo stěnách cihlami pálenými plnými plochy přes 0,25 m2 do 1 m2, tloušťky do 100 mm</t>
  </si>
  <si>
    <t>https://podminky.urs.cz/item/CS_URS_2024_01/340238211</t>
  </si>
  <si>
    <t xml:space="preserve">" zazdívka otvorů pro VZT ve střední instalační příčce z obou stran " 0,7*1,3*2 </t>
  </si>
  <si>
    <t>340239211</t>
  </si>
  <si>
    <t>Zazdívka otvorů v příčkách nebo stěnách pl přes 1 do 4 m2 cihlami plnými tl do 100 mm</t>
  </si>
  <si>
    <t>1433589343</t>
  </si>
  <si>
    <t>Zazdívka otvorů v příčkách nebo stěnách cihlami pálenými plnými plochy přes 1 m2 do 4 m2, tloušťky do 100 mm</t>
  </si>
  <si>
    <t>https://podminky.urs.cz/item/CS_URS_2024_01/340239211</t>
  </si>
  <si>
    <t xml:space="preserve">" zazdívka otvoru pro výměnu kanalizační stoupačky ve střední instalační příčce z jedné  stran " 0,5*3,2</t>
  </si>
  <si>
    <t>Vodorovné konstrukce</t>
  </si>
  <si>
    <t>5</t>
  </si>
  <si>
    <t>411388621</t>
  </si>
  <si>
    <t>Zabetonování otvorů tl do 150 mm ze suchých směsí pl do 0,25 m2 ve stropech</t>
  </si>
  <si>
    <t>987013114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</si>
  <si>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</si>
  <si>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https://podminky.urs.cz/item/CS_URS_2024_01/411388621</t>
  </si>
  <si>
    <t xml:space="preserve">" zaslepení otvoru ve stropě po odstranění odtahu VZT " 1 </t>
  </si>
  <si>
    <t>6</t>
  </si>
  <si>
    <t>Úpravy povrchů, podlahy a osazování výplní</t>
  </si>
  <si>
    <t>611325222</t>
  </si>
  <si>
    <t>Vápenocementová štuková omítka malých ploch přes 0,09 do 0,25 m2 na stropech</t>
  </si>
  <si>
    <t>1874884807</t>
  </si>
  <si>
    <t>Vápenocementová omítka jednotlivých malých ploch štuková na stropech, plochy jednotlivě přes 0,09 do 0,25 m2</t>
  </si>
  <si>
    <t>https://podminky.urs.cz/item/CS_URS_2024_01/611325222</t>
  </si>
  <si>
    <t>7</t>
  </si>
  <si>
    <t>612135101</t>
  </si>
  <si>
    <t>Hrubá výplň rýh ve stěnách maltou jakékoli šířky rýhy</t>
  </si>
  <si>
    <t>-731920414</t>
  </si>
  <si>
    <t>Hrubá výplň rýh maltou jakékoli šířky rýhy ve stěnách</t>
  </si>
  <si>
    <t>https://podminky.urs.cz/item/CS_URS_2024_01/612135101</t>
  </si>
  <si>
    <t>" rýh odpadů od umyvadel a výlevky v mč.4.48 A " (1,5+1,0)*0,15</t>
  </si>
  <si>
    <t>8</t>
  </si>
  <si>
    <t>612325222</t>
  </si>
  <si>
    <t>Vápenocementová štuková omítka malých ploch přes 0,09 do 0,25 m2 na stěnách</t>
  </si>
  <si>
    <t>-113477641</t>
  </si>
  <si>
    <t>Vápenocementová omítka jednotlivých malých ploch štuková na stěnách, plochy jednotlivě přes 0,09 do 0,25 m2</t>
  </si>
  <si>
    <t>https://podminky.urs.cz/item/CS_URS_2024_01/612325222</t>
  </si>
  <si>
    <t xml:space="preserve">" zazdívek otvoru pro připojení kanalizace od dřezů ve střední instalační příčce z obou   stran " 2</t>
  </si>
  <si>
    <t>" rýh odpadů od umyvadel a výlevky v mč.4.48 A " 2</t>
  </si>
  <si>
    <t>9</t>
  </si>
  <si>
    <t>612325223</t>
  </si>
  <si>
    <t>Vápenocementová štuková omítka malých ploch přes 0,25 do 1 m2 na stěnách</t>
  </si>
  <si>
    <t>-1062908180</t>
  </si>
  <si>
    <t>Vápenocementová omítka jednotlivých malých ploch štuková na stěnách, plochy jednotlivě přes 0,25 do 1 m2</t>
  </si>
  <si>
    <t>https://podminky.urs.cz/item/CS_URS_2024_01/612325223</t>
  </si>
  <si>
    <t xml:space="preserve">" zazdívek otvorů pro VZT ve střední instalační příčce z obou stran " 2 </t>
  </si>
  <si>
    <t>10</t>
  </si>
  <si>
    <t>612325225</t>
  </si>
  <si>
    <t>Vápenocementová štuková omítka malých ploch přes 1 do 4 m2 na stěnách</t>
  </si>
  <si>
    <t>-975207412</t>
  </si>
  <si>
    <t>Vápenocementová omítka jednotlivých malých ploch štuková na stěnách, plochy jednotlivě přes 1,0 do 4 m2</t>
  </si>
  <si>
    <t>https://podminky.urs.cz/item/CS_URS_2024_01/612325225</t>
  </si>
  <si>
    <t xml:space="preserve">" zazdívky otvoru pro výměnu kanalizační stoupačky ve střední instalační příčce z jedné  stran " 1</t>
  </si>
  <si>
    <t>11</t>
  </si>
  <si>
    <t>619991011</t>
  </si>
  <si>
    <t>Obalení samostatných konstrukcí a prvků fólií</t>
  </si>
  <si>
    <t>-451423109</t>
  </si>
  <si>
    <t>Zakrytí vnitřních ploch před znečištěním fólií včetně pozdějšího odkrytí samostatných konstrukcí a prvků</t>
  </si>
  <si>
    <t>https://podminky.urs.cz/item/CS_URS_2024_01/619991011</t>
  </si>
  <si>
    <t>"kabinet 4.35" 2,4*2,4</t>
  </si>
  <si>
    <t>"kuchyňka 4.48" 2,4*2,4*3+1,0*1,0*2</t>
  </si>
  <si>
    <t>611325422</t>
  </si>
  <si>
    <t>Oprava vnitřní vápenocementové štukové omítky stropů v rozsahu plochy přes 10 do 30 %</t>
  </si>
  <si>
    <t>-272794402</t>
  </si>
  <si>
    <t>Oprava vápenocementové omítky vnitřních ploch štukové dvouvrstvé, tloušťky do 20 mm a tloušťky štuku do 3 mm stropů, v rozsahu opravované plochy přes 10 do 30%</t>
  </si>
  <si>
    <t>https://podminky.urs.cz/item/CS_URS_2024_01/611325422</t>
  </si>
  <si>
    <t xml:space="preserve">"kabinet  4.35" 22,72</t>
  </si>
  <si>
    <t>"kuchyňka 4.48" 73,95</t>
  </si>
  <si>
    <t>13</t>
  </si>
  <si>
    <t>612325422</t>
  </si>
  <si>
    <t>Oprava vnitřní vápenocementové štukové omítky stěn v rozsahu plochy přes 10 do 30 %</t>
  </si>
  <si>
    <t>939226521</t>
  </si>
  <si>
    <t>Oprava vápenocementové omítky vnitřních ploch štukové dvouvrstvé, tloušťky do 20 mm a tloušťky štuku do 3 mm stěn, v rozsahu opravované plochy přes 10 do 30%</t>
  </si>
  <si>
    <t>https://podminky.urs.cz/item/CS_URS_2024_01/612325422</t>
  </si>
  <si>
    <t>"kabinet 4.35" 3,25*2*(3,2+6,895)</t>
  </si>
  <si>
    <t>"odečet otvorů" -(0,9*1,97*2+2,4*2,4)</t>
  </si>
  <si>
    <t>"ostění" 0,1*2,4*3</t>
  </si>
  <si>
    <t>"kuchyňka 4.48" 3,25*(2*(8,65+8,575+0,625)+2*(4,2+0,3)+0,4*4*2)</t>
  </si>
  <si>
    <t>"odečet otvorů" -(0,9*1,97+2,4*2,4*3)</t>
  </si>
  <si>
    <t>"ostění" 0,1*2,4*3*3</t>
  </si>
  <si>
    <t>"odečet obkladů" -51,638</t>
  </si>
  <si>
    <t>14</t>
  </si>
  <si>
    <t>612321121</t>
  </si>
  <si>
    <t>Vápenocementová omítka hladká jednovrstvá vnitřních stěn nanášená ručně</t>
  </si>
  <si>
    <t>-1296517082</t>
  </si>
  <si>
    <t>Omítka vápenocementová vnitřních ploch nanášená ručně jednovrstvá, tloušťky do 10 mm hladká svislých konstrukcí stěn</t>
  </si>
  <si>
    <t>https://podminky.urs.cz/item/CS_URS_2024_01/612321121</t>
  </si>
  <si>
    <t>*pod obklady bez SDK</t>
  </si>
  <si>
    <t>"kabinet 4.35" 1,5*3,2</t>
  </si>
  <si>
    <t xml:space="preserve">*kuchyňka - cvičný byt m. č. 4.48 </t>
  </si>
  <si>
    <t>2,0*(0,625+1,2)</t>
  </si>
  <si>
    <t>"kuchyňka m. č. 4.48 stáv.dělící příčka" 3,25*2*(0,3+4,2)</t>
  </si>
  <si>
    <t>"kuchyňka m. č. 4.48A" 2,0*(2,0+1,8+0,625)</t>
  </si>
  <si>
    <t>Ostatní konstrukce a práce, bourání</t>
  </si>
  <si>
    <t>94</t>
  </si>
  <si>
    <t>Lešení a stavební výtahy</t>
  </si>
  <si>
    <t>15</t>
  </si>
  <si>
    <t>949101111</t>
  </si>
  <si>
    <t>Lešení pomocné pro objekty pozemních staveb s lešeňovou podlahou v do 1,9 m zatížení do 150 kg/m2</t>
  </si>
  <si>
    <t>-992242666</t>
  </si>
  <si>
    <t>Lešení pomocné pracovní pro objekty pozemních staveb pro zatížení do 150 kg/m2, o výšce lešeňové podlahy do 1,9 m</t>
  </si>
  <si>
    <t>https://podminky.urs.cz/item/CS_URS_2024_01/949101111</t>
  </si>
  <si>
    <t>*kuchyňka - cvičný byt m. č. 4.48 m.č. 48A</t>
  </si>
  <si>
    <t>68,0+3,6</t>
  </si>
  <si>
    <t>95</t>
  </si>
  <si>
    <t>Různé dokončovací konstrukce a práce pozemních staveb</t>
  </si>
  <si>
    <t>16</t>
  </si>
  <si>
    <t>952901111</t>
  </si>
  <si>
    <t>Vyčištění budov bytové a občanské výstavby při výšce podlaží do 4 m</t>
  </si>
  <si>
    <t>-603512079</t>
  </si>
  <si>
    <t>Vyčištění budov nebo objektů před předáním do užívání budov bytové nebo občanské výstavby, světlé výšky podlaží do 4 m</t>
  </si>
  <si>
    <t>https://podminky.urs.cz/item/CS_URS_2024_01/952901111</t>
  </si>
  <si>
    <t>"kabinet 4.35" 22,72</t>
  </si>
  <si>
    <t>96</t>
  </si>
  <si>
    <t>Bourání konstrukcí</t>
  </si>
  <si>
    <t>17</t>
  </si>
  <si>
    <t>971033431</t>
  </si>
  <si>
    <t>Vybourání otvorů ve zdivu cihelném pl do 0,25 m2 na MVC nebo MV tl do 150 mm</t>
  </si>
  <si>
    <t>1143929701</t>
  </si>
  <si>
    <t>Vybourání otvorů ve zdivu základovém nebo nadzákladovém z cihel, tvárnic, příčkovek z cihel pálených na maltu vápennou nebo vápenocementovou plochy do 0,25 m2, tl. do 150 mm</t>
  </si>
  <si>
    <t>https://podminky.urs.cz/item/CS_URS_2024_01/971033431</t>
  </si>
  <si>
    <t xml:space="preserve">" vybourání otvorů pro připojení kanalizace od dřezů ve střední instalační příčce z obou   stran " 2</t>
  </si>
  <si>
    <t>18</t>
  </si>
  <si>
    <t>971033521</t>
  </si>
  <si>
    <t>Vybourání otvorů ve zdivu cihelném pl do 1 m2 na MVC nebo MV tl do 100 mm</t>
  </si>
  <si>
    <t>2029743651</t>
  </si>
  <si>
    <t>Vybourání otvorů ve zdivu základovém nebo nadzákladovém z cihel, tvárnic, příčkovek z cihel pálených na maltu vápennou nebo vápenocementovou plochy do 1 m2, tl. do 100 mm</t>
  </si>
  <si>
    <t>https://podminky.urs.cz/item/CS_URS_2024_01/971033521</t>
  </si>
  <si>
    <t xml:space="preserve">" vybourání otvorů pro VZT ve střední instalační příčce z obou stran " 0,7*1,3*2 </t>
  </si>
  <si>
    <t>19</t>
  </si>
  <si>
    <t>971033621</t>
  </si>
  <si>
    <t>Vybourání otvorů ve zdivu cihelném pl do 4 m2 na MVC nebo MV tl do 100 mm</t>
  </si>
  <si>
    <t>-1199283954</t>
  </si>
  <si>
    <t>Vybourání otvorů ve zdivu základovém nebo nadzákladovém z cihel, tvárnic, příčkovek z cihel pálených na maltu vápennou nebo vápenocementovou plochy do 4 m2, tl. do 100 mm</t>
  </si>
  <si>
    <t>https://podminky.urs.cz/item/CS_URS_2024_01/971033621</t>
  </si>
  <si>
    <t xml:space="preserve">" vybourání otvoru pro výměnu kanalizační stoupačky ve střední instalační příčce z jedné  stran " 0,5*3,2</t>
  </si>
  <si>
    <t>20</t>
  </si>
  <si>
    <t>974031153</t>
  </si>
  <si>
    <t>Vysekání rýh ve zdivu cihelném hl do 100 mm š do 100 mm</t>
  </si>
  <si>
    <t>m</t>
  </si>
  <si>
    <t>1396547600</t>
  </si>
  <si>
    <t>Vysekání rýh ve zdivu cihelném na maltu vápennou nebo vápenocementovou do hl. 100 mm a šířky do 100 mm</t>
  </si>
  <si>
    <t>https://podminky.urs.cz/item/CS_URS_2024_01/974031153</t>
  </si>
  <si>
    <t>" rýh odpadů od umyvadel a výlevky v mč.4.48 A " 1,5+1,0</t>
  </si>
  <si>
    <t>977151128</t>
  </si>
  <si>
    <t>Jádrové vrty diamantovými korunkami do stavebních materiálů D přes 250 do 300 mm</t>
  </si>
  <si>
    <t>-595234984</t>
  </si>
  <si>
    <t>Jádrové vrty diamantovými korunkami do stavebních materiálů (železobetonu, betonu, cihel, obkladů, dlažeb, kamene) průměru přes 250 do 300 mm</t>
  </si>
  <si>
    <t>https://podminky.urs.cz/item/CS_URS_2024_01/977151128</t>
  </si>
  <si>
    <t>" vyvrtání otvoru ze střechy pod strop pro odtah VZT " 0,4</t>
  </si>
  <si>
    <t>22</t>
  </si>
  <si>
    <t>978011141</t>
  </si>
  <si>
    <t>Otlučení (osekání) vnitřní vápenné nebo vápenocementové omítky stropů v rozsahu přes 10 do 30 %</t>
  </si>
  <si>
    <t>-523845549</t>
  </si>
  <si>
    <t>Otlučení vápenných nebo vápenocementových omítek vnitřních ploch stropů, v rozsahu přes 10 do 30 %</t>
  </si>
  <si>
    <t>https://podminky.urs.cz/item/CS_URS_2024_01/978011141</t>
  </si>
  <si>
    <t>23</t>
  </si>
  <si>
    <t>978013141</t>
  </si>
  <si>
    <t>Otlučení (osekání) vnitřní vápenné nebo vápenocementové omítky stěn v rozsahu přes 10 do 30 %</t>
  </si>
  <si>
    <t>-591610122</t>
  </si>
  <si>
    <t>Otlučení vápenných nebo vápenocementových omítek vnitřních ploch stěn s vyškrabáním spar, s očištěním zdiva, v rozsahu přes 10 do 30 %</t>
  </si>
  <si>
    <t>https://podminky.urs.cz/item/CS_URS_2024_01/978013141</t>
  </si>
  <si>
    <t xml:space="preserve">"kabinet  4.35" 3,25*2*(3,2+6,895)</t>
  </si>
  <si>
    <t>24</t>
  </si>
  <si>
    <t>978059541</t>
  </si>
  <si>
    <t>Odsekání a odebrání obkladů stěn z vnitřních obkládaček plochy přes 1 m2</t>
  </si>
  <si>
    <t>541606902</t>
  </si>
  <si>
    <t>Odsekání obkladů stěn včetně otlučení podkladní omítky až na zdivo z obkládaček vnitřních, z jakýchkoliv materiálů, plochy přes 1 m2</t>
  </si>
  <si>
    <t>https://podminky.urs.cz/item/CS_URS_2024_01/978059541</t>
  </si>
  <si>
    <t>*kuchyňka - cvičný byt m. č. 4.48 pův.</t>
  </si>
  <si>
    <t>1,5*(8,65*2+2,5+0,625)+1,8*2*(4,2+0,3)</t>
  </si>
  <si>
    <t>997</t>
  </si>
  <si>
    <t>Přesun sutě</t>
  </si>
  <si>
    <t>25</t>
  </si>
  <si>
    <t>997013214</t>
  </si>
  <si>
    <t>Vnitrostaveništní doprava suti a vybouraných hmot pro budovy v přes 12 do 15 m ručně</t>
  </si>
  <si>
    <t>t</t>
  </si>
  <si>
    <t>-689651854</t>
  </si>
  <si>
    <t>Vnitrostaveništní doprava suti a vybouraných hmot vodorovně do 50 m s naložením ručně pro budovy a haly výšky přes 12 do 15 m</t>
  </si>
  <si>
    <t>https://podminky.urs.cz/item/CS_URS_2024_01/997013214</t>
  </si>
  <si>
    <t>26</t>
  </si>
  <si>
    <t>997013501</t>
  </si>
  <si>
    <t>Odvoz suti a vybouraných hmot na skládku nebo meziskládku do 1 km se složením</t>
  </si>
  <si>
    <t>1425564514</t>
  </si>
  <si>
    <t>Odvoz suti a vybouraných hmot na skládku nebo meziskládku se složením, na vzdálenost do 1 km</t>
  </si>
  <si>
    <t>https://podminky.urs.cz/item/CS_URS_2024_01/997013501</t>
  </si>
  <si>
    <t>27</t>
  </si>
  <si>
    <t>997013509</t>
  </si>
  <si>
    <t>Příplatek k odvozu suti a vybouraných hmot na skládku ZKD 1 km přes 1 km</t>
  </si>
  <si>
    <t>218818040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</si>
  <si>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</si>
  <si>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</si>
  <si>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8,731*17 'Přepočtené koeficientem množství</t>
  </si>
  <si>
    <t>28</t>
  </si>
  <si>
    <t>997013631</t>
  </si>
  <si>
    <t>Poplatek za uložení na skládce (skládkovné) stavebního odpadu směsného kód odpadu 17 09 04</t>
  </si>
  <si>
    <t>2072609403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</si>
  <si>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</si>
  <si>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</si>
  <si>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998</t>
  </si>
  <si>
    <t>Přesun hmot</t>
  </si>
  <si>
    <t>29</t>
  </si>
  <si>
    <t>998018003</t>
  </si>
  <si>
    <t>Přesun hmot pro budovy ruční pro budovy v přes 12 do 24 m</t>
  </si>
  <si>
    <t>1005946828</t>
  </si>
  <si>
    <t>Přesun hmot pro budovy občanské výstavby, bydlení, výrobu a služby ruční (bez užití mechanizace) vodorovná dopravní vzdálenost do 100 m pro budovy s jakoukoliv nosnou konstrukcí výšky přes 12 do 24 m</t>
  </si>
  <si>
    <t>https://podminky.urs.cz/item/CS_URS_2024_01/998018003</t>
  </si>
  <si>
    <t>PSV</t>
  </si>
  <si>
    <t>Práce a dodávky PSV</t>
  </si>
  <si>
    <t>712</t>
  </si>
  <si>
    <t>Povlakové krytiny</t>
  </si>
  <si>
    <t>30</t>
  </si>
  <si>
    <t>712311101</t>
  </si>
  <si>
    <t>Provedení povlakové krytiny střech do 10° za studena lakem penetračním nebo asfaltovým</t>
  </si>
  <si>
    <t>-1271373438</t>
  </si>
  <si>
    <t>Provedení povlakové krytiny střech plochých do 10° natěradly a tmely za studena nátěrem lakem penetračním nebo asfaltovým</t>
  </si>
  <si>
    <t>https://podminky.urs.cz/item/CS_URS_2024_01/712311101</t>
  </si>
  <si>
    <t>" oprava krytiny kolem nového průduchu VZT potrubí " 0,7*0,7</t>
  </si>
  <si>
    <t>31</t>
  </si>
  <si>
    <t>M</t>
  </si>
  <si>
    <t>11163150</t>
  </si>
  <si>
    <t>lak penetrační asfaltový</t>
  </si>
  <si>
    <t>32</t>
  </si>
  <si>
    <t>-1856570203</t>
  </si>
  <si>
    <t>0,49*0,0015 'Přepočtené koeficientem množství</t>
  </si>
  <si>
    <t>712340833</t>
  </si>
  <si>
    <t>Odstranění povlakové krytiny střech do 10° z pásů NAIP přitavených v plné ploše třívrstvé</t>
  </si>
  <si>
    <t>-1907855128</t>
  </si>
  <si>
    <t>Odstranění povlakové krytiny střech plochých do 10° z přitavených pásů NAIP v plné ploše třívrstvé</t>
  </si>
  <si>
    <t>https://podminky.urs.cz/item/CS_URS_2024_01/712340833</t>
  </si>
  <si>
    <t>" odstranění krytiny pro nový průduchu VZT potrubí " 0,7*0,7</t>
  </si>
  <si>
    <t>33</t>
  </si>
  <si>
    <t>712341559</t>
  </si>
  <si>
    <t>Provedení povlakové krytiny střech do 10° pásy NAIP přitavením v plné ploše</t>
  </si>
  <si>
    <t>454222877</t>
  </si>
  <si>
    <t>Provedení povlakové krytiny střech plochých do 10° pásy přitavením NAIP v plné ploše</t>
  </si>
  <si>
    <t>https://podminky.urs.cz/item/CS_URS_2024_01/712341559</t>
  </si>
  <si>
    <t xml:space="preserve">" doplnění  krytiny pro nový průduchu VZT potrubí vč. vytažení na potrubí " 0,7*0,7*2+3,14*0,3*0,5</t>
  </si>
  <si>
    <t>34</t>
  </si>
  <si>
    <t>62855001</t>
  </si>
  <si>
    <t>pás asfaltový natavitelný modifikovaný SBS s vložkou z polyesterové rohože a spalitelnou PE fólií nebo jemnozrnným minerálním posypem na horním povrchu tl 4,0mm</t>
  </si>
  <si>
    <t>111427623</t>
  </si>
  <si>
    <t>1,451*1,1655 'Přepočtené koeficientem množství</t>
  </si>
  <si>
    <t>35</t>
  </si>
  <si>
    <t>998712103</t>
  </si>
  <si>
    <t>Přesun hmot tonážní pro krytiny povlakové v objektech v přes 12 do 24 m</t>
  </si>
  <si>
    <t>1410717129</t>
  </si>
  <si>
    <t>Přesun hmot pro povlakové krytiny stanovený z hmotnosti přesunovaného materiálu vodorovná dopravní vzdálenost do 50 m základní v objektech výšky přes 12 do 24 m</t>
  </si>
  <si>
    <t>https://podminky.urs.cz/item/CS_URS_2024_01/998712103</t>
  </si>
  <si>
    <t>763</t>
  </si>
  <si>
    <t>Konstrukce suché výstavby</t>
  </si>
  <si>
    <t>36</t>
  </si>
  <si>
    <t>763111313</t>
  </si>
  <si>
    <t>SDK příčka tl 100 mm profil CW+UW 75 desky 1xA 12,5 bez izolace do EI 30</t>
  </si>
  <si>
    <t>-1446843201</t>
  </si>
  <si>
    <t>Příčka ze sádrokartonových desek s nosnou konstrukcí z jednoduchých ocelových profilů UW, CW jednoduše opláštěná deskou standardní A tl. 12,5 mm, příčka tl. 100 mm, profil 75, bez izolace, EI do 30</t>
  </si>
  <si>
    <t>https://podminky.urs.cz/item/CS_URS_2024_01/763111313</t>
  </si>
  <si>
    <t>"kuchyňka m. č. 4.48 " 3,35*1,6</t>
  </si>
  <si>
    <t>"kuchyňka m. č. 4.48A " 3,35*(1,475+1,8)</t>
  </si>
  <si>
    <t>"odečet otvorů" -(1,0*1,0+0,8*1,97)</t>
  </si>
  <si>
    <t>37</t>
  </si>
  <si>
    <t>763111336</t>
  </si>
  <si>
    <t>SDK příčka tl 125 mm profil CW+UW 100 desky 1xH2 12,5 s izolací EI 30 Rw do 48 dB</t>
  </si>
  <si>
    <t>1116846599</t>
  </si>
  <si>
    <t>Příčka ze sádrokartonových desek s nosnou konstrukcí z jednoduchých ocelových profilů UW, CW jednoduše opláštěná deskou impregnovanou H2 tl. 12,5 mm, příčka tl. 125 mm, profil 100, s izolací, EI 30, Rw do 48 dB</t>
  </si>
  <si>
    <t>https://podminky.urs.cz/item/CS_URS_2024_01/763111336</t>
  </si>
  <si>
    <t>"kuchyňka m. č. 4.48 " (2,1*1,2+0,9*2,0)*2</t>
  </si>
  <si>
    <t>38</t>
  </si>
  <si>
    <t>763111717</t>
  </si>
  <si>
    <t>SDK příčka základní penetrační nátěr (oboustranně)</t>
  </si>
  <si>
    <t>1102872225</t>
  </si>
  <si>
    <t>Příčka ze sádrokartonových desek ostatní konstrukce a práce na příčkách ze sádrokartonových desek základní penetrační nátěr (oboustranný)</t>
  </si>
  <si>
    <t>https://podminky.urs.cz/item/CS_URS_2024_01/763111717</t>
  </si>
  <si>
    <t>"kuchyňka m. č. 4.48 instal." (2,1*1,2+0,9*2,0)*2</t>
  </si>
  <si>
    <t>39</t>
  </si>
  <si>
    <t>763111771</t>
  </si>
  <si>
    <t>Příplatek k SDK příčce za rovinnost kvality Q3</t>
  </si>
  <si>
    <t>-878273819</t>
  </si>
  <si>
    <t>Příčka ze sádrokartonových desek Příplatek k cenám za rovinnost speciální tmelení kvality Q3</t>
  </si>
  <si>
    <t>https://podminky.urs.cz/item/CS_URS_2024_01/763111771</t>
  </si>
  <si>
    <t>40</t>
  </si>
  <si>
    <t>763111722</t>
  </si>
  <si>
    <t>SDK příčka pozinkovaný úhelník k ochraně rohů</t>
  </si>
  <si>
    <t>1540605636</t>
  </si>
  <si>
    <t>Příčka ze sádrokartonových desek ostatní konstrukce a práce na příčkách ze sádrokartonových desek ochrana rohů úhelníky pozinkované</t>
  </si>
  <si>
    <t>https://podminky.urs.cz/item/CS_URS_2024_01/763111722</t>
  </si>
  <si>
    <t>"kuchyňka m. č. 4.48 " (2,1*2+0,2+0,9*2+0,8*2)*2</t>
  </si>
  <si>
    <t>41</t>
  </si>
  <si>
    <t>763131411</t>
  </si>
  <si>
    <t>SDK podhled desky 1xA 12,5 bez izolace dvouvrstvá spodní kce profil CD+UD</t>
  </si>
  <si>
    <t>-1356442438</t>
  </si>
  <si>
    <t>Podhled ze sádrokartonových desek dvouvrstvá zavěšená spodní konstrukce z ocelových profilů CD, UD jednoduše opláštěná deskou standardní A, tl. 12,5 mm, bez izolace</t>
  </si>
  <si>
    <t>https://podminky.urs.cz/item/CS_URS_2024_01/763131411</t>
  </si>
  <si>
    <t>"kuchyňka m. č. 4.48A " 3,6</t>
  </si>
  <si>
    <t>42</t>
  </si>
  <si>
    <t>763131714</t>
  </si>
  <si>
    <t>SDK podhled základní penetrační nátěr</t>
  </si>
  <si>
    <t>-383919826</t>
  </si>
  <si>
    <t>Podhled ze sádrokartonových desek ostatní práce a konstrukce na podhledech ze sádrokartonových desek základní penetrační nátěr</t>
  </si>
  <si>
    <t>https://podminky.urs.cz/item/CS_URS_2024_01/763131714</t>
  </si>
  <si>
    <t>43</t>
  </si>
  <si>
    <t>763131772</t>
  </si>
  <si>
    <t>Příplatek k SDK podhledu za rovinnost kvality Q4</t>
  </si>
  <si>
    <t>2014500989</t>
  </si>
  <si>
    <t>Podhled ze sádrokartonových desek Příplatek k cenám za rovinnost kvality celoplošné tmelení kvality Q4</t>
  </si>
  <si>
    <t>https://podminky.urs.cz/item/CS_URS_2024_01/763131772</t>
  </si>
  <si>
    <t>44</t>
  </si>
  <si>
    <t>763164531</t>
  </si>
  <si>
    <t>SDK obklad kcí tvaru L š do 0,8 m desky 1xA 12,5</t>
  </si>
  <si>
    <t>1113968647</t>
  </si>
  <si>
    <t>Obklad konstrukcí sádrokartonovými deskami včetně ochranných úhelníků ve tvaru L rozvinuté šíře přes 0,4 do 0,8 m, opláštěný deskou standardní A, tl. 12,5 mm</t>
  </si>
  <si>
    <t>https://podminky.urs.cz/item/CS_URS_2024_01/763164531</t>
  </si>
  <si>
    <t>"kastlík pro VZT - kuchyňka"4,5</t>
  </si>
  <si>
    <t>45</t>
  </si>
  <si>
    <t>763181311</t>
  </si>
  <si>
    <t>Montáž jednokřídlové kovové zárubně do SDK příčky</t>
  </si>
  <si>
    <t>1497234150</t>
  </si>
  <si>
    <t>Výplně otvorů konstrukcí ze sádrokartonových desek montáž zárubně kovové s konstrukcí jednokřídlové</t>
  </si>
  <si>
    <t>https://podminky.urs.cz/item/CS_URS_2024_01/763181311</t>
  </si>
  <si>
    <t>*kuchyňka 4.48A</t>
  </si>
  <si>
    <t>"11P 800x1970" 1</t>
  </si>
  <si>
    <t>46</t>
  </si>
  <si>
    <t>55331590</t>
  </si>
  <si>
    <t>zárubeň jednokřídlá ocelová pro sádrokartonové příčky tl stěny 75-100mm rozměru 800/1970, 2100mm</t>
  </si>
  <si>
    <t>1737718299</t>
  </si>
  <si>
    <t>"kuchyňka m. č. 4.48A " 1</t>
  </si>
  <si>
    <t>47</t>
  </si>
  <si>
    <t>763181422</t>
  </si>
  <si>
    <t>Ztužující výplň otvoru pro dveře s UA a UW profilem pro příčky přes 3,25 do 3,75 m</t>
  </si>
  <si>
    <t>-1864814600</t>
  </si>
  <si>
    <t>Výplně otvorů konstrukcí ze sádrokartonových desek ztužující výplň otvoru pro dveře s UA a UW profilem, výšky příčky přes 3,25 do 3,75 m</t>
  </si>
  <si>
    <t>https://podminky.urs.cz/item/CS_URS_2024_01/763181422</t>
  </si>
  <si>
    <t>48</t>
  </si>
  <si>
    <t>763182313</t>
  </si>
  <si>
    <t>Ostění oken z desek v SDK konstrukci hl do 0,3 m</t>
  </si>
  <si>
    <t>-502157083</t>
  </si>
  <si>
    <t>Výplně otvorů konstrukcí ze sádrokartonových desek ostění oken z desek hloubky do 0,3 m</t>
  </si>
  <si>
    <t>https://podminky.urs.cz/item/CS_URS_2024_01/763182313</t>
  </si>
  <si>
    <t>"kuchyňka m. č. 4.48A okno 01 " 1,0*3</t>
  </si>
  <si>
    <t>49</t>
  </si>
  <si>
    <t>998763303</t>
  </si>
  <si>
    <t>Přesun hmot tonážní pro konstrukce montované z desek v objektech v přes 12 do 24 m</t>
  </si>
  <si>
    <t>1078571614</t>
  </si>
  <si>
    <t>Přesun hmot pro konstrukce montované z desek sádrokartonových, sádrovláknitých, cementovláknitých nebo cementových stanovený z hmotnosti přesunovaného materiálu vodorovná dopravní vzdálenost do 50 m základní v objektech výšky přes 12 do 24 m</t>
  </si>
  <si>
    <t>https://podminky.urs.cz/item/CS_URS_2024_01/998763303</t>
  </si>
  <si>
    <t>764</t>
  </si>
  <si>
    <t>Konstrukce klempířské</t>
  </si>
  <si>
    <t>50</t>
  </si>
  <si>
    <t>764316625</t>
  </si>
  <si>
    <t>Lemování ventilačních nástavců z Pz s povrch úpravou na skládané krytině D přes 200 do 300 mm</t>
  </si>
  <si>
    <t>-334586528</t>
  </si>
  <si>
    <t>Lemování ventilačních nástavců z pozinkovaného plechu s povrchovou úpravou výšky do 1000 mm, se stříškou střech s krytinou skládanou mimo prejzovou nebo z plechu, průměru přes 200 do 300 mm</t>
  </si>
  <si>
    <t>https://podminky.urs.cz/item/CS_URS_2024_01/764316625</t>
  </si>
  <si>
    <t>" výdechu VZT nad střechou " 1</t>
  </si>
  <si>
    <t>51</t>
  </si>
  <si>
    <t>998764103</t>
  </si>
  <si>
    <t>Přesun hmot tonážní pro konstrukce klempířské v objektech v přes 12 do 24 m</t>
  </si>
  <si>
    <t>1500900380</t>
  </si>
  <si>
    <t>Přesun hmot pro konstrukce klempířské stanovený z hmotnosti přesunovaného materiálu vodorovná dopravní vzdálenost do 50 m základní v objektech výšky přes 12 do 24 m</t>
  </si>
  <si>
    <t>https://podminky.urs.cz/item/CS_URS_2024_01/998764103</t>
  </si>
  <si>
    <t>766</t>
  </si>
  <si>
    <t>Konstrukce truhlářské</t>
  </si>
  <si>
    <t>52</t>
  </si>
  <si>
    <t>766491851</t>
  </si>
  <si>
    <t>Demontáž prahů dveří jednokřídlových</t>
  </si>
  <si>
    <t>-175187534</t>
  </si>
  <si>
    <t>Demontáž ostatních truhlářských konstrukcí prahů dveří jednokřídlových</t>
  </si>
  <si>
    <t>https://podminky.urs.cz/item/CS_URS_2024_01/766491851</t>
  </si>
  <si>
    <t>"dveře 900x1970" 1</t>
  </si>
  <si>
    <t>53</t>
  </si>
  <si>
    <t>766691914</t>
  </si>
  <si>
    <t>Vyvěšení nebo zavěšení dřevěných křídel dveří pl do 2 m2</t>
  </si>
  <si>
    <t>811750063</t>
  </si>
  <si>
    <t>Ostatní práce vyvěšení nebo zavěšení křídel dřevěných dveřních, plochy do 2 m2</t>
  </si>
  <si>
    <t>https://podminky.urs.cz/item/CS_URS_2024_01/766691914</t>
  </si>
  <si>
    <t>*výměna pouze dveřního křídla</t>
  </si>
  <si>
    <t>*kuchyňka - cvičný byt m. č. 4.48 pův. vyvěšení, zavěšení</t>
  </si>
  <si>
    <t>"dveře 10L 900x1970" 1*2</t>
  </si>
  <si>
    <t>54</t>
  </si>
  <si>
    <t>766812820</t>
  </si>
  <si>
    <t>Demontáž kuchyňských linek dřevěných nebo kovových dl do 1,5 m</t>
  </si>
  <si>
    <t>-2106687405</t>
  </si>
  <si>
    <t>Demontáž kuchyňských linek dřevěných nebo kovových včetně skříněk uchycených na stěně, délky do 1500 mm</t>
  </si>
  <si>
    <t>https://podminky.urs.cz/item/CS_URS_2024_01/766812820</t>
  </si>
  <si>
    <t>"spodní KL1" 3</t>
  </si>
  <si>
    <t>"horní KL1" 3</t>
  </si>
  <si>
    <t>"spodní KL2" 3</t>
  </si>
  <si>
    <t>"horní KL2" 3</t>
  </si>
  <si>
    <t>55</t>
  </si>
  <si>
    <t>766621001</t>
  </si>
  <si>
    <t>Montáž dřevěných oken plochy přes 1 m2 pevných výšky do 1,5 m s rámem do dřevěné konstrukce</t>
  </si>
  <si>
    <t>-1602830666</t>
  </si>
  <si>
    <t>Montáž oken dřevěných včetně montáže rámu plochy přes 1 m2 pevných do dřevěné konstrukce, výšky do 1,5 m</t>
  </si>
  <si>
    <t>https://podminky.urs.cz/item/CS_URS_2024_01/766621001</t>
  </si>
  <si>
    <t>"kuchyňka 4.48A ozn. 01" 1,0*1,0</t>
  </si>
  <si>
    <t>56</t>
  </si>
  <si>
    <t>61110000</t>
  </si>
  <si>
    <t>okno dřevěné s fixním zasklením dvojsklo do plochy 1m2</t>
  </si>
  <si>
    <t>1500364041</t>
  </si>
  <si>
    <t>P</t>
  </si>
  <si>
    <t>Poznámka k položce:_x000d_
rám masivní z lepených profilů min.75mm_x000d_
neprůhledné sklo_x000d_
dle výběru investora</t>
  </si>
  <si>
    <t>57</t>
  </si>
  <si>
    <t>766660001</t>
  </si>
  <si>
    <t>Montáž dveřních křídel otvíravých jednokřídlových š do 0,8 m do ocelové zárubně</t>
  </si>
  <si>
    <t>1420945963</t>
  </si>
  <si>
    <t>Montáž dveřních křídel dřevěných nebo plastových otevíravých do ocelové zárubně povrchově upravených jednokřídlových, šířky do 800 mm</t>
  </si>
  <si>
    <t>https://podminky.urs.cz/item/CS_URS_2024_01/766660001</t>
  </si>
  <si>
    <t>Poznámka k položce:_x000d_
do SDK zárubně</t>
  </si>
  <si>
    <t>58</t>
  </si>
  <si>
    <t>61162092</t>
  </si>
  <si>
    <t>dveře jednokřídlé dřevotřískové povrch laminátový částečně prosklené 800x1970-2100mm</t>
  </si>
  <si>
    <t>1496390723</t>
  </si>
  <si>
    <t>Poznámka k položce:_x000d_
prosklení 1/2 výplně_x000d_
neprůhledné sklo_x000d_
HPL laminát tl.0,8mm_x000d_
dle výběru investora</t>
  </si>
  <si>
    <t>"11P" 1</t>
  </si>
  <si>
    <t>59</t>
  </si>
  <si>
    <t>766660022</t>
  </si>
  <si>
    <t>Montáž dveřních křídel otvíravých jednokřídlových š přes 0,8 m požárních do ocelové zárubně</t>
  </si>
  <si>
    <t>332102527</t>
  </si>
  <si>
    <t>Montáž dveřních křídel dřevěných nebo plastových otevíravých do ocelové zárubně protipožárních jednokřídlových, šířky přes 800 mm</t>
  </si>
  <si>
    <t>https://podminky.urs.cz/item/CS_URS_2024_01/766660022</t>
  </si>
  <si>
    <t>Poznámka k položce:_x000d_
do stáv. zárubně</t>
  </si>
  <si>
    <t>*kuchyňka 4.48</t>
  </si>
  <si>
    <t>"10L 900x1970" 1</t>
  </si>
  <si>
    <t>60</t>
  </si>
  <si>
    <t>61165314</t>
  </si>
  <si>
    <t>dveře jednokřídlé dřevotřískové protipožární EI (EW) 30 D3 povrch laminátový plné 900x1970-2100mm</t>
  </si>
  <si>
    <t>-1760913092</t>
  </si>
  <si>
    <t>Poznámka k položce:_x000d_
EI30DP3+C2_x000d_
dle výběru investora</t>
  </si>
  <si>
    <t>"10P" 1</t>
  </si>
  <si>
    <t>61</t>
  </si>
  <si>
    <t>766660728</t>
  </si>
  <si>
    <t>Montáž dveřního interiérového kování - zámku</t>
  </si>
  <si>
    <t>101492243</t>
  </si>
  <si>
    <t>Montáž dveřních doplňků dveřního kování interiérového zámku</t>
  </si>
  <si>
    <t>https://podminky.urs.cz/item/CS_URS_2024_01/766660728</t>
  </si>
  <si>
    <t>62</t>
  </si>
  <si>
    <t>54924007</t>
  </si>
  <si>
    <t>zámek zadlabací mezipokojový pravý s dozickým klíčem rozteč 72x55mm</t>
  </si>
  <si>
    <t>-278970096</t>
  </si>
  <si>
    <t>Poznámka k položce:_x000d_
dle výběru investora</t>
  </si>
  <si>
    <t>63</t>
  </si>
  <si>
    <t>766660729</t>
  </si>
  <si>
    <t>Montáž dveřního interiérového kování - štítku s klikou</t>
  </si>
  <si>
    <t>1828589177</t>
  </si>
  <si>
    <t>Montáž dveřních doplňků dveřního kování interiérového štítku s klikou</t>
  </si>
  <si>
    <t>https://podminky.urs.cz/item/CS_URS_2024_01/766660729</t>
  </si>
  <si>
    <t>64</t>
  </si>
  <si>
    <t>54914123</t>
  </si>
  <si>
    <t>kování rozetové klika/klika</t>
  </si>
  <si>
    <t>-911666107</t>
  </si>
  <si>
    <t>65</t>
  </si>
  <si>
    <t>766660717</t>
  </si>
  <si>
    <t>Montáž samozavírače na ocelovou zárubeň a dveřní křídlo</t>
  </si>
  <si>
    <t>1769097538</t>
  </si>
  <si>
    <t>Montáž dveřních doplňků samozavírače na zárubeň ocelovou</t>
  </si>
  <si>
    <t>https://podminky.urs.cz/item/CS_URS_2024_01/766660717</t>
  </si>
  <si>
    <t>66</t>
  </si>
  <si>
    <t>54917250</t>
  </si>
  <si>
    <t>samozavírač dveří hydraulický</t>
  </si>
  <si>
    <t>-414330671</t>
  </si>
  <si>
    <t>67</t>
  </si>
  <si>
    <t>998766103</t>
  </si>
  <si>
    <t>Přesun hmot tonážní pro kce truhlářské v objektech v přes 12 do 24 m</t>
  </si>
  <si>
    <t>1846253276</t>
  </si>
  <si>
    <t>Přesun hmot pro konstrukce truhlářské stanovený z hmotnosti přesunovaného materiálu vodorovná dopravní vzdálenost do 50 m základní v objektech výšky přes 12 do 24 m</t>
  </si>
  <si>
    <t>https://podminky.urs.cz/item/CS_URS_2024_01/998766103</t>
  </si>
  <si>
    <t>776</t>
  </si>
  <si>
    <t>Podlahy povlakové</t>
  </si>
  <si>
    <t>68</t>
  </si>
  <si>
    <t>776201811</t>
  </si>
  <si>
    <t>Demontáž lepených povlakových podlah bez podložky ručně</t>
  </si>
  <si>
    <t>-1556120455</t>
  </si>
  <si>
    <t>Demontáž povlakových podlahovin lepených ručně bez podložky</t>
  </si>
  <si>
    <t>https://podminky.urs.cz/item/CS_URS_2024_01/776201811</t>
  </si>
  <si>
    <t>"kabinet vv 4.35" 22,72</t>
  </si>
  <si>
    <t>73,95</t>
  </si>
  <si>
    <t>69</t>
  </si>
  <si>
    <t>776410811</t>
  </si>
  <si>
    <t>Odstranění soklíků a lišt pryžových nebo plastových</t>
  </si>
  <si>
    <t>742641293</t>
  </si>
  <si>
    <t>Demontáž soklíků nebo lišt pryžových nebo plastových</t>
  </si>
  <si>
    <t>https://podminky.urs.cz/item/CS_URS_2024_01/776410811</t>
  </si>
  <si>
    <t>"kabinet 4.35" 2*6,895+3,2</t>
  </si>
  <si>
    <t>"dveře" -0,9*2</t>
  </si>
  <si>
    <t>8,575*2-2,5+0,625+0,4*4*2</t>
  </si>
  <si>
    <t>"dveře" -0,9</t>
  </si>
  <si>
    <t>70</t>
  </si>
  <si>
    <t>776111116</t>
  </si>
  <si>
    <t>Odstranění zbytků lepidla z podkladu povlakových podlah broušením</t>
  </si>
  <si>
    <t>1202300515</t>
  </si>
  <si>
    <t>Příprava podkladu povlakových podlah a stěn broušení podlah stávajícího podkladu pro odstranění lepidla (po starých krytinách)</t>
  </si>
  <si>
    <t>https://podminky.urs.cz/item/CS_URS_2024_01/776111116</t>
  </si>
  <si>
    <t>71</t>
  </si>
  <si>
    <t>776111311</t>
  </si>
  <si>
    <t>Vysátí podkladu povlakových podlah</t>
  </si>
  <si>
    <t>984420024</t>
  </si>
  <si>
    <t>Příprava podkladu povlakových podlah a stěn vysátí podlah</t>
  </si>
  <si>
    <t>https://podminky.urs.cz/item/CS_URS_2024_01/776111311</t>
  </si>
  <si>
    <t>72</t>
  </si>
  <si>
    <t>776121112</t>
  </si>
  <si>
    <t>Vodou ředitelná penetrace savého podkladu povlakových podlah</t>
  </si>
  <si>
    <t>1962855742</t>
  </si>
  <si>
    <t>Příprava podkladu povlakových podlah a stěn penetrace vodou ředitelná podlah</t>
  </si>
  <si>
    <t>https://podminky.urs.cz/item/CS_URS_2024_01/776121112</t>
  </si>
  <si>
    <t>73</t>
  </si>
  <si>
    <t>776141121</t>
  </si>
  <si>
    <t>Stěrka podlahová nivelační pro vyrovnání podkladu povlakových podlah pevnosti 30 MPa tl do 3 mm</t>
  </si>
  <si>
    <t>-237073226</t>
  </si>
  <si>
    <t>Příprava podkladu povlakových podlah a stěn vyrovnání samonivelační stěrkou podlah min.pevnosti 30 MPa, tloušťky do 3 mm</t>
  </si>
  <si>
    <t>https://podminky.urs.cz/item/CS_URS_2024_01/776141121</t>
  </si>
  <si>
    <t>74</t>
  </si>
  <si>
    <t>776221111</t>
  </si>
  <si>
    <t>Lepení pásů z PVC standardním lepidlem</t>
  </si>
  <si>
    <t>1235347922</t>
  </si>
  <si>
    <t>Montáž podlahovin z PVC lepením standardním lepidlem z pásů</t>
  </si>
  <si>
    <t>https://podminky.urs.cz/item/CS_URS_2024_01/776221111</t>
  </si>
  <si>
    <t>75</t>
  </si>
  <si>
    <t>28412245</t>
  </si>
  <si>
    <t>krytina podlahová heterogenní š 1,5m tl 2mm</t>
  </si>
  <si>
    <t>-1157560634</t>
  </si>
  <si>
    <t>22,72*1,1 'Přepočtené koeficientem množství</t>
  </si>
  <si>
    <t>76</t>
  </si>
  <si>
    <t>776411111</t>
  </si>
  <si>
    <t>Montáž obvodových soklíků výšky do 80 mm</t>
  </si>
  <si>
    <t>2124655110</t>
  </si>
  <si>
    <t>Montáž soklíků lepením obvodových, výšky do 80 mm</t>
  </si>
  <si>
    <t>https://podminky.urs.cz/item/CS_URS_2024_01/776411111</t>
  </si>
  <si>
    <t>"kabinet 4.35" 2*6,895+3,2-0,9*2</t>
  </si>
  <si>
    <t>77</t>
  </si>
  <si>
    <t>28411008</t>
  </si>
  <si>
    <t>lišta soklová PVC 16x60mm</t>
  </si>
  <si>
    <t>385210786</t>
  </si>
  <si>
    <t>15,19*1,02 'Přepočtené koeficientem množství</t>
  </si>
  <si>
    <t>78</t>
  </si>
  <si>
    <t>776231111</t>
  </si>
  <si>
    <t>Lepení lamel a čtverců z vinylu standardním lepidlem</t>
  </si>
  <si>
    <t>2064072714</t>
  </si>
  <si>
    <t>Montáž podlahovin z vinylu lepením lamel nebo čtverců standardním lepidlem</t>
  </si>
  <si>
    <t>https://podminky.urs.cz/item/CS_URS_2024_01/776231111</t>
  </si>
  <si>
    <t>79</t>
  </si>
  <si>
    <t>776411211</t>
  </si>
  <si>
    <t>Montáž tahaných obvodových soklíků z PVC výšky do 80 mm</t>
  </si>
  <si>
    <t>-1530729228</t>
  </si>
  <si>
    <t>Montáž soklíků tahaných (fabiony) z PVC obvodových, výšky do 80 mm</t>
  </si>
  <si>
    <t>https://podminky.urs.cz/item/CS_URS_2024_01/776411211</t>
  </si>
  <si>
    <t>2*(8,75+8,73+1,6+3,0*2+4,2+0,3)+0,4*4*2-(0,8+0,9)</t>
  </si>
  <si>
    <t>2*(2,0+1,8)-0,8</t>
  </si>
  <si>
    <t>80</t>
  </si>
  <si>
    <t>776411213</t>
  </si>
  <si>
    <t>Montáž tahaných soklíků z PVC vnitřních rohů</t>
  </si>
  <si>
    <t>2106795848</t>
  </si>
  <si>
    <t>Montáž soklíků tahaných (fabiony) z PVC vnitřních rohů</t>
  </si>
  <si>
    <t>https://podminky.urs.cz/item/CS_URS_2024_01/776411213</t>
  </si>
  <si>
    <t>"kuchyňka - cvičný byt m. č. 4.48 m.č. 48A" 4+12</t>
  </si>
  <si>
    <t>81</t>
  </si>
  <si>
    <t>776411214</t>
  </si>
  <si>
    <t>Montáž tahaných soklíků z PVC vnějších rohů</t>
  </si>
  <si>
    <t>1941051593</t>
  </si>
  <si>
    <t>Montáž soklíků tahaných (fabiony) z PVC vnějších rohů</t>
  </si>
  <si>
    <t>https://podminky.urs.cz/item/CS_URS_2024_01/776411214</t>
  </si>
  <si>
    <t>"kuchyňka - cvičný byt m. č. 4.48 m.č. 48A" 4*2+12</t>
  </si>
  <si>
    <t>82</t>
  </si>
  <si>
    <t>28411141</t>
  </si>
  <si>
    <t>PVC vinyl homogenní protiskluzná se vsypem a výztuž. vrstvou tl 2,00mm nášlapná vrstva 2,00mm, hořlavost Bfl-s1, třída zátěže 34/43, útlum 5dB, bodová zátěž &lt;= 0,10mm, protiskluznost R10</t>
  </si>
  <si>
    <t>-1306300828</t>
  </si>
  <si>
    <t>Poznámka k položce:_x000d_
dle výběru investora_x000d_
referenční výrobek ALTRO Wlkway VM20</t>
  </si>
  <si>
    <t>*soklík</t>
  </si>
  <si>
    <t>(2*(8,75+8,73+1,6+3,0*2+4,2+0,3)+0,4*4*2-(0,8+0,9))*0,05</t>
  </si>
  <si>
    <t>(2*(2,0+1,8)-0,8)*0,05</t>
  </si>
  <si>
    <t>*rohy vnitřní</t>
  </si>
  <si>
    <t>"kuchyňka - cvičný byt m. č. 4.48 m.č. 48A" (4+12)*0,1*0,05</t>
  </si>
  <si>
    <t>*rohy vnější</t>
  </si>
  <si>
    <t>"kuchyňka - cvičný byt m. č. 4.48 m.č. 48A" (4*2+12)*0,1*0,05</t>
  </si>
  <si>
    <t>75,153*1,1 'Přepočtené koeficientem množství</t>
  </si>
  <si>
    <t>83</t>
  </si>
  <si>
    <t>59054180</t>
  </si>
  <si>
    <t>žlab obrubový na přechod podlahové krytiny na stěnu, průměr 20 mm</t>
  </si>
  <si>
    <t>1580653517</t>
  </si>
  <si>
    <t>*kuchyňka - cvičný byt m. č. 4.48 na stěnu i na obklad</t>
  </si>
  <si>
    <t>84</t>
  </si>
  <si>
    <t>ANV.0C8W</t>
  </si>
  <si>
    <t>Těsnění čepcové C8 bílé přísluš. k podlah. Altro</t>
  </si>
  <si>
    <t>1102199414</t>
  </si>
  <si>
    <t>85</t>
  </si>
  <si>
    <t>59054182</t>
  </si>
  <si>
    <t>profil těsnicí tvar čepec š 4.5 mm, h 42.0 mm</t>
  </si>
  <si>
    <t>920222731</t>
  </si>
  <si>
    <t>86</t>
  </si>
  <si>
    <t>998776103</t>
  </si>
  <si>
    <t>Přesun hmot tonážní pro podlahy povlakové v objektech v přes 12 do 24 m</t>
  </si>
  <si>
    <t>151423899</t>
  </si>
  <si>
    <t>Přesun hmot pro podlahy povlakové stanovený z hmotnosti přesunovaného materiálu vodorovná dopravní vzdálenost do 50 m základní v objektech výšky přes 12 do 24 m</t>
  </si>
  <si>
    <t>https://podminky.urs.cz/item/CS_URS_2024_01/998776103</t>
  </si>
  <si>
    <t>781</t>
  </si>
  <si>
    <t>Dokončovací práce - obklady</t>
  </si>
  <si>
    <t>87</t>
  </si>
  <si>
    <t>781111011</t>
  </si>
  <si>
    <t>Ometení (oprášení) stěny při přípravě podkladu</t>
  </si>
  <si>
    <t>-1630111953</t>
  </si>
  <si>
    <t>Příprava podkladu před provedením obkladu oprášení (ometení) stěny</t>
  </si>
  <si>
    <t>https://podminky.urs.cz/item/CS_URS_2024_01/781111011</t>
  </si>
  <si>
    <t>"kuchyňka m. č. 4.48 instal.příčka" (2,1*1,2+0,9*2,0)*2+0,2*2,0*2</t>
  </si>
  <si>
    <t>"kuchyňka m. č. 4.48A" 2,0*2*(2,0+1,8)-(0,8*1,97+1,0*0,5)</t>
  </si>
  <si>
    <t>88</t>
  </si>
  <si>
    <t>781121011</t>
  </si>
  <si>
    <t>Nátěr penetrační na stěnu</t>
  </si>
  <si>
    <t>-1676862202</t>
  </si>
  <si>
    <t>Příprava podkladu před provedením obkladu nátěr penetrační na stěnu</t>
  </si>
  <si>
    <t>https://podminky.urs.cz/item/CS_URS_2024_01/781121011</t>
  </si>
  <si>
    <t>89</t>
  </si>
  <si>
    <t>781474113</t>
  </si>
  <si>
    <t>Montáž obkladů keramických hladkých lepených cementovým flexibilním lepidlem přes 12 do 19 ks/m2</t>
  </si>
  <si>
    <t>-1666258643</t>
  </si>
  <si>
    <t>Montáž keramických obkladů stěn lepených cementovým flexibilním lepidlem hladkých přes 12 do 19 ks/m2</t>
  </si>
  <si>
    <t>https://podminky.urs.cz/item/CS_URS_2024_01/781474113</t>
  </si>
  <si>
    <t>90</t>
  </si>
  <si>
    <t>59761701</t>
  </si>
  <si>
    <t>obklad keramický nemrazuvzdorný povrch hladký/lesklý tl do 10mm přes 12 do 19ks/m2</t>
  </si>
  <si>
    <t>726160528</t>
  </si>
  <si>
    <t>60,264*1,1 'Přepočtené koeficientem množství</t>
  </si>
  <si>
    <t>91</t>
  </si>
  <si>
    <t>781472291</t>
  </si>
  <si>
    <t>Příplatek k montáži obkladů keramických lepených cementovým flexibilním lepidlem za plochu do 10 m2</t>
  </si>
  <si>
    <t>-1429487356</t>
  </si>
  <si>
    <t>Montáž keramických obkladů stěn lepených cementovým flexibilním lepidlem Příplatek k cenám za plochu do 10 m2 jednotlivě</t>
  </si>
  <si>
    <t>https://podminky.urs.cz/item/CS_URS_2024_01/781472291</t>
  </si>
  <si>
    <t xml:space="preserve">"kabinet  4.35" 1,5*3,2</t>
  </si>
  <si>
    <t>92</t>
  </si>
  <si>
    <t>781492211</t>
  </si>
  <si>
    <t>Montáž profilů rohových lepených flexibilním cementovým lepidlem</t>
  </si>
  <si>
    <t>-1617906870</t>
  </si>
  <si>
    <t>Obklad - dokončující práce montáž profilu lepeného flexibilním cementovým lepidlem rohového</t>
  </si>
  <si>
    <t>https://podminky.urs.cz/item/CS_URS_2024_01/781492211</t>
  </si>
  <si>
    <t>"kuchyňka - cvičný byt m. č. 4.48" 2,0</t>
  </si>
  <si>
    <t>"kuchyňka m. č. 4.48 instal.příčka" (2,1+0,9)*2*2+2,0*2*2</t>
  </si>
  <si>
    <t>"kuchyňka m. č. 4.48 stáv.dělící příčka" 3,25*4</t>
  </si>
  <si>
    <t>93</t>
  </si>
  <si>
    <t>781492251</t>
  </si>
  <si>
    <t>Montáž profilů ukončovacích lepených flexibilním cementovým lepidlem</t>
  </si>
  <si>
    <t>-779014323</t>
  </si>
  <si>
    <t>Obklad - dokončující práce montáž profilu lepeného flexibilním cementovým lepidlem ukončovacího</t>
  </si>
  <si>
    <t>https://podminky.urs.cz/item/CS_URS_2024_01/781492251</t>
  </si>
  <si>
    <t>"kabinet 4.35" 3,2</t>
  </si>
  <si>
    <t>0,625+1,2</t>
  </si>
  <si>
    <t>"kuchyňka m. č. 4.48A" 2*(2,0+1,8)-(0,8+1,0)</t>
  </si>
  <si>
    <t>19416014</t>
  </si>
  <si>
    <t>lišta ukončovací nerezová 8mm</t>
  </si>
  <si>
    <t>-40648662</t>
  </si>
  <si>
    <t>10,825*1,05 'Přepočtené koeficientem množství</t>
  </si>
  <si>
    <t>781492411</t>
  </si>
  <si>
    <t>Montáž profilů rohových lepených standardním cementovým lepidlem</t>
  </si>
  <si>
    <t>-1817963956</t>
  </si>
  <si>
    <t>Obklad - dokončující práce montáž profilu lepeného standardním cementovým lepidlem rohového</t>
  </si>
  <si>
    <t>https://podminky.urs.cz/item/CS_URS_2024_01/781492411</t>
  </si>
  <si>
    <t>1522294068</t>
  </si>
  <si>
    <t xml:space="preserve">Poznámka k položce:_x000d_
rohová_x000d_
</t>
  </si>
  <si>
    <t>35*1,05 'Přepočtené koeficientem množství</t>
  </si>
  <si>
    <t>97</t>
  </si>
  <si>
    <t>781495141</t>
  </si>
  <si>
    <t>Průnik obkladem kruhový do DN 30</t>
  </si>
  <si>
    <t>525462101</t>
  </si>
  <si>
    <t>Obklad - dokončující práce průnik obkladem kruhový, bez izolace do DN 30</t>
  </si>
  <si>
    <t>https://podminky.urs.cz/item/CS_URS_2024_01/781495141</t>
  </si>
  <si>
    <t>"kabinet 4.35" 1*2</t>
  </si>
  <si>
    <t>"kuchyňka - cvičný byt m. č. 4.48" 1*2</t>
  </si>
  <si>
    <t>"kuchyňka m. č. 4.48A" 3*2+1</t>
  </si>
  <si>
    <t>98</t>
  </si>
  <si>
    <t>781495142</t>
  </si>
  <si>
    <t>Průnik obkladem kruhový přes DN 30 do DN 90</t>
  </si>
  <si>
    <t>1056752657</t>
  </si>
  <si>
    <t>Obklad - dokončující práce průnik obkladem kruhový, bez izolace přes DN 30 do DN 90</t>
  </si>
  <si>
    <t>https://podminky.urs.cz/item/CS_URS_2024_01/781495142</t>
  </si>
  <si>
    <t>"kabinet 4.35" 1</t>
  </si>
  <si>
    <t>"kuchyňka - cvičný byt m. č. 4.48" 1</t>
  </si>
  <si>
    <t>"kuchyňka m. č. 4.48A" 3</t>
  </si>
  <si>
    <t>99</t>
  </si>
  <si>
    <t>998781103</t>
  </si>
  <si>
    <t>Přesun hmot tonážní pro obklady keramické v objektech v přes 12 do 24 m</t>
  </si>
  <si>
    <t>-192726448</t>
  </si>
  <si>
    <t>Přesun hmot pro obklady keramické stanovený z hmotnosti přesunovaného materiálu vodorovná dopravní vzdálenost do 50 m základní v objektech výšky přes 12 do 24 m</t>
  </si>
  <si>
    <t>https://podminky.urs.cz/item/CS_URS_2024_01/998781103</t>
  </si>
  <si>
    <t>784</t>
  </si>
  <si>
    <t>Dokončovací práce - malby a tapety</t>
  </si>
  <si>
    <t>100</t>
  </si>
  <si>
    <t>784121001</t>
  </si>
  <si>
    <t>Oškrabání malby v místnostech v do 3,80 m</t>
  </si>
  <si>
    <t>1679009037</t>
  </si>
  <si>
    <t>Oškrabání malby v místnostech výšky do 3,80 m</t>
  </si>
  <si>
    <t>https://podminky.urs.cz/item/CS_URS_2024_01/784121001</t>
  </si>
  <si>
    <t xml:space="preserve">* stropů - oškrábání neotlučených 70% </t>
  </si>
  <si>
    <t>"kabinet 4.35" 22,72*0,7</t>
  </si>
  <si>
    <t>"kuchyňka 4.48" 73,95*0,7</t>
  </si>
  <si>
    <t xml:space="preserve">* stěn -  oškrábání neotlučených 70% </t>
  </si>
  <si>
    <t>"kabinet 4.35" 3,25*2*(3,2+6,895)*0,7</t>
  </si>
  <si>
    <t>"odečet otvorů" -(2,4*2,4)*0,7</t>
  </si>
  <si>
    <t>"ostění" 0,1*2,4*3*0,7</t>
  </si>
  <si>
    <t>"kuchyňka 4.48" (3,25*(2*(8,65+8,575+0,625)+2*(4,2+0,3)+0,4*4*2))*0,7</t>
  </si>
  <si>
    <t>"odečet otvorů" -(2,4*2,4*3)*0,7</t>
  </si>
  <si>
    <t>"ostění" 0,1*2,4*3*3*0,7</t>
  </si>
  <si>
    <t>"odečet obkladů" -51,638*0,7</t>
  </si>
  <si>
    <t>101</t>
  </si>
  <si>
    <t>784111001</t>
  </si>
  <si>
    <t>Oprášení (ometení ) podkladu v místnostech v do 3,80 m</t>
  </si>
  <si>
    <t>1943641145</t>
  </si>
  <si>
    <t>Oprášení (ometení) podkladu v místnostech výšky do 3,80 m</t>
  </si>
  <si>
    <t>https://podminky.urs.cz/item/CS_URS_2024_01/784111001</t>
  </si>
  <si>
    <t>*stropy</t>
  </si>
  <si>
    <t>"kuchyňka - cvičný byt m. č. 4.48 m.č. 48A" 68,0+3,6</t>
  </si>
  <si>
    <t>*stěny</t>
  </si>
  <si>
    <t>"odečet otvorů" -(2,4*2,4)</t>
  </si>
  <si>
    <t>"kuchyňka - cvičný byt m. č. 4.48" 3,25*(2*(8,575+8,73+1,6)+2*(0,3+4,2))+ (2,1*1,2+0,9*2,0+0,2*2,0)*2*2</t>
  </si>
  <si>
    <t>"kuchyňka - cvičný byt m. č. 4.48A" 2,7*2*(2,0+1,8)</t>
  </si>
  <si>
    <t>"odečet obkladů" -60,264</t>
  </si>
  <si>
    <t>102</t>
  </si>
  <si>
    <t>784181121</t>
  </si>
  <si>
    <t>Hloubková jednonásobná bezbarvá penetrace podkladu v místnostech v do 3,80 m</t>
  </si>
  <si>
    <t>-1043291632</t>
  </si>
  <si>
    <t>Penetrace podkladu jednonásobná hloubková akrylátová bezbarvá v místnostech výšky do 3,80 m</t>
  </si>
  <si>
    <t>https://podminky.urs.cz/item/CS_URS_2024_01/784181121</t>
  </si>
  <si>
    <t>103</t>
  </si>
  <si>
    <t>784221101</t>
  </si>
  <si>
    <t>Dvojnásobné bílé malby ze směsí za sucha dobře otěruvzdorných v místnostech do 3,80 m</t>
  </si>
  <si>
    <t>1705049920</t>
  </si>
  <si>
    <t>Malby z malířských směsí otěruvzdorných za sucha dvojnásobné, bílé za sucha otěruvzdorné dobře v místnostech výšky do 3,80 m</t>
  </si>
  <si>
    <t>https://podminky.urs.cz/item/CS_URS_2024_01/784221101</t>
  </si>
  <si>
    <t>"odečet obkladů" -(60,264-1,5*3,2)</t>
  </si>
  <si>
    <t>104</t>
  </si>
  <si>
    <t>784221121</t>
  </si>
  <si>
    <t>Dvojnásobné bílé malby ze směsí za sucha minimálně otěruvzdorných v místnostech do 3,80 m</t>
  </si>
  <si>
    <t>294351920</t>
  </si>
  <si>
    <t>Malby z malířských směsí otěruvzdorných za sucha dvojnásobné, bílé za sucha otěruvzdorné minimálně v místnostech výšky do 3,80 m</t>
  </si>
  <si>
    <t>https://podminky.urs.cz/item/CS_URS_2024_01/784221121</t>
  </si>
  <si>
    <t>"odečet obkladů" -1,5*3,2</t>
  </si>
  <si>
    <t>HZS</t>
  </si>
  <si>
    <t>Hodinové zúčtovací sazby</t>
  </si>
  <si>
    <t>105</t>
  </si>
  <si>
    <t>HZS1291</t>
  </si>
  <si>
    <t>Hodinová zúčtovací sazba pomocný stavební dělník</t>
  </si>
  <si>
    <t>hod</t>
  </si>
  <si>
    <t>512</t>
  </si>
  <si>
    <t>1348415663</t>
  </si>
  <si>
    <t>Hodinové zúčtovací sazby profesí HSV zemní a pomocné práce pomocný stavební dělník</t>
  </si>
  <si>
    <t>https://podminky.urs.cz/item/CS_URS_2024_01/HZS1291</t>
  </si>
  <si>
    <t>*vystěhování stáv. nábytku - židle, stoly, sporáky</t>
  </si>
  <si>
    <t>"kabinet 4.35, kuchyňka - cvičný byt m. č. 4.48" 16</t>
  </si>
  <si>
    <t xml:space="preserve">D.1.1.1 - Nákladní výtah </t>
  </si>
  <si>
    <t xml:space="preserve">    767 - Konstrukce zámečnické</t>
  </si>
  <si>
    <t>M - Práce a dodávky M</t>
  </si>
  <si>
    <t xml:space="preserve">    33-M - Montáže dopr.zaříz.,sklad. zař. a váh</t>
  </si>
  <si>
    <t>310239211</t>
  </si>
  <si>
    <t>Zazdívka otvorů pl přes 1 do 4 m2 ve zdivu nadzákladovém cihlami pálenými na MVC</t>
  </si>
  <si>
    <t>m3</t>
  </si>
  <si>
    <t>-1385827979</t>
  </si>
  <si>
    <t>Zazdívka otvorů ve zdivu nadzákladovém cihlami pálenými plochy přes 1 m2 do 4 m2 na maltu vápenocementovou</t>
  </si>
  <si>
    <t>https://podminky.urs.cz/item/CS_URS_2024_01/310239211</t>
  </si>
  <si>
    <t xml:space="preserve">" zazdívka otvoru dveří do výtahové šachty 90/210  " 0,9*2,1*0,5</t>
  </si>
  <si>
    <t>413232211</t>
  </si>
  <si>
    <t>Zazdívka zhlaví válcovaných nosníků v do 150 mm</t>
  </si>
  <si>
    <t>-665148255</t>
  </si>
  <si>
    <t>Zazdívka zhlaví stropních trámů nebo válcovaných nosníků pálenými cihlami válcovaných nosníků, výšky do 150 mm</t>
  </si>
  <si>
    <t>https://podminky.urs.cz/item/CS_URS_2024_01/413232211</t>
  </si>
  <si>
    <t>" kapes pro osazení montážních nosníků I 140 - 2x3 ks " 6</t>
  </si>
  <si>
    <t>1162657567</t>
  </si>
  <si>
    <t xml:space="preserve">" zazdívky otvoru dveří do výtahové šachty z vnitřní strany  " 1</t>
  </si>
  <si>
    <t>612325302</t>
  </si>
  <si>
    <t>Vápenocementová štuková omítka ostění nebo nadpraží</t>
  </si>
  <si>
    <t>1715166392</t>
  </si>
  <si>
    <t>Vápenocementová omítka ostění nebo nadpraží štuková</t>
  </si>
  <si>
    <t>https://podminky.urs.cz/item/CS_URS_2024_01/612325302</t>
  </si>
  <si>
    <t>" úprava ostění výtahových dveří " (1,4+2*2,15)*0,2*5</t>
  </si>
  <si>
    <t>621325109</t>
  </si>
  <si>
    <t>Oprava vnější vápenocementové hladké omítky složitosti 1 podhledů v rozsahu přes 80 do 100 %</t>
  </si>
  <si>
    <t>424347455</t>
  </si>
  <si>
    <t>Oprava vápenocementové omítky vnějších ploch stupně členitosti 1 hladké podhledů, v rozsahu opravované plochy přes 80 do 100%</t>
  </si>
  <si>
    <t>https://podminky.urs.cz/item/CS_URS_2024_01/621325109</t>
  </si>
  <si>
    <t xml:space="preserve">" zazdívky otvoru dveří do výtahové šachty 90/210 zvenku  " 0,9*2,1</t>
  </si>
  <si>
    <t>622525105</t>
  </si>
  <si>
    <t>Tenkovrstvá omítka malých ploch přes 1 do 4 m2 na stěnách</t>
  </si>
  <si>
    <t>-932359642</t>
  </si>
  <si>
    <t>Omítka tenkovrstvá jednotlivých malých ploch silikátová, akrylátová, silikonová nebo silikonsilikátová stěn, plochy jednotlivě přes 1,0 do 4,0 m2</t>
  </si>
  <si>
    <t>https://podminky.urs.cz/item/CS_URS_2024_01/622525105</t>
  </si>
  <si>
    <t xml:space="preserve">" zazdívky otvoru dveří do výtahové šachty z venkovní strany  " 1</t>
  </si>
  <si>
    <t>949311113</t>
  </si>
  <si>
    <t>Montáž lešení trubkového do šachet o půdorysné ploše do 6 m2 v přes 20 do 30 m</t>
  </si>
  <si>
    <t>-625306321</t>
  </si>
  <si>
    <t>Lešení trubkové do šachet (výtahových, potrubních) o půdorysné ploše do 6 m2, výšky přes 20 do 30 m montáž</t>
  </si>
  <si>
    <t>https://podminky.urs.cz/item/CS_URS_2024_01/949311113</t>
  </si>
  <si>
    <t>21,5</t>
  </si>
  <si>
    <t>949311211</t>
  </si>
  <si>
    <t>Příplatek k lešení trubkovému do šachet do 6 m2 v do 10 m za každý den použití</t>
  </si>
  <si>
    <t>-1812746867</t>
  </si>
  <si>
    <t>Lešení trubkové do šachet (výtahových, potrubních) o půdorysné ploše do 6 m2, výšky do 10 m příplatek k ceně za každý den použití</t>
  </si>
  <si>
    <t>https://podminky.urs.cz/item/CS_URS_2024_01/949311211</t>
  </si>
  <si>
    <t>21,5*40 'Přepočtené koeficientem množství</t>
  </si>
  <si>
    <t>949311813</t>
  </si>
  <si>
    <t>Demontáž lešení trubkového do šachet o půdorysné ploše do 6 m2 v přes 20 do 30 m</t>
  </si>
  <si>
    <t>-1960636786</t>
  </si>
  <si>
    <t>Lešení trubkové do šachet (výtahových, potrubních) o půdorysné ploše do 6 m2, výšky přes 20 do 30 m demontáž</t>
  </si>
  <si>
    <t>https://podminky.urs.cz/item/CS_URS_2024_01/949311813</t>
  </si>
  <si>
    <t>949211131</t>
  </si>
  <si>
    <t>Montáž lešeňové podlahy s příčníky nebo podélníky pro trubková lešení ve světlíku o ploše do 6 m2</t>
  </si>
  <si>
    <t>-2036551885</t>
  </si>
  <si>
    <t>Lešeňová podlaha pro trubková lešení z fošen, prken nebo dřevěných sbíjených lešeňových dílců ve světlíku nebo šachtě o půdorysné ploše do 6 m2 s příčníky nebo podélníky montáž</t>
  </si>
  <si>
    <t>https://podminky.urs.cz/item/CS_URS_2024_01/949211131</t>
  </si>
  <si>
    <t>949211231</t>
  </si>
  <si>
    <t>Příplatek k lešeňové podlaze s příčníky nebo podélníky pro trubková lešení ve světlíku o ploše do 6 m2 za každý den použití</t>
  </si>
  <si>
    <t>54251192</t>
  </si>
  <si>
    <t>Lešeňová podlaha pro trubková lešení z fošen, prken nebo dřevěných sbíjených lešeňových dílců ve světlíku nebo šachtě o půdorysné ploše do 6 m2 s příčníky nebo podélníky příplatek k ceně za každý den použití</t>
  </si>
  <si>
    <t>https://podminky.urs.cz/item/CS_URS_2024_01/949211231</t>
  </si>
  <si>
    <t>949211831</t>
  </si>
  <si>
    <t>Demontáž lešeňové podlahy s příčníky nebo podélníky pro trubková lešení ve světlíku o ploše do 6 m2</t>
  </si>
  <si>
    <t>-1308492710</t>
  </si>
  <si>
    <t>Lešeňová podlaha pro trubková lešení z fošen, prken nebo dřevěných sbíjených lešeňových dílců ve světlíku nebo šachtě o půdorysné ploše do 6 m2 s příčníky nebo podélníky demontáž</t>
  </si>
  <si>
    <t>https://podminky.urs.cz/item/CS_URS_2024_01/949211831</t>
  </si>
  <si>
    <t>944111122</t>
  </si>
  <si>
    <t>Montáž ochranného zábradlí trubkového vnitřního na lešeňových konstrukcích dvoutyčového</t>
  </si>
  <si>
    <t>-1955480083</t>
  </si>
  <si>
    <t>Zábradlí ochranné trubkové vnitřní na lešeňových konstrukcích dvoutyčové montáž</t>
  </si>
  <si>
    <t>https://podminky.urs.cz/item/CS_URS_2024_01/944111122</t>
  </si>
  <si>
    <t>" zábrana u dveří do výtahové šachty " 2,0*5</t>
  </si>
  <si>
    <t>944111222</t>
  </si>
  <si>
    <t>Příplatek k ochrannému zábradlí trubkovému vnitřnímu dvoutyčovému za každý den použití</t>
  </si>
  <si>
    <t>-1220735353</t>
  </si>
  <si>
    <t>Zábradlí ochranné trubkové vnitřní na lešeňových konstrukcích dvoutyčové příplatek k ceně za každý den použití</t>
  </si>
  <si>
    <t>https://podminky.urs.cz/item/CS_URS_2024_01/944111222</t>
  </si>
  <si>
    <t>10*40 'Přepočtené koeficientem množství</t>
  </si>
  <si>
    <t>944111822</t>
  </si>
  <si>
    <t>Demontáž ochranného zábradlí trubkového vnitřního na lešeňových konstrukcích dvoutyčového</t>
  </si>
  <si>
    <t>838617390</t>
  </si>
  <si>
    <t>Zábradlí ochranné trubkové vnitřní na lešeňových konstrukcích dvoutyčové demontáž</t>
  </si>
  <si>
    <t>https://podminky.urs.cz/item/CS_URS_2024_01/944111822</t>
  </si>
  <si>
    <t>-409798235</t>
  </si>
  <si>
    <t>" výtahové šachty " 2,7*3,6</t>
  </si>
  <si>
    <t>973031325</t>
  </si>
  <si>
    <t>Vysekání kapes ve zdivu cihelném na MV nebo MVC pl do 0,10 m2 hl do 300 mm</t>
  </si>
  <si>
    <t>1129552441</t>
  </si>
  <si>
    <t>Vysekání výklenků nebo kapes ve zdivu z cihel na maltu vápennou nebo vápenocementovou kapes, plochy do 0,10 m2, hl. do 300 mm</t>
  </si>
  <si>
    <t>https://podminky.urs.cz/item/CS_URS_2024_01/973031325</t>
  </si>
  <si>
    <t>" kapsy pro osazení montážních nosníků I 140 - 2x3 ks " 6</t>
  </si>
  <si>
    <t>977151131</t>
  </si>
  <si>
    <t>Jádrové vrty diamantovými korunkami do stavebních materiálů D přes 350 do 400 mm</t>
  </si>
  <si>
    <t>-1566493600</t>
  </si>
  <si>
    <t>Jádrové vrty diamantovými korunkami do stavebních materiálů (železobetonu, betonu, cihel, obkladů, dlažeb, kamene) průměru přes 350 do 400 mm</t>
  </si>
  <si>
    <t>https://podminky.urs.cz/item/CS_URS_2024_01/977151131</t>
  </si>
  <si>
    <t>" vyvrtání otvoru ze střechy pod strop pro odtah VZT z výtahové šachty " 0,3</t>
  </si>
  <si>
    <t>968072455</t>
  </si>
  <si>
    <t>Vybourání kovových dveřních zárubní pl do 2 m2</t>
  </si>
  <si>
    <t>-1864677329</t>
  </si>
  <si>
    <t>Vybourání kovových rámů oken s křídly, dveřních zárubní, vrat, stěn, ostění nebo obkladů dveřních zárubní, plochy do 2 m2</t>
  </si>
  <si>
    <t>https://podminky.urs.cz/item/CS_URS_2024_01/968072455</t>
  </si>
  <si>
    <t xml:space="preserve">" dveří do výtahové šachty 90/210  " 0,9*2,1</t>
  </si>
  <si>
    <t>-1350076213</t>
  </si>
  <si>
    <t>866688367</t>
  </si>
  <si>
    <t>1977144123</t>
  </si>
  <si>
    <t>0,419*17 'Přepočtené koeficientem množství</t>
  </si>
  <si>
    <t>-1104506118</t>
  </si>
  <si>
    <t>1932943656</t>
  </si>
  <si>
    <t>436183809</t>
  </si>
  <si>
    <t>1483980161</t>
  </si>
  <si>
    <t>-257414810</t>
  </si>
  <si>
    <t>1287840808</t>
  </si>
  <si>
    <t>-133127915</t>
  </si>
  <si>
    <t>599201301</t>
  </si>
  <si>
    <t>-1094506763</t>
  </si>
  <si>
    <t>-1053092304</t>
  </si>
  <si>
    <t>767</t>
  </si>
  <si>
    <t>Konstrukce zámečnické</t>
  </si>
  <si>
    <t>767995114</t>
  </si>
  <si>
    <t>Montáž atypických zámečnických konstrukcí hm přes 20 do 50 kg</t>
  </si>
  <si>
    <t>kg</t>
  </si>
  <si>
    <t>661706233</t>
  </si>
  <si>
    <t>Montáž ostatních atypických zámečnických konstrukcí hmotnosti přes 20 do 50 kg</t>
  </si>
  <si>
    <t>https://podminky.urs.cz/item/CS_URS_2024_01/767995114</t>
  </si>
  <si>
    <t>* ocelové nosníky ve výtahové šachtě</t>
  </si>
  <si>
    <t xml:space="preserve">" ozn.1 - U 100 - 14 ks " 2,7*10,6*14 </t>
  </si>
  <si>
    <t>" ozn.2 - kotevní desky 250/140 tl.8mm U 100 - 14 ks x 2 " 0,25*0,14*8*8*28</t>
  </si>
  <si>
    <t>" ozn.3 - I 140 - montážní nosníky zasekané do kapes šachty " 2,7*12,9*3</t>
  </si>
  <si>
    <t>553960001</t>
  </si>
  <si>
    <t>Atypické zámečnícké svařované konstrukce nosníků vč. kotvevních desek a vč. nátěru</t>
  </si>
  <si>
    <t>-2088568200</t>
  </si>
  <si>
    <t>" ozn.3 - I 140 - montážní nosníky " 2,7*12,9*3</t>
  </si>
  <si>
    <t>953961113</t>
  </si>
  <si>
    <t>Kotva chemickým tmelem M 12 hl 110 mm do betonu, ŽB nebo kamene s vyvrtáním otvoru</t>
  </si>
  <si>
    <t>-594713589</t>
  </si>
  <si>
    <t>Kotva chemická s vyvrtáním otvoru do betonu, železobetonu nebo tvrdého kamene tmel, velikost M 12, hloubka 110 mm</t>
  </si>
  <si>
    <t>https://podminky.urs.cz/item/CS_URS_2024_01/953961113</t>
  </si>
  <si>
    <t xml:space="preserve">Poznámka k položce:_x000d_
fisher kotvy pro dynamické zatížení Highbond FHB dyn _x000d_
</t>
  </si>
  <si>
    <t>" ozn.4,5 kotvení nosníků do zdiva výtahové šachty " 28*2</t>
  </si>
  <si>
    <t>953965122R</t>
  </si>
  <si>
    <t>Kotevní šroub pro chemické kotvy M 12 dl 220 mm</t>
  </si>
  <si>
    <t>1169795048</t>
  </si>
  <si>
    <t>Kotvy chemické s vyvrtáním otvoru kotevní šrouby pro chemické kotvy, velikost M 12, délka 220 mm</t>
  </si>
  <si>
    <t>Poznámka k položce:_x000d_
fisher kotvy pro dynamické zatížení Highbond FHB dyn - kotevní šroub 12 x 100/25_x000d_
ocel galvanicky zinkovaná</t>
  </si>
  <si>
    <t>998767103</t>
  </si>
  <si>
    <t>Přesun hmot tonážní pro zámečnické konstrukce v objektech v přes 12 do 24 m</t>
  </si>
  <si>
    <t>-1287481617</t>
  </si>
  <si>
    <t>Přesun hmot pro zámečnické konstrukce stanovený z hmotnosti přesunovaného materiálu vodorovná dopravní vzdálenost do 50 m základní v objektech výšky přes 12 do 24 m</t>
  </si>
  <si>
    <t>https://podminky.urs.cz/item/CS_URS_2024_01/998767103</t>
  </si>
  <si>
    <t>Práce a dodávky M</t>
  </si>
  <si>
    <t>33-M</t>
  </si>
  <si>
    <t>Montáže dopr.zaříz.,sklad. zař. a váh</t>
  </si>
  <si>
    <t>990000</t>
  </si>
  <si>
    <t>Demontáž stáv. výtahu vč. ekologické likvidace</t>
  </si>
  <si>
    <t>kpl.</t>
  </si>
  <si>
    <t>131353767</t>
  </si>
  <si>
    <t>990001</t>
  </si>
  <si>
    <t>Dodávka technologie výtahu vč. dopravy</t>
  </si>
  <si>
    <t>-1535696825</t>
  </si>
  <si>
    <t>990002</t>
  </si>
  <si>
    <t xml:space="preserve">Montáž výtahu </t>
  </si>
  <si>
    <t>1848029216</t>
  </si>
  <si>
    <t>D.1.4.01 - Kanalizace</t>
  </si>
  <si>
    <t xml:space="preserve">    721 - Zdravotechnika - vnitřní kanalizace</t>
  </si>
  <si>
    <t xml:space="preserve">    725 - Zdravotechnika - zařizovací předměty</t>
  </si>
  <si>
    <t xml:space="preserve">    751 - Vzduchotechnika</t>
  </si>
  <si>
    <t>-784566754</t>
  </si>
  <si>
    <t>1040935857</t>
  </si>
  <si>
    <t>-1539863584</t>
  </si>
  <si>
    <t>0,467*17 'Přepočtené koeficientem množství</t>
  </si>
  <si>
    <t>-17289453</t>
  </si>
  <si>
    <t>721</t>
  </si>
  <si>
    <t>Zdravotechnika - vnitřní kanalizace</t>
  </si>
  <si>
    <t>721100911R</t>
  </si>
  <si>
    <t>Zazátkování hrdla potrubí kanalizačního - odpadu od zrušených umyvadel PVC DN 50</t>
  </si>
  <si>
    <t>-657768197</t>
  </si>
  <si>
    <t>Opravy potrubí hrdlového zazátkování hrdla kanalizačního potrubí - odpadu od zrušených umyvadel PVC DN 50</t>
  </si>
  <si>
    <t>721173401</t>
  </si>
  <si>
    <t>Potrubí kanalizační z PVC SN 4 svodné DN 110</t>
  </si>
  <si>
    <t>-1230110673</t>
  </si>
  <si>
    <t>Potrubí z trub PVC SN4 svodné (ležaté) DN 110</t>
  </si>
  <si>
    <t>https://podminky.urs.cz/item/CS_URS_2024_01/721173401</t>
  </si>
  <si>
    <t>" od dřezů a myčky v instalační příčce " 2,7*2</t>
  </si>
  <si>
    <t>721173402</t>
  </si>
  <si>
    <t>Potrubí kanalizační z PVC SN 4 svodné DN 125</t>
  </si>
  <si>
    <t>-345031787</t>
  </si>
  <si>
    <t>Potrubí z trub PVC SN4 svodné (ležaté) DN 125</t>
  </si>
  <si>
    <t>https://podminky.urs.cz/item/CS_URS_2024_01/721173402</t>
  </si>
  <si>
    <t>" napojení v istalační příčce ke stávajícímu svodu " 1,0</t>
  </si>
  <si>
    <t>721174043</t>
  </si>
  <si>
    <t>Potrubí kanalizační z PP připojovací DN 50</t>
  </si>
  <si>
    <t>1733689493</t>
  </si>
  <si>
    <t>Potrubí z trub polypropylenových připojovací DN 50</t>
  </si>
  <si>
    <t>https://podminky.urs.cz/item/CS_URS_2024_01/721174043</t>
  </si>
  <si>
    <t xml:space="preserve">* připojení od spotřebičů </t>
  </si>
  <si>
    <t>" od dřezů " 0,75*4</t>
  </si>
  <si>
    <t>" od myček " 0,75*2</t>
  </si>
  <si>
    <t>" připojení umyvadel ve stejném místě " 0,5*2</t>
  </si>
  <si>
    <t>" připojení nových umyvadel do stávající stoupačky " 0,5*2+1,5</t>
  </si>
  <si>
    <t>" připojení nové výlevky do stávajícího odpadu od zrušeno umyvadla " 0,5+0,5</t>
  </si>
  <si>
    <t>"kuchyňka - cvičný byt m. č. 4.48 pův." 5,4</t>
  </si>
  <si>
    <t xml:space="preserve">"přípojka pro myčku"  0,2*2</t>
  </si>
  <si>
    <t>"k odvětrání na střechu" 0,9</t>
  </si>
  <si>
    <t>721174063</t>
  </si>
  <si>
    <t>Potrubí kanalizační z PP větrací DN 110</t>
  </si>
  <si>
    <t>-1197699074</t>
  </si>
  <si>
    <t>Potrubí z trub polypropylenových větrací DN 110</t>
  </si>
  <si>
    <t>https://podminky.urs.cz/item/CS_URS_2024_01/721174063</t>
  </si>
  <si>
    <t>" výměna stávající odvětrací stoupačky kanalizace " 3,2</t>
  </si>
  <si>
    <t>721229111</t>
  </si>
  <si>
    <t>Montáž zápachové uzávěrky pro pračku a myčku do DN 50 ostatní typ</t>
  </si>
  <si>
    <t>-172210743</t>
  </si>
  <si>
    <t>Zápachové uzávěrky montáž zápachových uzávěrek ostatních typů do DN 50</t>
  </si>
  <si>
    <t>https://podminky.urs.cz/item/CS_URS_2024_01/721229111</t>
  </si>
  <si>
    <t>" umyvadla " 4</t>
  </si>
  <si>
    <t>" dřez " 2</t>
  </si>
  <si>
    <t>" dřez s odbočkou pro myčku " 2</t>
  </si>
  <si>
    <t>55161105</t>
  </si>
  <si>
    <t>uzávěrka zápachová dřezová s výpustí a přípojkou odpad 50/40mm</t>
  </si>
  <si>
    <t>706279176</t>
  </si>
  <si>
    <t>55161107</t>
  </si>
  <si>
    <t>uzávěrka zápachová dřezová s přípojkou pro myčku a pračku DN 50</t>
  </si>
  <si>
    <t>1241030843</t>
  </si>
  <si>
    <t>55161310</t>
  </si>
  <si>
    <t>sifon umyvadlový s výpustí s mřížkou a zátkou DN 40</t>
  </si>
  <si>
    <t>-1935140700</t>
  </si>
  <si>
    <t>721290111</t>
  </si>
  <si>
    <t>Zkouška těsnosti potrubí kanalizace vodou DN do 125</t>
  </si>
  <si>
    <t>1787672413</t>
  </si>
  <si>
    <t>Zkouška těsnosti kanalizace v objektech vodou do DN 125</t>
  </si>
  <si>
    <t>https://podminky.urs.cz/item/CS_URS_2024_01/721290111</t>
  </si>
  <si>
    <t>5,4+1,0+15,7+3,2</t>
  </si>
  <si>
    <t>998721103</t>
  </si>
  <si>
    <t>Přesun hmot tonážní pro vnitřní kanalizaci v objektech v přes 12 do 24 m</t>
  </si>
  <si>
    <t>-174157943</t>
  </si>
  <si>
    <t>Přesun hmot pro vnitřní kanalizaci stanovený z hmotnosti přesunovaného materiálu vodorovná dopravní vzdálenost do 50 m základní v objektech výšky přes 12 do 24 m</t>
  </si>
  <si>
    <t>https://podminky.urs.cz/item/CS_URS_2024_01/998721103</t>
  </si>
  <si>
    <t>725</t>
  </si>
  <si>
    <t>Zdravotechnika - zařizovací předměty</t>
  </si>
  <si>
    <t>725210821</t>
  </si>
  <si>
    <t>Demontáž umyvadel bez výtokových armatur</t>
  </si>
  <si>
    <t>soubor</t>
  </si>
  <si>
    <t>999383107</t>
  </si>
  <si>
    <t>Demontáž umyvadel bez výtokových armatur umyvadel</t>
  </si>
  <si>
    <t>https://podminky.urs.cz/item/CS_URS_2024_01/725210821</t>
  </si>
  <si>
    <t>" mč.4.35 " 1</t>
  </si>
  <si>
    <t>" mč.4.48 " 4</t>
  </si>
  <si>
    <t>725310823</t>
  </si>
  <si>
    <t>Demontáž dřez jednoduchý vestavěný v kuchyňských sestavách bez výtokových armatur</t>
  </si>
  <si>
    <t>-324546131</t>
  </si>
  <si>
    <t>Demontáž dřezů jednodílných bez výtokových armatur vestavěných v kuchyňských sestavách</t>
  </si>
  <si>
    <t>https://podminky.urs.cz/item/CS_URS_2024_01/725310823</t>
  </si>
  <si>
    <t>"kuchyňka - cvičný byt m. č. 4.48 pův." 4</t>
  </si>
  <si>
    <t>725330820</t>
  </si>
  <si>
    <t>Demontáž výlevka diturvitová</t>
  </si>
  <si>
    <t>-2060559781</t>
  </si>
  <si>
    <t>Demontáž výlevek bez výtokových armatur a bez nádrže a splachovacího potrubí diturvitových</t>
  </si>
  <si>
    <t>https://podminky.urs.cz/item/CS_URS_2024_01/725330820</t>
  </si>
  <si>
    <t>725610810</t>
  </si>
  <si>
    <t>Demontáž sporáků plynových</t>
  </si>
  <si>
    <t>-1976034252</t>
  </si>
  <si>
    <t>Demontáž plynových sporáků normálních nebo kombinovaných</t>
  </si>
  <si>
    <t>https://podminky.urs.cz/item/CS_URS_2024_01/725610810</t>
  </si>
  <si>
    <t>725211602</t>
  </si>
  <si>
    <t>Umyvadlo keramické bílé šířky 550 mm bez krytu na sifon připevněné na stěnu šrouby</t>
  </si>
  <si>
    <t>-1607528811</t>
  </si>
  <si>
    <t>Umyvadla keramická bílá bez výtokových armatur připevněná na stěnu šrouby bez sloupu nebo krytu na sifon, šířka umyvadla 550 mm</t>
  </si>
  <si>
    <t>https://podminky.urs.cz/item/CS_URS_2024_01/725211602</t>
  </si>
  <si>
    <t>Poznámka k položce:_x000d_
umyvadlové baterie viz vodovod _x000d_
dle výběru investora</t>
  </si>
  <si>
    <t>*UM</t>
  </si>
  <si>
    <t>"kabinet vv 4.35" 1</t>
  </si>
  <si>
    <t>"kuchyňka m. č. 4.48 " 1</t>
  </si>
  <si>
    <t>"kuchyňka m. č. 4.48A " 2</t>
  </si>
  <si>
    <t>725331111</t>
  </si>
  <si>
    <t>Výlevka bez výtokových armatur keramická se sklopnou plastovou mřížkou 500 mm</t>
  </si>
  <si>
    <t>-1357113791</t>
  </si>
  <si>
    <t>Výlevky bez výtokových armatur a splachovací nádrže keramické se sklopnou plastovou mřížkou 425 mm</t>
  </si>
  <si>
    <t>https://podminky.urs.cz/item/CS_URS_2024_01/725331111</t>
  </si>
  <si>
    <t xml:space="preserve">Poznámka k položce:_x000d_
výlevková  baterie viz vodovod _x000d_
dle výběru investora</t>
  </si>
  <si>
    <t>"kuchyňka m. č. 4.48A VL " 1</t>
  </si>
  <si>
    <t>998725103</t>
  </si>
  <si>
    <t>Přesun hmot tonážní pro zařizovací předměty v objektech v přes 12 do 24 m</t>
  </si>
  <si>
    <t>-1482202333</t>
  </si>
  <si>
    <t>Přesun hmot pro zařizovací předměty stanovený z hmotnosti přesunovaného materiálu vodorovná dopravní vzdálenost do 50 m základní v objektech výšky přes 12 do 24 m</t>
  </si>
  <si>
    <t>https://podminky.urs.cz/item/CS_URS_2024_01/998725103</t>
  </si>
  <si>
    <t>751</t>
  </si>
  <si>
    <t>Vzduchotechnika</t>
  </si>
  <si>
    <t>751377811</t>
  </si>
  <si>
    <t>Demontáž odsávacího zákrytu (digestoř) bytového vestavěného</t>
  </si>
  <si>
    <t>-1624605390</t>
  </si>
  <si>
    <t>Demontáž odsávacích stropů, zákrytů odsávacího zákrytu (digestoř) bytového vestavěného</t>
  </si>
  <si>
    <t>https://podminky.urs.cz/item/CS_URS_2024_01/751377811</t>
  </si>
  <si>
    <t>D.1.4.02 - Vnitřní vodovod</t>
  </si>
  <si>
    <t xml:space="preserve">    722 - Zdravotechnika - vnitřní vodovod</t>
  </si>
  <si>
    <t xml:space="preserve">      D2 - DEMONTÁŽE</t>
  </si>
  <si>
    <t xml:space="preserve">      D3 - ROZVODY POTRUBÍ</t>
  </si>
  <si>
    <t xml:space="preserve">      D4 - ARMATURY</t>
  </si>
  <si>
    <t xml:space="preserve">      D5 - VÝTOKOVÉ ARMATURY A BATERIE</t>
  </si>
  <si>
    <t xml:space="preserve">      D6 - TEPELNÉ IZOLACE</t>
  </si>
  <si>
    <t xml:space="preserve">      OST - Ostatní</t>
  </si>
  <si>
    <t xml:space="preserve">      VRN6 - Územní vlivy</t>
  </si>
  <si>
    <t>722</t>
  </si>
  <si>
    <t>Zdravotechnika - vnitřní vodovod</t>
  </si>
  <si>
    <t>D2</t>
  </si>
  <si>
    <t>DEMONTÁŽE</t>
  </si>
  <si>
    <t>Pol18</t>
  </si>
  <si>
    <t>Demontáž ocelového potrubí pozinkovaného do DN 50</t>
  </si>
  <si>
    <t>Pol19</t>
  </si>
  <si>
    <t>Demontáž tepelných izolací</t>
  </si>
  <si>
    <t>Pol20</t>
  </si>
  <si>
    <t>Demontáž výtokových baterií</t>
  </si>
  <si>
    <t>ks</t>
  </si>
  <si>
    <t>Pol21</t>
  </si>
  <si>
    <t>Demontáž ostatní (vypuštění vody apod.)</t>
  </si>
  <si>
    <t>kpl</t>
  </si>
  <si>
    <t>D3</t>
  </si>
  <si>
    <t>ROZVODY POTRUBÍ</t>
  </si>
  <si>
    <t>Pol22</t>
  </si>
  <si>
    <t>Napojení na stávající potrubí vodovodu - ocelové pozinkované potrubí do DN 25</t>
  </si>
  <si>
    <t>Pol23</t>
  </si>
  <si>
    <t xml:space="preserve">Plast. potrubí typ PP-RCT 20 × 2,3   EVO S4/SDR 9 PN 22 (včetně tvarovek)</t>
  </si>
  <si>
    <t>Plast. potrubí typ PP-RCT 20 × 2,3 EVO S4/SDR 9 PN 22 (včetně tvarovek)</t>
  </si>
  <si>
    <t>Pol24</t>
  </si>
  <si>
    <t xml:space="preserve">Plast. potrubí typ PP-RCT 25 × 2,8   EVO S4/SDR 9 PN 22 (včetně tvarovek)</t>
  </si>
  <si>
    <t>Plast. potrubí typ PP-RCT 25 × 2,8 EVO S4/SDR 9 PN 22 (včetně tvarovek)</t>
  </si>
  <si>
    <t>D4</t>
  </si>
  <si>
    <t>ARMATURY</t>
  </si>
  <si>
    <t>Pol25</t>
  </si>
  <si>
    <t xml:space="preserve">Rohový ventil  ,  1/2" x 3/8" , PN 10 , do +90°C , chromovaná mosaz</t>
  </si>
  <si>
    <t>Rohový ventil , 1/2" x 3/8" , PN 10 , do +90°C , chromovaná mosaz</t>
  </si>
  <si>
    <t>Pol26</t>
  </si>
  <si>
    <t>Ostatní drobný montážní nespecifikovaný materiál</t>
  </si>
  <si>
    <t>D5</t>
  </si>
  <si>
    <t>VÝTOKOVÉ ARMATURY A BATERIE</t>
  </si>
  <si>
    <t>Pol27</t>
  </si>
  <si>
    <t>Stojánová jednopáková umyvadlová baterie</t>
  </si>
  <si>
    <t>Pol28</t>
  </si>
  <si>
    <t>Nástěnná jednopáková dřezová baterie baterie , rozteč připojení 150 mm</t>
  </si>
  <si>
    <t>D6</t>
  </si>
  <si>
    <t>TEPELNÉ IZOLACE</t>
  </si>
  <si>
    <t>Pol29</t>
  </si>
  <si>
    <t>Potrubní izolační hadice z PE , vnitřní průměr 20 mm , tloušťka izolace 9 mm , λ = 0,040 W.m-1.K-1 při 40°C , reakce na oheň E , teplota použití do +100°C (85°C) , šedá barva</t>
  </si>
  <si>
    <t>Pol30</t>
  </si>
  <si>
    <t>Potrubní izolační hadice z PE , vnitřní průměr 28 mm , tloušťka izolace 9 mm , λ = 0,040 W.m-1.K-1 při 40°C , reakce na oheň E , teplota použití do +100°C (85°C) , šedá barva</t>
  </si>
  <si>
    <t>Pol31</t>
  </si>
  <si>
    <t>Klipsy</t>
  </si>
  <si>
    <t>OST</t>
  </si>
  <si>
    <t>Ostatní</t>
  </si>
  <si>
    <t>90000</t>
  </si>
  <si>
    <t>Tlaková zkouška vodovodu</t>
  </si>
  <si>
    <t>1472350251</t>
  </si>
  <si>
    <t>90001</t>
  </si>
  <si>
    <t>Proplach a dezinfekce vodovodu</t>
  </si>
  <si>
    <t>-502458392</t>
  </si>
  <si>
    <t>90002</t>
  </si>
  <si>
    <t>Stavební přípomocné práce ( vysekání drážek, začištění)</t>
  </si>
  <si>
    <t>1131920222</t>
  </si>
  <si>
    <t>998722</t>
  </si>
  <si>
    <t>Přesun hmot pro ZTI</t>
  </si>
  <si>
    <t>1108295754</t>
  </si>
  <si>
    <t>VRN6</t>
  </si>
  <si>
    <t>Územní vlivy</t>
  </si>
  <si>
    <t>065002000</t>
  </si>
  <si>
    <t>Mimostaveništní doprava materiálů</t>
  </si>
  <si>
    <t>-1743275545</t>
  </si>
  <si>
    <t>https://podminky.urs.cz/item/CS_URS_2024_01/065002000</t>
  </si>
  <si>
    <t>D.1.4.03 - Ústřední vytápění</t>
  </si>
  <si>
    <t xml:space="preserve">    D2 - DEMONTÁŽE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</si>
  <si>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</si>
  <si>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</si>
  <si>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</si>
  <si>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D6 - NÁTĚRY</t>
  </si>
  <si>
    <t xml:space="preserve">    OST - Ostatní</t>
  </si>
  <si>
    <t xml:space="preserve">    VRN6 - Územní vlivy</t>
  </si>
  <si>
    <t>Pol1</t>
  </si>
  <si>
    <t>Demontáž článkových litinových otopných těles , 85 článků typu 500/160 , otopná plocha celkem 17,9 m2</t>
  </si>
  <si>
    <t>Pol2</t>
  </si>
  <si>
    <t>Demontáž konzol pro uchycení článkových litinových otopných těles</t>
  </si>
  <si>
    <t>Pol3</t>
  </si>
  <si>
    <t xml:space="preserve">Demontáž armatur se 2 závity  G 1/2"</t>
  </si>
  <si>
    <t>Demontáž armatur se 2 závity G 1/2"</t>
  </si>
  <si>
    <t>Pol4</t>
  </si>
  <si>
    <t>Demontáž ocelového potrubí do DN 32</t>
  </si>
  <si>
    <t>Pol5</t>
  </si>
  <si>
    <t>Odstranění nátěrů potrubí do DN 50</t>
  </si>
  <si>
    <t>Pol6</t>
  </si>
  <si>
    <t>Demontáž ostatní (vypuštění otopné vody apod.)</t>
  </si>
  <si>
    <t>733</t>
  </si>
  <si>
    <t>Ústřední vytápění - rozvodné potrubí</t>
  </si>
  <si>
    <t>Pol7</t>
  </si>
  <si>
    <t xml:space="preserve">Měděné potrubí (tvrdá měď)  18 × 1,0  mm</t>
  </si>
  <si>
    <t>Měděné potrubí (tvrdá měď) 18 × 1,0 mm</t>
  </si>
  <si>
    <t>Pol8</t>
  </si>
  <si>
    <t>Tvarovky (kolena , přechody , redukce apod.)</t>
  </si>
  <si>
    <t>Pol9</t>
  </si>
  <si>
    <t>Napojení na stávající potrubí ÚT (včetně návarku nebo zhotovení závitu ve stáv. potrubí)</t>
  </si>
  <si>
    <t>734</t>
  </si>
  <si>
    <t>Ústřední vytápění - armatury</t>
  </si>
  <si>
    <t>Pol10</t>
  </si>
  <si>
    <t xml:space="preserve">Termostatický ventil přímý , dvouregulační  1/2"  , přednastavitelná hodnoty kv , materiál niklovaná mosaz , PN 10</t>
  </si>
  <si>
    <t>Termostatický ventil přímý , dvouregulační 1/2" , přednastavitelná hodnoty kv , materiál niklovaná mosaz , PN 10</t>
  </si>
  <si>
    <t>Pol11</t>
  </si>
  <si>
    <t xml:space="preserve">Regulační šroubení  přímé 1/2" , materiál niklovaná mosaz , PN 10</t>
  </si>
  <si>
    <t>Regulační šroubení přímé 1/2" , materiál niklovaná mosaz , PN 10</t>
  </si>
  <si>
    <t>Pol12</t>
  </si>
  <si>
    <t xml:space="preserve">Termostatická hlavice  - kapalinová , plastová hlava - mosazná matice , M 30x1,5 , rozsah 6,5÷28°C , s možností aretace na požadovanou teplotu</t>
  </si>
  <si>
    <t>Termostatická hlavice - kapalinová , plastová hlava - mosazná matice , M 30x1,5 , rozsah 6,5÷28°C , s možností aretace na požadovanou teplotu</t>
  </si>
  <si>
    <t>Pol13</t>
  </si>
  <si>
    <t>Ostatní drobný montážní nespecifikovaný materiál (vsuvky , redukce apod.)</t>
  </si>
  <si>
    <t>735</t>
  </si>
  <si>
    <t>Ústřední vytápění - otopná tělesa</t>
  </si>
  <si>
    <t>Pol14</t>
  </si>
  <si>
    <t>Ocelové deskové těleso typ KLASIK 21 R 500/1600 (odstín: bílá RAL 9016) , výška 554 mm , rozteč připojení 500 mm , hloubka 66 mm , délka 1600 mm , výkon 1936 W dle normy EN 442 ΔT 50 (75/65/20°C)</t>
  </si>
  <si>
    <t>Pol15</t>
  </si>
  <si>
    <t>Ocelové deskové těleso typ KLASIK 22 R 500/1600 (odstín: bílá RAL 9016) , výška 554 mm , rozteč připojení 500 mm , hloubka 100 mm , délka 1600 mm , výkon 2522 W dle normy EN 442 ΔT 50 (75/65/20°C)</t>
  </si>
  <si>
    <t>Pol16</t>
  </si>
  <si>
    <t>Navrtávací konzola (kovové díly pozinkovány , pro upevnění ve vzdálenosti až 100 mm od stěny (sada obsahuje 2x konzolu))</t>
  </si>
  <si>
    <t>sada</t>
  </si>
  <si>
    <t>NÁTĚRY</t>
  </si>
  <si>
    <t>Pol17</t>
  </si>
  <si>
    <t>Nátěry syntetické potrubí do DN 50 - dvojnásobný s 1× emailováním</t>
  </si>
  <si>
    <t>Topná a tlaková zkouška</t>
  </si>
  <si>
    <t>1298643135</t>
  </si>
  <si>
    <t>Stavební přípomocné práce (začištění po demontáži stáv. konzol)</t>
  </si>
  <si>
    <t>470196618</t>
  </si>
  <si>
    <t>998731</t>
  </si>
  <si>
    <t>Přesun hmot pro ÚT</t>
  </si>
  <si>
    <t>519792038</t>
  </si>
  <si>
    <t>1596926179</t>
  </si>
  <si>
    <t>D.1.4.04 - VZT</t>
  </si>
  <si>
    <t>Soupis:</t>
  </si>
  <si>
    <t>D.1.4.04.1 - VZT Zař. č. 1</t>
  </si>
  <si>
    <t xml:space="preserve">    751 - Vzduchotechnika - kuchyňka, digestoře</t>
  </si>
  <si>
    <t>Vzduchotechnika - kuchyňka, digestoře</t>
  </si>
  <si>
    <t>Pol32</t>
  </si>
  <si>
    <t>Digestoř nerezová kuchyňská nad sporák</t>
  </si>
  <si>
    <t>Ks.</t>
  </si>
  <si>
    <t>Poznámka k položce:_x000d_
Provedení: nástěnná, s vlastním ventilátorem, tukovým filtrem, zpětnou klapkou,_x000d_
vlastním osvětlením, přepínač otáček ventilátoru, vypínač osvětlení_x000d_
Množství odtahovaného vzduchu - 250 m³/hod. při externí tlakové ztrátě 120 Pa_x000d_
Elektrický příkon: 0,15 KW (230 V) - ventilátor + osvětlení_x000d_
rozměr - 600 x 500 x 250 mm, připojovací rozměr - Ć 150 mm</t>
  </si>
  <si>
    <t>Pol33</t>
  </si>
  <si>
    <t>Výfuková hlavice</t>
  </si>
  <si>
    <t>Poznámka k položce:_x000d_
typ: VHO 250</t>
  </si>
  <si>
    <t>Pol34</t>
  </si>
  <si>
    <t>Čtyřhranné potrubí:</t>
  </si>
  <si>
    <t>m²</t>
  </si>
  <si>
    <t>Poznámka k položce:_x000d_
Čtyřhranné potrubí skupiny I. zhotovené z ocelového pozinkovaného plechu,_x000d_
Spojovaného přírubami zhotovenými přírubovými lištami, svorkami nebo C lištami.</t>
  </si>
  <si>
    <t>Pol35</t>
  </si>
  <si>
    <t>Kruhové potrubí: (Spiro zhotovené z ocelového pozinkovaného plechu) - Rovné potrubí: Ć 250</t>
  </si>
  <si>
    <t>m.</t>
  </si>
  <si>
    <t>Pol36</t>
  </si>
  <si>
    <t xml:space="preserve">Kruhové potrubí: (Spiro zhotovené z ocelového pozinkovaného plechu) - Rovné potrubí:  Ć 150</t>
  </si>
  <si>
    <t>Kruhové potrubí: (Spiro zhotovené z ocelového pozinkovaného plechu) - Rovné potrubí: Ć 150</t>
  </si>
  <si>
    <t>Pol37</t>
  </si>
  <si>
    <t>Kruhové potrubí: (Spiro zhotovené z ocelového pozinkovaného plechu) - Oblouk lisovaný 90°: Ć 150</t>
  </si>
  <si>
    <t>Pol38</t>
  </si>
  <si>
    <t>Montážní materiál: Spojovací materiál - šrouby, matice, podložky, závěsy, závitové tyče,ocelové hmoždinky, pomocné konstrukce, samolepící pásky, těsnící materiál.</t>
  </si>
  <si>
    <t>Kg.</t>
  </si>
  <si>
    <t>Zaregulování, provozní zkoušky, spuštění zařízení</t>
  </si>
  <si>
    <t>-586113835</t>
  </si>
  <si>
    <t>Doprava</t>
  </si>
  <si>
    <t>1510650582</t>
  </si>
  <si>
    <t>D.1.4.04.2 - VZT Zař. č. 2</t>
  </si>
  <si>
    <t xml:space="preserve">    751 - Vzduchotechnika - umývárna</t>
  </si>
  <si>
    <t>Vzduchotechnika - umývárna</t>
  </si>
  <si>
    <t>Pol39</t>
  </si>
  <si>
    <t>Ventilátor diagonální odtahový</t>
  </si>
  <si>
    <t>Poznámka k položce:_x000d_
typ: TD 250/100_x000d_
Množství vzduchu: Q = 110 m³/hod.; Při externí tlakové ztrátě: p = 80 Pa_x000d_
P = 0,028 KW; I = 0,12 A; U = 230 V</t>
  </si>
  <si>
    <t>Pol40</t>
  </si>
  <si>
    <t>Rychloupínací spona - pružná manžeta VBM 100</t>
  </si>
  <si>
    <t>Pol41</t>
  </si>
  <si>
    <t>Časové relé - doběhový elektronický spínač ventilátoru</t>
  </si>
  <si>
    <t>Poznámka k položce:_x000d_
typ: DT 3 ( nastavitelný )</t>
  </si>
  <si>
    <t>Pol42</t>
  </si>
  <si>
    <t>Tlumič hluku do kruhového potrubí</t>
  </si>
  <si>
    <t>Poznámka k položce:_x000d_
typ: MAA 100 / 900</t>
  </si>
  <si>
    <t>Pol43</t>
  </si>
  <si>
    <t>Zpětná klapka těsná do kruhového potrubí</t>
  </si>
  <si>
    <t>Poznámka k položce:_x000d_
typ: RSK Ć 100</t>
  </si>
  <si>
    <t>Pol44</t>
  </si>
  <si>
    <t>Plastový talířový ventil univerzální</t>
  </si>
  <si>
    <t>Poznámka k položce:_x000d_
typ: IT 150</t>
  </si>
  <si>
    <t>Pol45</t>
  </si>
  <si>
    <t>Kruhové potrubí Spiro zhotovené z ocelového pozinkovaného plechu.Rovné potrubí: Ć 100</t>
  </si>
  <si>
    <t>Pol46</t>
  </si>
  <si>
    <t xml:space="preserve">Kruhové potrubí Spiro zhotovené z ocelového pozinkovaného plechu.Rovné potrubí:  Ć 160</t>
  </si>
  <si>
    <t>Kruhové potrubí Spiro zhotovené z ocelového pozinkovaného plechu.Rovné potrubí: Ć 160</t>
  </si>
  <si>
    <t>Pol47</t>
  </si>
  <si>
    <t>Kruhové potrubí Spiro zhotovené z ocelového pozinkovaného plechu.Tvarovka - 1x OL 90°+ 1x přechod 160/100: Ć 160</t>
  </si>
  <si>
    <t>Pol48</t>
  </si>
  <si>
    <t>Nátěry potrubí:Základní reaktivní nátěr - jednoduchý:</t>
  </si>
  <si>
    <t>Pol49</t>
  </si>
  <si>
    <t>Nátěry potrubí:Vrchní syntetický nátěr - dvojitý v barvě RAL 9010 ( nebo v barvě inetriéru ):</t>
  </si>
  <si>
    <t>Pol50</t>
  </si>
  <si>
    <t>Montážní materiál: Spojovací materiál - šrouby, matice, podložky, závěsy, závitové tyče, ocelové hmoždinky, pomocné konstrukce, samolepící pásky, těsnící materiál.</t>
  </si>
  <si>
    <t>1921870124</t>
  </si>
  <si>
    <t>-1315646743</t>
  </si>
  <si>
    <t>D.1.4.05 - Silnoproudá elektrotechnika</t>
  </si>
  <si>
    <t>72270179</t>
  </si>
  <si>
    <t>Klimešová Miroslava</t>
  </si>
  <si>
    <t xml:space="preserve">    741 - Elektroinstalace - silnoproud</t>
  </si>
  <si>
    <t>741</t>
  </si>
  <si>
    <t>Elektroinstalace - silnoproud</t>
  </si>
  <si>
    <t>741112061</t>
  </si>
  <si>
    <t>Montáž krabice přístrojová zapuštěná plastová kruhová</t>
  </si>
  <si>
    <t>-762532759</t>
  </si>
  <si>
    <t>Montáž krabic elektroinstalačních bez napojení na trubky a lišty, demontáže a montáže víčka a přístroje přístrojových zapuštěných plastových kruhových do zdiva</t>
  </si>
  <si>
    <t>https://podminky.urs.cz/item/CS_URS_2024_01/741112061</t>
  </si>
  <si>
    <t>34571450</t>
  </si>
  <si>
    <t>krabice pod omítku PVC přístrojová kruhová D 70mm</t>
  </si>
  <si>
    <t>1299734296</t>
  </si>
  <si>
    <t>34571451</t>
  </si>
  <si>
    <t>krabice pod omítku PVC přístrojová kruhová D 70mm hluboká</t>
  </si>
  <si>
    <t>-1476705092</t>
  </si>
  <si>
    <t>741112101</t>
  </si>
  <si>
    <t>Montáž rozvodka zapuštěná plastová kruhová</t>
  </si>
  <si>
    <t>-141239004</t>
  </si>
  <si>
    <t>Montáž krabic elektroinstalačních bez napojení na trubky a lišty, demontáže a montáže víčka a přístroje rozvodek se zapojením vodičů na svorkovnici zapuštěných plastových kruhových do zdiva</t>
  </si>
  <si>
    <t>https://podminky.urs.cz/item/CS_URS_2024_01/741112101</t>
  </si>
  <si>
    <t>34571521</t>
  </si>
  <si>
    <t>krabice pod omítku PVC odbočná kruhová D 70mm s víčkem a svorkovnicí</t>
  </si>
  <si>
    <t>-1369202585</t>
  </si>
  <si>
    <t>741120201</t>
  </si>
  <si>
    <t>Montáž vodič Cu izolovaný plný a laněný s PVC pláštěm žíla 1,5-16 mm2 volně (např. CY, CHAH-V)</t>
  </si>
  <si>
    <t>-1620705276</t>
  </si>
  <si>
    <t>Montáž vodičů izolovaných měděných bez ukončení uložených volně plných a laněných s PVC pláštěm, bezhalogenových, ohniodolných (např. CY, CHAH-V) průřezu žíly 1,5 až 16 mm2</t>
  </si>
  <si>
    <t>https://podminky.urs.cz/item/CS_URS_2024_01/741120201</t>
  </si>
  <si>
    <t>34141029</t>
  </si>
  <si>
    <t>vodič propojovací flexibilní jádro Cu lanované izolace PVC 450/750V (H07V-K) 1x16mm2</t>
  </si>
  <si>
    <t>469515658</t>
  </si>
  <si>
    <t>90*1,15 "Přepočtené koeficientem množství</t>
  </si>
  <si>
    <t>741120501</t>
  </si>
  <si>
    <t>Montáž kabelů flexibilních Cu lehkých a středních do 7 žil uložených volně (např. CGSG)</t>
  </si>
  <si>
    <t>-225128565</t>
  </si>
  <si>
    <t>Montáž kabelů flexibilních měděných bez ukončení uložených volně lehkých a středních (např. CGSG), počtu žil do 7</t>
  </si>
  <si>
    <t>https://podminky.urs.cz/item/CS_URS_2024_01/741120501</t>
  </si>
  <si>
    <t>1203646</t>
  </si>
  <si>
    <t>KABEL H05RR-F 5G2,5</t>
  </si>
  <si>
    <t>-1395699104</t>
  </si>
  <si>
    <t>741122011</t>
  </si>
  <si>
    <t>Montáž kabel Cu bez ukončení uložený pod omítku plný kulatý 2x1,5 až 2,5 mm2 (např. CYKY)</t>
  </si>
  <si>
    <t>1660569388</t>
  </si>
  <si>
    <t>Montáž kabelů měděných bez ukončení uložených pod omítku plných kulatých (např. CYKY), počtu a průřezu žil 2x1,5 až 2,5 mm2</t>
  </si>
  <si>
    <t>https://podminky.urs.cz/item/CS_URS_2024_01/741122011</t>
  </si>
  <si>
    <t>34111005</t>
  </si>
  <si>
    <t>kabel instalační jádro Cu plné izolace PVC plášť PVC 450/750V (CYKY) 2x1,5mm2</t>
  </si>
  <si>
    <t>-204472764</t>
  </si>
  <si>
    <t>20*1,15 "Přepočtené koeficientem množství</t>
  </si>
  <si>
    <t>741122015</t>
  </si>
  <si>
    <t>Montáž kabel Cu bez ukončení uložený pod omítku plný kulatý 3x1,5 mm2 (např. CYKY)</t>
  </si>
  <si>
    <t>-750114758</t>
  </si>
  <si>
    <t>Montáž kabelů měděných bez ukončení uložených pod omítku plných kulatých (např. CYKY), počtu a průřezu žil 3x1,5 mm2</t>
  </si>
  <si>
    <t>https://podminky.urs.cz/item/CS_URS_2024_01/741122015</t>
  </si>
  <si>
    <t>34111030</t>
  </si>
  <si>
    <t>kabel instalační jádro Cu plné izolace PVC plášť PVC 450/750V (CYKY) 3x1,5mm2</t>
  </si>
  <si>
    <t>388245932</t>
  </si>
  <si>
    <t>70 "J 3x1,5"</t>
  </si>
  <si>
    <t>15 "O 3x1,5"</t>
  </si>
  <si>
    <t>Součet</t>
  </si>
  <si>
    <t>85*1,15 "Přepočtené koeficientem množství</t>
  </si>
  <si>
    <t>741122016</t>
  </si>
  <si>
    <t>Montáž kabel Cu bez ukončení uložený pod omítku plný kulatý 3x2,5 až 6 mm2 (např. CYKY)</t>
  </si>
  <si>
    <t>-1229816058</t>
  </si>
  <si>
    <t>Montáž kabelů měděných bez ukončení uložených pod omítku plných kulatých (např. CYKY), počtu a průřezu žil 3x2,5 až 6 mm2</t>
  </si>
  <si>
    <t>https://podminky.urs.cz/item/CS_URS_2024_01/741122016</t>
  </si>
  <si>
    <t>34111036</t>
  </si>
  <si>
    <t>kabel instalační jádro Cu plné izolace PVC plášť PVC 450/750V (CYKY) 3x2,5mm2</t>
  </si>
  <si>
    <t>-420252393</t>
  </si>
  <si>
    <t>600*1,15 "Přepočtené koeficientem množství</t>
  </si>
  <si>
    <t>741122031</t>
  </si>
  <si>
    <t>Montáž kabel Cu bez ukončení uložený pod omítku plný kulatý 5x1,5 až 2,5 mm2 (např. CYKY)</t>
  </si>
  <si>
    <t>-2027092930</t>
  </si>
  <si>
    <t>Montáž kabelů měděných bez ukončení uložených pod omítku plných kulatých (např. CYKY), počtu a průřezu žil 5x1,5 až 2,5 mm2</t>
  </si>
  <si>
    <t>https://podminky.urs.cz/item/CS_URS_2024_01/741122031</t>
  </si>
  <si>
    <t>34111090</t>
  </si>
  <si>
    <t>kabel instalační jádro Cu plné izolace PVC plášť PVC 450/750V (CYKY) 5x1,5mm2</t>
  </si>
  <si>
    <t>-963381001</t>
  </si>
  <si>
    <t>110*1,15 "Přepočtené koeficientem množství</t>
  </si>
  <si>
    <t>34111094</t>
  </si>
  <si>
    <t>kabel instalační jádro Cu plné izolace PVC plášť PVC 450/750V (CYKY) 5x2,5mm2</t>
  </si>
  <si>
    <t>1057923604</t>
  </si>
  <si>
    <t>180*1,15 "Přepočtené koeficientem množství</t>
  </si>
  <si>
    <t>741122143</t>
  </si>
  <si>
    <t>Montáž kabel Cu plný kulatý žíla 5x4 až 6 mm2 zatažený v trubkách (např. CYKY)</t>
  </si>
  <si>
    <t>-614849444</t>
  </si>
  <si>
    <t>Montáž kabelů měděných bez ukončení uložených v trubkách zatažených plných kulatých nebo bezhalogenových (např. CYKY) počtu a průřezu žil 5x4 až 6 mm2</t>
  </si>
  <si>
    <t>https://podminky.urs.cz/item/CS_URS_2024_01/741122143</t>
  </si>
  <si>
    <t>34111100</t>
  </si>
  <si>
    <t>kabel instalační jádro Cu plné izolace PVC plášť PVC 450/750V (CYKY) 5x6mm2</t>
  </si>
  <si>
    <t>-79517574</t>
  </si>
  <si>
    <t>741130001</t>
  </si>
  <si>
    <t>Ukončení vodič izolovaný do 2,5 mm2 v rozváděči nebo na přístroji</t>
  </si>
  <si>
    <t>1183429366</t>
  </si>
  <si>
    <t>Ukončení vodičů izolovaných s označením a zapojením v rozváděči nebo na přístroji, průřezu žíly do 2,5 mm2</t>
  </si>
  <si>
    <t>https://podminky.urs.cz/item/CS_URS_2024_01/741130001</t>
  </si>
  <si>
    <t>741310101</t>
  </si>
  <si>
    <t>Montáž spínač (polo)zapuštěný bezšroubové připojení 1-jednopólový se zapojením vodičů</t>
  </si>
  <si>
    <t>848744032</t>
  </si>
  <si>
    <t>Montáž spínačů jedno nebo dvoupólových polozapuštěných nebo zapuštěných se zapojením vodičů bezšroubové připojení spínačů, řazení 1-jednopólových</t>
  </si>
  <si>
    <t>https://podminky.urs.cz/item/CS_URS_2024_01/741310101</t>
  </si>
  <si>
    <t>34539010</t>
  </si>
  <si>
    <t>přístroj spínače jednopólového, řazení 1, 1So bezšroubové svorky</t>
  </si>
  <si>
    <t>1313678223</t>
  </si>
  <si>
    <t>34539049</t>
  </si>
  <si>
    <t>kryt spínače jednoduchý</t>
  </si>
  <si>
    <t>-1110197311</t>
  </si>
  <si>
    <t>34539059</t>
  </si>
  <si>
    <t>rámeček jednonásobný</t>
  </si>
  <si>
    <t>-1570012995</t>
  </si>
  <si>
    <t>741310112</t>
  </si>
  <si>
    <t>Montáž ovladač (polo)zapuštěný bezšroubové připojení 1/0-tlačítkový zapínací se zapojením vodičů</t>
  </si>
  <si>
    <t>-508413851</t>
  </si>
  <si>
    <t>Montáž spínačů jedno nebo dvoupólových polozapuštěných nebo zapuštěných se zapojením vodičů bezšroubové připojení ovladačů, řazení 1/0-tlačítkových zapínacích</t>
  </si>
  <si>
    <t>https://podminky.urs.cz/item/CS_URS_2024_01/741310112</t>
  </si>
  <si>
    <t>34539021</t>
  </si>
  <si>
    <t>přístroj ovládače zapínacího, řazení 1/0, 1/0S, 1/0So bezšroubové svorky</t>
  </si>
  <si>
    <t>1308467141</t>
  </si>
  <si>
    <t>867386792</t>
  </si>
  <si>
    <t>34539060</t>
  </si>
  <si>
    <t>rámeček dvojnásobný</t>
  </si>
  <si>
    <t>-802549671</t>
  </si>
  <si>
    <t>741310113</t>
  </si>
  <si>
    <t>Montáž ovladač (polo)zapuštěný bezšroubové připojení 1/0S-zapínací se signální doutnavkou se zapojením vodičů</t>
  </si>
  <si>
    <t>-2147227276</t>
  </si>
  <si>
    <t>Montáž spínačů jedno nebo dvoupólových polozapuštěných nebo zapuštěných se zapojením vodičů bezšroubové připojení ovladačů, řazení 1/0S-tlačítkových zapínacích se signální doutnavkou</t>
  </si>
  <si>
    <t>https://podminky.urs.cz/item/CS_URS_2024_01/741310113</t>
  </si>
  <si>
    <t>-1099134582</t>
  </si>
  <si>
    <t>34539030</t>
  </si>
  <si>
    <t>doutnavka signalizační 2 mA (univerzální)</t>
  </si>
  <si>
    <t>1968806662</t>
  </si>
  <si>
    <t>34539051</t>
  </si>
  <si>
    <t>kryt spínače jednoduchý, s průzorem</t>
  </si>
  <si>
    <t>1062058137</t>
  </si>
  <si>
    <t>1401340245</t>
  </si>
  <si>
    <t>741310122</t>
  </si>
  <si>
    <t>Montáž přepínač (polo)zapuštěný bezšroubové připojení 6-střídavý se zapojením vodičů</t>
  </si>
  <si>
    <t>-1879822551</t>
  </si>
  <si>
    <t>Montáž spínačů jedno nebo dvoupólových polozapuštěných nebo zapuštěných se zapojením vodičů bezšroubové připojení přepínačů, řazení 6-střídavých</t>
  </si>
  <si>
    <t>https://podminky.urs.cz/item/CS_URS_2024_01/741310122</t>
  </si>
  <si>
    <t>34539013</t>
  </si>
  <si>
    <t>přístroj přepínače střídavého, řazení 6, 6So bezšroubové svorky</t>
  </si>
  <si>
    <t>724145006</t>
  </si>
  <si>
    <t>605896316</t>
  </si>
  <si>
    <t>-1125486461</t>
  </si>
  <si>
    <t>741311021</t>
  </si>
  <si>
    <t>Montáž přípojka sporáková s doutnavkou se zapojením vodičů</t>
  </si>
  <si>
    <t>-1223209228</t>
  </si>
  <si>
    <t>Montáž spínačů speciálních se zapojením vodičů sporákových přípojek s doutnavkou</t>
  </si>
  <si>
    <t>https://podminky.urs.cz/item/CS_URS_2024_01/741311021</t>
  </si>
  <si>
    <t>ABB.3956323</t>
  </si>
  <si>
    <t>Přípojka sporáková se signalizační doutnavkou, zapuštěná</t>
  </si>
  <si>
    <t>-2088025184</t>
  </si>
  <si>
    <t>741313002</t>
  </si>
  <si>
    <t>Montáž zásuvka (polo)zapuštěná bezšroubové připojení 2P+PE dvojí zapojení - průběžná se zapojením vodičů</t>
  </si>
  <si>
    <t>-73466408</t>
  </si>
  <si>
    <t>Montáž zásuvek domovních se zapojením vodičů bezšroubové připojení polozapuštěných nebo zapuštěných 10/16 A, provedení 2P + PE dvojí zapojení pro průběžnou montáž</t>
  </si>
  <si>
    <t>https://podminky.urs.cz/item/CS_URS_2024_01/741313002</t>
  </si>
  <si>
    <t>34555241</t>
  </si>
  <si>
    <t>přístroj zásuvky zápustné jednonásobné, krytka s clonkami, bezšroubové svorky</t>
  </si>
  <si>
    <t>1552755269</t>
  </si>
  <si>
    <t>359647202</t>
  </si>
  <si>
    <t>1029638292</t>
  </si>
  <si>
    <t>741313004</t>
  </si>
  <si>
    <t>Montáž zásuvka (polo)zapuštěná bezšroubové připojení 2x(2P+PE) dvojnásobná šikmá se zapojením vodičů</t>
  </si>
  <si>
    <t>1637005238</t>
  </si>
  <si>
    <t>Montáž zásuvek domovních se zapojením vodičů bezšroubové připojení polozapuštěných nebo zapuštěných 10/16 A, provedení 2x (2P + PE) dvojnásobná šikmá</t>
  </si>
  <si>
    <t>https://podminky.urs.cz/item/CS_URS_2024_01/741313004</t>
  </si>
  <si>
    <t>34555242</t>
  </si>
  <si>
    <t>zásuvka zápustná dvojnásobná, šikmá, s clonkami, bezšroubové svorky</t>
  </si>
  <si>
    <t>-757686500</t>
  </si>
  <si>
    <t>741313005</t>
  </si>
  <si>
    <t>Montáž zásuvka (polo)zapuštěná bezšroubové připojení 2P + PE s přepěťovou ochranou se zapojením vodičů</t>
  </si>
  <si>
    <t>210920580</t>
  </si>
  <si>
    <t>Montáž zásuvek domovních se zapojením vodičů bezšroubové připojení polozapuštěných nebo zapuštěných 10/16 A, provedení 2P + PE s ochrannými clonkami a přepěťovou ochranou</t>
  </si>
  <si>
    <t>https://podminky.urs.cz/item/CS_URS_2024_01/741313005</t>
  </si>
  <si>
    <t>34555244</t>
  </si>
  <si>
    <t>přístroj zásuvky zápustné jednonásobné s optickou přepěťovou ochranou, krytka s clonkami, bezšroubové svorky</t>
  </si>
  <si>
    <t>1452969178</t>
  </si>
  <si>
    <t>741320105</t>
  </si>
  <si>
    <t>Montáž jističů jednopólových nn do 25 A ve skříni se zapojením vodičů</t>
  </si>
  <si>
    <t>-1989418968</t>
  </si>
  <si>
    <t>Montáž jističů se zapojením vodičů jednopólových nn do 25 A ve skříni</t>
  </si>
  <si>
    <t>https://podminky.urs.cz/item/CS_URS_2024_01/741320105</t>
  </si>
  <si>
    <t>35822111</t>
  </si>
  <si>
    <t>jistič 1-pólový 16 A vypínací charakteristika B vypínací schopnost 10 kA</t>
  </si>
  <si>
    <t>260980299</t>
  </si>
  <si>
    <t>741320175</t>
  </si>
  <si>
    <t>Montáž jističů třípólových nn do 63 A ve skříni se zapojením vodičů</t>
  </si>
  <si>
    <t>1762216535</t>
  </si>
  <si>
    <t>Montáž jističů se zapojením vodičů třípólových nn do 63 A ve skříni</t>
  </si>
  <si>
    <t>https://podminky.urs.cz/item/CS_URS_2024_01/741320175</t>
  </si>
  <si>
    <t>35822176</t>
  </si>
  <si>
    <t>jistič 3-pólový 32 A vypínací charakteristika C vypínací schopnost 10 kA</t>
  </si>
  <si>
    <t>1067922612</t>
  </si>
  <si>
    <t>741321043</t>
  </si>
  <si>
    <t>Montáž proudových chráničů čtyřpólových nn do 63 A ve skříni se zapojením vodičů</t>
  </si>
  <si>
    <t>-1842085345</t>
  </si>
  <si>
    <t>Montáž proudových chráničů se zapojením vodičů čtyřpólových nn do 63 A ve skříni</t>
  </si>
  <si>
    <t>https://podminky.urs.cz/item/CS_URS_2024_01/741321043</t>
  </si>
  <si>
    <t>10.060.082</t>
  </si>
  <si>
    <t>ABB Chránič 40/4/0,03 AC F204</t>
  </si>
  <si>
    <t>-169483986</t>
  </si>
  <si>
    <t>741330731</t>
  </si>
  <si>
    <t>Montáž relé pomocné ventilátorové se zapojením vodičů</t>
  </si>
  <si>
    <t>1768872340</t>
  </si>
  <si>
    <t>Montáž relé pomocných se zapojením vodičů ostatních ventilátorových</t>
  </si>
  <si>
    <t>https://podminky.urs.cz/item/CS_URS_2024_01/741330731</t>
  </si>
  <si>
    <t>10.069.937</t>
  </si>
  <si>
    <t>ELKOEP Relé SMR-T supermultifunkční</t>
  </si>
  <si>
    <t>2042136887</t>
  </si>
  <si>
    <t>741810002</t>
  </si>
  <si>
    <t>Celková prohlídka elektrického rozvodu a zařízení přes 100 000 do 500 000,- Kč</t>
  </si>
  <si>
    <t>1575872615</t>
  </si>
  <si>
    <t>Zkoušky a prohlídky elektrických rozvodů a zařízení celková prohlídka a vyhotovení revizní zprávy pro objem montážních prací přes 100 do 500 tis. Kč</t>
  </si>
  <si>
    <t>https://podminky.urs.cz/item/CS_URS_2024_01/741810002</t>
  </si>
  <si>
    <t>741910412</t>
  </si>
  <si>
    <t>Montáž žlab kovový šířky do 100 mm bez víka</t>
  </si>
  <si>
    <t>1413431754</t>
  </si>
  <si>
    <t>Montáž žlabů bez stojiny a výložníků kovových s podpěrkami a příslušenstvím bez víka, šířky do 100 mm</t>
  </si>
  <si>
    <t>https://podminky.urs.cz/item/CS_URS_2024_01/741910412</t>
  </si>
  <si>
    <t>10.530.235</t>
  </si>
  <si>
    <t xml:space="preserve">Žlab DZ 60x60  drátěný ZNCR</t>
  </si>
  <si>
    <t>-716990949</t>
  </si>
  <si>
    <t>1602972</t>
  </si>
  <si>
    <t>ZAVES STREDOVY DZSZ 60X60 S</t>
  </si>
  <si>
    <t>-1434261200</t>
  </si>
  <si>
    <t>998741103</t>
  </si>
  <si>
    <t>Přesun hmot tonážní pro silnoproud v objektech v přes 12 do 24 m</t>
  </si>
  <si>
    <t>386430039</t>
  </si>
  <si>
    <t>Přesun hmot pro silnoproud stanovený z hmotnosti přesunovaného materiálu vodorovná dopravní vzdálenost do 50 m základní v objektech výšky přes 12 do 24 m</t>
  </si>
  <si>
    <t>https://podminky.urs.cz/item/CS_URS_2024_01/998741103</t>
  </si>
  <si>
    <t>Instalace</t>
  </si>
  <si>
    <t xml:space="preserve">Zapojení systému řízení osvětlení </t>
  </si>
  <si>
    <t>842483947</t>
  </si>
  <si>
    <t>321</t>
  </si>
  <si>
    <t>321 - multisensor do podhledu 8×6,5cm v krabici</t>
  </si>
  <si>
    <t>-2146534265</t>
  </si>
  <si>
    <t>444</t>
  </si>
  <si>
    <t>444-minivstupní jednotka</t>
  </si>
  <si>
    <t>495733111</t>
  </si>
  <si>
    <t xml:space="preserve">VON - Vedlejší a ostatní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</si>
  <si>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</si>
  <si>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</si>
  <si>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</si>
  <si>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</si>
  <si>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</si>
  <si>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</si>
  <si>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</si>
  <si>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</si>
  <si>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</si>
  <si>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</si>
  <si>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</si>
  <si>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</si>
  <si>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</si>
  <si>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1769996101</t>
  </si>
  <si>
    <t>https://podminky.urs.cz/item/CS_URS_2024_01/013254000</t>
  </si>
  <si>
    <t>VRN3</t>
  </si>
  <si>
    <t>Zařízení staveniště</t>
  </si>
  <si>
    <t>030001000</t>
  </si>
  <si>
    <t>-1025902151</t>
  </si>
  <si>
    <t>https://podminky.urs.cz/item/CS_URS_2024_01/030001000</t>
  </si>
  <si>
    <t>VRN4</t>
  </si>
  <si>
    <t>Inženýrská činnost</t>
  </si>
  <si>
    <t>045203000</t>
  </si>
  <si>
    <t>Kompletační činnost</t>
  </si>
  <si>
    <t>1667895802</t>
  </si>
  <si>
    <t>https://podminky.urs.cz/item/CS_URS_2024_01/045203000</t>
  </si>
  <si>
    <t>VRN7</t>
  </si>
  <si>
    <t>Provozní vlivy</t>
  </si>
  <si>
    <t>071103000</t>
  </si>
  <si>
    <t>Provoz investora</t>
  </si>
  <si>
    <t>81863934</t>
  </si>
  <si>
    <t>https://podminky.urs.cz/item/CS_URS_2024_01/071103000</t>
  </si>
  <si>
    <t>VRN9</t>
  </si>
  <si>
    <t>Ostatní náklady</t>
  </si>
  <si>
    <t>091003000</t>
  </si>
  <si>
    <t>Ostatní náklady bez rozlišení</t>
  </si>
  <si>
    <t>1423718223</t>
  </si>
  <si>
    <t>https://podminky.urs.cz/item/CS_URS_2024_01/091003000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</si>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</sst>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right" vertical="center"/>
    </xf>
    <xf numFmtId="0" fontId="22" fillId="5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5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166" fontId="29" fillId="0" borderId="21" xfId="0" applyNumberFormat="1" applyFont="1" applyBorder="1" applyAlignment="1">
      <alignment vertical="center"/>
    </xf>
    <xf numFmtId="4" fontId="29" fillId="0" borderId="22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3" xfId="0" applyNumberFormat="1" applyFont="1" applyBorder="1" applyAlignment="1"/>
    <xf numFmtId="166" fontId="33" fillId="0" borderId="14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1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9" fillId="0" borderId="23" xfId="0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167" fontId="39" fillId="0" borderId="23" xfId="0" applyNumberFormat="1" applyFont="1" applyBorder="1" applyAlignment="1" applyProtection="1">
      <alignment vertical="center"/>
      <protection locked="0"/>
    </xf>
    <xf numFmtId="4" fontId="39" fillId="3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0" fontId="40" fillId="0" borderId="4" xfId="0" applyFont="1" applyBorder="1" applyAlignment="1">
      <alignment vertical="center"/>
    </xf>
    <xf numFmtId="0" fontId="39" fillId="3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0" xfId="0" applyAlignment="1">
      <alignment vertical="top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4" fillId="0" borderId="29" xfId="0" applyFont="1" applyBorder="1" applyAlignment="1">
      <alignment horizontal="left" wrapText="1"/>
    </xf>
    <xf numFmtId="0" fontId="42" fillId="0" borderId="28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 applyAlignment="1">
      <alignment horizontal="left" vertical="center" wrapText="1"/>
    </xf>
    <xf numFmtId="49" fontId="45" fillId="0" borderId="1" xfId="0" applyNumberFormat="1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1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center" vertical="top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1" xfId="0" applyFont="1" applyBorder="1" applyAlignment="1">
      <alignment vertical="top"/>
    </xf>
    <xf numFmtId="49" fontId="45" fillId="0" borderId="1" xfId="0" applyNumberFormat="1" applyFont="1" applyBorder="1" applyAlignment="1">
      <alignment horizontal="left" vertical="center"/>
    </xf>
    <xf numFmtId="0" fontId="51" fillId="0" borderId="27" xfId="0" applyFont="1" applyBorder="1" applyAlignment="1" applyProtection="1">
      <alignment horizontal="left" vertical="center"/>
    </xf>
    <xf numFmtId="0" fontId="52" fillId="0" borderId="1" xfId="0" applyFont="1" applyBorder="1" applyAlignment="1" applyProtection="1">
      <alignment vertical="top"/>
    </xf>
    <xf numFmtId="0" fontId="52" fillId="0" borderId="1" xfId="0" applyFont="1" applyBorder="1" applyAlignment="1" applyProtection="1">
      <alignment horizontal="left" vertical="center"/>
    </xf>
    <xf numFmtId="0" fontId="52" fillId="0" borderId="1" xfId="0" applyFont="1" applyBorder="1" applyAlignment="1" applyProtection="1">
      <alignment horizontal="center" vertical="center"/>
    </xf>
    <xf numFmtId="49" fontId="52" fillId="0" borderId="1" xfId="0" applyNumberFormat="1" applyFont="1" applyBorder="1" applyAlignment="1" applyProtection="1">
      <alignment horizontal="left" vertical="center"/>
    </xf>
    <xf numFmtId="0" fontId="51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8" fillId="0" borderId="29" xfId="0" applyFont="1" applyBorder="1" applyAlignment="1"/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hyperlink" Target="https://podminky.urs.cz/item/CS_URS_2024_01/030001000" TargetMode="External" /><Relationship Id="rId3" Type="http://schemas.openxmlformats.org/officeDocument/2006/relationships/hyperlink" Target="https://podminky.urs.cz/item/CS_URS_2024_01/045203000" TargetMode="External" /><Relationship Id="rId4" Type="http://schemas.openxmlformats.org/officeDocument/2006/relationships/hyperlink" Target="https://podminky.urs.cz/item/CS_URS_2024_01/071103000" TargetMode="External" /><Relationship Id="rId5" Type="http://schemas.openxmlformats.org/officeDocument/2006/relationships/hyperlink" Target="https://podminky.urs.cz/item/CS_URS_2024_01/091003000" TargetMode="External" /><Relationship Id="rId6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319201321" TargetMode="External" /><Relationship Id="rId2" Type="http://schemas.openxmlformats.org/officeDocument/2006/relationships/hyperlink" Target="https://podminky.urs.cz/item/CS_URS_2024_01/340237211" TargetMode="External" /><Relationship Id="rId3" Type="http://schemas.openxmlformats.org/officeDocument/2006/relationships/hyperlink" Target="https://podminky.urs.cz/item/CS_URS_2024_01/340238211" TargetMode="External" /><Relationship Id="rId4" Type="http://schemas.openxmlformats.org/officeDocument/2006/relationships/hyperlink" Target="https://podminky.urs.cz/item/CS_URS_2024_01/340239211" TargetMode="External" /><Relationship Id="rId5" Type="http://schemas.openxmlformats.org/officeDocument/2006/relationships/hyperlink" Target="https://podminky.urs.cz/item/CS_URS_2024_01/411388621" TargetMode="External" /><Relationship Id="rId6" Type="http://schemas.openxmlformats.org/officeDocument/2006/relationships/hyperlink" Target="https://podminky.urs.cz/item/CS_URS_2024_01/611325222" TargetMode="External" /><Relationship Id="rId7" Type="http://schemas.openxmlformats.org/officeDocument/2006/relationships/hyperlink" Target="https://podminky.urs.cz/item/CS_URS_2024_01/612135101" TargetMode="External" /><Relationship Id="rId8" Type="http://schemas.openxmlformats.org/officeDocument/2006/relationships/hyperlink" Target="https://podminky.urs.cz/item/CS_URS_2024_01/612325222" TargetMode="External" /><Relationship Id="rId9" Type="http://schemas.openxmlformats.org/officeDocument/2006/relationships/hyperlink" Target="https://podminky.urs.cz/item/CS_URS_2024_01/612325223" TargetMode="External" /><Relationship Id="rId10" Type="http://schemas.openxmlformats.org/officeDocument/2006/relationships/hyperlink" Target="https://podminky.urs.cz/item/CS_URS_2024_01/612325225" TargetMode="External" /><Relationship Id="rId11" Type="http://schemas.openxmlformats.org/officeDocument/2006/relationships/hyperlink" Target="https://podminky.urs.cz/item/CS_URS_2024_01/619991011" TargetMode="External" /><Relationship Id="rId12" Type="http://schemas.openxmlformats.org/officeDocument/2006/relationships/hyperlink" Target="https://podminky.urs.cz/item/CS_URS_2024_01/611325422" TargetMode="External" /><Relationship Id="rId13" Type="http://schemas.openxmlformats.org/officeDocument/2006/relationships/hyperlink" Target="https://podminky.urs.cz/item/CS_URS_2024_01/612325422" TargetMode="External" /><Relationship Id="rId14" Type="http://schemas.openxmlformats.org/officeDocument/2006/relationships/hyperlink" Target="https://podminky.urs.cz/item/CS_URS_2024_01/612321121" TargetMode="External" /><Relationship Id="rId15" Type="http://schemas.openxmlformats.org/officeDocument/2006/relationships/hyperlink" Target="https://podminky.urs.cz/item/CS_URS_2024_01/949101111" TargetMode="External" /><Relationship Id="rId16" Type="http://schemas.openxmlformats.org/officeDocument/2006/relationships/hyperlink" Target="https://podminky.urs.cz/item/CS_URS_2024_01/952901111" TargetMode="External" /><Relationship Id="rId17" Type="http://schemas.openxmlformats.org/officeDocument/2006/relationships/hyperlink" Target="https://podminky.urs.cz/item/CS_URS_2024_01/971033431" TargetMode="External" /><Relationship Id="rId18" Type="http://schemas.openxmlformats.org/officeDocument/2006/relationships/hyperlink" Target="https://podminky.urs.cz/item/CS_URS_2024_01/971033521" TargetMode="External" /><Relationship Id="rId19" Type="http://schemas.openxmlformats.org/officeDocument/2006/relationships/hyperlink" Target="https://podminky.urs.cz/item/CS_URS_2024_01/971033621" TargetMode="External" /><Relationship Id="rId20" Type="http://schemas.openxmlformats.org/officeDocument/2006/relationships/hyperlink" Target="https://podminky.urs.cz/item/CS_URS_2024_01/974031153" TargetMode="External" /><Relationship Id="rId21" Type="http://schemas.openxmlformats.org/officeDocument/2006/relationships/hyperlink" Target="https://podminky.urs.cz/item/CS_URS_2024_01/977151128" TargetMode="External" /><Relationship Id="rId22" Type="http://schemas.openxmlformats.org/officeDocument/2006/relationships/hyperlink" Target="https://podminky.urs.cz/item/CS_URS_2024_01/978011141" TargetMode="External" /><Relationship Id="rId23" Type="http://schemas.openxmlformats.org/officeDocument/2006/relationships/hyperlink" Target="https://podminky.urs.cz/item/CS_URS_2024_01/978013141" TargetMode="External" /><Relationship Id="rId24" Type="http://schemas.openxmlformats.org/officeDocument/2006/relationships/hyperlink" Target="https://podminky.urs.cz/item/CS_URS_2024_01/978059541" TargetMode="External" /><Relationship Id="rId25" Type="http://schemas.openxmlformats.org/officeDocument/2006/relationships/hyperlink" Target="https://podminky.urs.cz/item/CS_URS_2024_01/997013214" TargetMode="External" /><Relationship Id="rId26" Type="http://schemas.openxmlformats.org/officeDocument/2006/relationships/hyperlink" Target="https://podminky.urs.cz/item/CS_URS_2024_01/997013501" TargetMode="External" /><Relationship Id="rId27" Type="http://schemas.openxmlformats.org/officeDocument/2006/relationships/hyperlink" Target="https://podminky.urs.cz/item/CS_URS_2024_01/997013509" TargetMode="External" /><Relationship Id="rId28" Type="http://schemas.openxmlformats.org/officeDocument/2006/relationships/hyperlink" Target="https://podminky.urs.cz/item/CS_URS_2024_01/997013631" TargetMode="External" /><Relationship Id="rId29" Type="http://schemas.openxmlformats.org/officeDocument/2006/relationships/hyperlink" Target="https://podminky.urs.cz/item/CS_URS_2024_01/998018003" TargetMode="External" /><Relationship Id="rId30" Type="http://schemas.openxmlformats.org/officeDocument/2006/relationships/hyperlink" Target="https://podminky.urs.cz/item/CS_URS_2024_01/712311101" TargetMode="External" /><Relationship Id="rId31" Type="http://schemas.openxmlformats.org/officeDocument/2006/relationships/hyperlink" Target="https://podminky.urs.cz/item/CS_URS_2024_01/712340833" TargetMode="External" /><Relationship Id="rId32" Type="http://schemas.openxmlformats.org/officeDocument/2006/relationships/hyperlink" Target="https://podminky.urs.cz/item/CS_URS_2024_01/712341559" TargetMode="External" /><Relationship Id="rId33" Type="http://schemas.openxmlformats.org/officeDocument/2006/relationships/hyperlink" Target="https://podminky.urs.cz/item/CS_URS_2024_01/998712103" TargetMode="External" /><Relationship Id="rId34" Type="http://schemas.openxmlformats.org/officeDocument/2006/relationships/hyperlink" Target="https://podminky.urs.cz/item/CS_URS_2024_01/763111313" TargetMode="External" /><Relationship Id="rId35" Type="http://schemas.openxmlformats.org/officeDocument/2006/relationships/hyperlink" Target="https://podminky.urs.cz/item/CS_URS_2024_01/763111336" TargetMode="External" /><Relationship Id="rId36" Type="http://schemas.openxmlformats.org/officeDocument/2006/relationships/hyperlink" Target="https://podminky.urs.cz/item/CS_URS_2024_01/763111717" TargetMode="External" /><Relationship Id="rId37" Type="http://schemas.openxmlformats.org/officeDocument/2006/relationships/hyperlink" Target="https://podminky.urs.cz/item/CS_URS_2024_01/763111771" TargetMode="External" /><Relationship Id="rId38" Type="http://schemas.openxmlformats.org/officeDocument/2006/relationships/hyperlink" Target="https://podminky.urs.cz/item/CS_URS_2024_01/763111722" TargetMode="External" /><Relationship Id="rId39" Type="http://schemas.openxmlformats.org/officeDocument/2006/relationships/hyperlink" Target="https://podminky.urs.cz/item/CS_URS_2024_01/763131411" TargetMode="External" /><Relationship Id="rId40" Type="http://schemas.openxmlformats.org/officeDocument/2006/relationships/hyperlink" Target="https://podminky.urs.cz/item/CS_URS_2024_01/763131714" TargetMode="External" /><Relationship Id="rId41" Type="http://schemas.openxmlformats.org/officeDocument/2006/relationships/hyperlink" Target="https://podminky.urs.cz/item/CS_URS_2024_01/763131772" TargetMode="External" /><Relationship Id="rId42" Type="http://schemas.openxmlformats.org/officeDocument/2006/relationships/hyperlink" Target="https://podminky.urs.cz/item/CS_URS_2024_01/763164531" TargetMode="External" /><Relationship Id="rId43" Type="http://schemas.openxmlformats.org/officeDocument/2006/relationships/hyperlink" Target="https://podminky.urs.cz/item/CS_URS_2024_01/763181311" TargetMode="External" /><Relationship Id="rId44" Type="http://schemas.openxmlformats.org/officeDocument/2006/relationships/hyperlink" Target="https://podminky.urs.cz/item/CS_URS_2024_01/763181422" TargetMode="External" /><Relationship Id="rId45" Type="http://schemas.openxmlformats.org/officeDocument/2006/relationships/hyperlink" Target="https://podminky.urs.cz/item/CS_URS_2024_01/763182313" TargetMode="External" /><Relationship Id="rId46" Type="http://schemas.openxmlformats.org/officeDocument/2006/relationships/hyperlink" Target="https://podminky.urs.cz/item/CS_URS_2024_01/998763303" TargetMode="External" /><Relationship Id="rId47" Type="http://schemas.openxmlformats.org/officeDocument/2006/relationships/hyperlink" Target="https://podminky.urs.cz/item/CS_URS_2024_01/764316625" TargetMode="External" /><Relationship Id="rId48" Type="http://schemas.openxmlformats.org/officeDocument/2006/relationships/hyperlink" Target="https://podminky.urs.cz/item/CS_URS_2024_01/998764103" TargetMode="External" /><Relationship Id="rId49" Type="http://schemas.openxmlformats.org/officeDocument/2006/relationships/hyperlink" Target="https://podminky.urs.cz/item/CS_URS_2024_01/766491851" TargetMode="External" /><Relationship Id="rId50" Type="http://schemas.openxmlformats.org/officeDocument/2006/relationships/hyperlink" Target="https://podminky.urs.cz/item/CS_URS_2024_01/766691914" TargetMode="External" /><Relationship Id="rId51" Type="http://schemas.openxmlformats.org/officeDocument/2006/relationships/hyperlink" Target="https://podminky.urs.cz/item/CS_URS_2024_01/766812820" TargetMode="External" /><Relationship Id="rId52" Type="http://schemas.openxmlformats.org/officeDocument/2006/relationships/hyperlink" Target="https://podminky.urs.cz/item/CS_URS_2024_01/766621001" TargetMode="External" /><Relationship Id="rId53" Type="http://schemas.openxmlformats.org/officeDocument/2006/relationships/hyperlink" Target="https://podminky.urs.cz/item/CS_URS_2024_01/766660001" TargetMode="External" /><Relationship Id="rId54" Type="http://schemas.openxmlformats.org/officeDocument/2006/relationships/hyperlink" Target="https://podminky.urs.cz/item/CS_URS_2024_01/766660022" TargetMode="External" /><Relationship Id="rId55" Type="http://schemas.openxmlformats.org/officeDocument/2006/relationships/hyperlink" Target="https://podminky.urs.cz/item/CS_URS_2024_01/766660728" TargetMode="External" /><Relationship Id="rId56" Type="http://schemas.openxmlformats.org/officeDocument/2006/relationships/hyperlink" Target="https://podminky.urs.cz/item/CS_URS_2024_01/766660729" TargetMode="External" /><Relationship Id="rId57" Type="http://schemas.openxmlformats.org/officeDocument/2006/relationships/hyperlink" Target="https://podminky.urs.cz/item/CS_URS_2024_01/766660717" TargetMode="External" /><Relationship Id="rId58" Type="http://schemas.openxmlformats.org/officeDocument/2006/relationships/hyperlink" Target="https://podminky.urs.cz/item/CS_URS_2024_01/998766103" TargetMode="External" /><Relationship Id="rId59" Type="http://schemas.openxmlformats.org/officeDocument/2006/relationships/hyperlink" Target="https://podminky.urs.cz/item/CS_URS_2024_01/776201811" TargetMode="External" /><Relationship Id="rId60" Type="http://schemas.openxmlformats.org/officeDocument/2006/relationships/hyperlink" Target="https://podminky.urs.cz/item/CS_URS_2024_01/776410811" TargetMode="External" /><Relationship Id="rId61" Type="http://schemas.openxmlformats.org/officeDocument/2006/relationships/hyperlink" Target="https://podminky.urs.cz/item/CS_URS_2024_01/776111116" TargetMode="External" /><Relationship Id="rId62" Type="http://schemas.openxmlformats.org/officeDocument/2006/relationships/hyperlink" Target="https://podminky.urs.cz/item/CS_URS_2024_01/776111311" TargetMode="External" /><Relationship Id="rId63" Type="http://schemas.openxmlformats.org/officeDocument/2006/relationships/hyperlink" Target="https://podminky.urs.cz/item/CS_URS_2024_01/776121112" TargetMode="External" /><Relationship Id="rId64" Type="http://schemas.openxmlformats.org/officeDocument/2006/relationships/hyperlink" Target="https://podminky.urs.cz/item/CS_URS_2024_01/776141121" TargetMode="External" /><Relationship Id="rId65" Type="http://schemas.openxmlformats.org/officeDocument/2006/relationships/hyperlink" Target="https://podminky.urs.cz/item/CS_URS_2024_01/776221111" TargetMode="External" /><Relationship Id="rId66" Type="http://schemas.openxmlformats.org/officeDocument/2006/relationships/hyperlink" Target="https://podminky.urs.cz/item/CS_URS_2024_01/776411111" TargetMode="External" /><Relationship Id="rId67" Type="http://schemas.openxmlformats.org/officeDocument/2006/relationships/hyperlink" Target="https://podminky.urs.cz/item/CS_URS_2024_01/776231111" TargetMode="External" /><Relationship Id="rId68" Type="http://schemas.openxmlformats.org/officeDocument/2006/relationships/hyperlink" Target="https://podminky.urs.cz/item/CS_URS_2024_01/776411211" TargetMode="External" /><Relationship Id="rId69" Type="http://schemas.openxmlformats.org/officeDocument/2006/relationships/hyperlink" Target="https://podminky.urs.cz/item/CS_URS_2024_01/776411213" TargetMode="External" /><Relationship Id="rId70" Type="http://schemas.openxmlformats.org/officeDocument/2006/relationships/hyperlink" Target="https://podminky.urs.cz/item/CS_URS_2024_01/776411214" TargetMode="External" /><Relationship Id="rId71" Type="http://schemas.openxmlformats.org/officeDocument/2006/relationships/hyperlink" Target="https://podminky.urs.cz/item/CS_URS_2024_01/998776103" TargetMode="External" /><Relationship Id="rId72" Type="http://schemas.openxmlformats.org/officeDocument/2006/relationships/hyperlink" Target="https://podminky.urs.cz/item/CS_URS_2024_01/781111011" TargetMode="External" /><Relationship Id="rId73" Type="http://schemas.openxmlformats.org/officeDocument/2006/relationships/hyperlink" Target="https://podminky.urs.cz/item/CS_URS_2024_01/781121011" TargetMode="External" /><Relationship Id="rId74" Type="http://schemas.openxmlformats.org/officeDocument/2006/relationships/hyperlink" Target="https://podminky.urs.cz/item/CS_URS_2024_01/781474113" TargetMode="External" /><Relationship Id="rId75" Type="http://schemas.openxmlformats.org/officeDocument/2006/relationships/hyperlink" Target="https://podminky.urs.cz/item/CS_URS_2024_01/781472291" TargetMode="External" /><Relationship Id="rId76" Type="http://schemas.openxmlformats.org/officeDocument/2006/relationships/hyperlink" Target="https://podminky.urs.cz/item/CS_URS_2024_01/781492211" TargetMode="External" /><Relationship Id="rId77" Type="http://schemas.openxmlformats.org/officeDocument/2006/relationships/hyperlink" Target="https://podminky.urs.cz/item/CS_URS_2024_01/781492251" TargetMode="External" /><Relationship Id="rId78" Type="http://schemas.openxmlformats.org/officeDocument/2006/relationships/hyperlink" Target="https://podminky.urs.cz/item/CS_URS_2024_01/781492411" TargetMode="External" /><Relationship Id="rId79" Type="http://schemas.openxmlformats.org/officeDocument/2006/relationships/hyperlink" Target="https://podminky.urs.cz/item/CS_URS_2024_01/781495141" TargetMode="External" /><Relationship Id="rId80" Type="http://schemas.openxmlformats.org/officeDocument/2006/relationships/hyperlink" Target="https://podminky.urs.cz/item/CS_URS_2024_01/781495142" TargetMode="External" /><Relationship Id="rId81" Type="http://schemas.openxmlformats.org/officeDocument/2006/relationships/hyperlink" Target="https://podminky.urs.cz/item/CS_URS_2024_01/998781103" TargetMode="External" /><Relationship Id="rId82" Type="http://schemas.openxmlformats.org/officeDocument/2006/relationships/hyperlink" Target="https://podminky.urs.cz/item/CS_URS_2024_01/784121001" TargetMode="External" /><Relationship Id="rId83" Type="http://schemas.openxmlformats.org/officeDocument/2006/relationships/hyperlink" Target="https://podminky.urs.cz/item/CS_URS_2024_01/784111001" TargetMode="External" /><Relationship Id="rId84" Type="http://schemas.openxmlformats.org/officeDocument/2006/relationships/hyperlink" Target="https://podminky.urs.cz/item/CS_URS_2024_01/784181121" TargetMode="External" /><Relationship Id="rId85" Type="http://schemas.openxmlformats.org/officeDocument/2006/relationships/hyperlink" Target="https://podminky.urs.cz/item/CS_URS_2024_01/784221101" TargetMode="External" /><Relationship Id="rId86" Type="http://schemas.openxmlformats.org/officeDocument/2006/relationships/hyperlink" Target="https://podminky.urs.cz/item/CS_URS_2024_01/784221121" TargetMode="External" /><Relationship Id="rId87" Type="http://schemas.openxmlformats.org/officeDocument/2006/relationships/hyperlink" Target="https://podminky.urs.cz/item/CS_URS_2024_01/HZS1291" TargetMode="External" /><Relationship Id="rId88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310239211" TargetMode="External" /><Relationship Id="rId2" Type="http://schemas.openxmlformats.org/officeDocument/2006/relationships/hyperlink" Target="https://podminky.urs.cz/item/CS_URS_2024_01/413232211" TargetMode="External" /><Relationship Id="rId3" Type="http://schemas.openxmlformats.org/officeDocument/2006/relationships/hyperlink" Target="https://podminky.urs.cz/item/CS_URS_2024_01/612325225" TargetMode="External" /><Relationship Id="rId4" Type="http://schemas.openxmlformats.org/officeDocument/2006/relationships/hyperlink" Target="https://podminky.urs.cz/item/CS_URS_2024_01/612325302" TargetMode="External" /><Relationship Id="rId5" Type="http://schemas.openxmlformats.org/officeDocument/2006/relationships/hyperlink" Target="https://podminky.urs.cz/item/CS_URS_2024_01/621325109" TargetMode="External" /><Relationship Id="rId6" Type="http://schemas.openxmlformats.org/officeDocument/2006/relationships/hyperlink" Target="https://podminky.urs.cz/item/CS_URS_2024_01/622525105" TargetMode="External" /><Relationship Id="rId7" Type="http://schemas.openxmlformats.org/officeDocument/2006/relationships/hyperlink" Target="https://podminky.urs.cz/item/CS_URS_2024_01/949311113" TargetMode="External" /><Relationship Id="rId8" Type="http://schemas.openxmlformats.org/officeDocument/2006/relationships/hyperlink" Target="https://podminky.urs.cz/item/CS_URS_2024_01/949311211" TargetMode="External" /><Relationship Id="rId9" Type="http://schemas.openxmlformats.org/officeDocument/2006/relationships/hyperlink" Target="https://podminky.urs.cz/item/CS_URS_2024_01/949311813" TargetMode="External" /><Relationship Id="rId10" Type="http://schemas.openxmlformats.org/officeDocument/2006/relationships/hyperlink" Target="https://podminky.urs.cz/item/CS_URS_2024_01/949211131" TargetMode="External" /><Relationship Id="rId11" Type="http://schemas.openxmlformats.org/officeDocument/2006/relationships/hyperlink" Target="https://podminky.urs.cz/item/CS_URS_2024_01/949211231" TargetMode="External" /><Relationship Id="rId12" Type="http://schemas.openxmlformats.org/officeDocument/2006/relationships/hyperlink" Target="https://podminky.urs.cz/item/CS_URS_2024_01/949211831" TargetMode="External" /><Relationship Id="rId13" Type="http://schemas.openxmlformats.org/officeDocument/2006/relationships/hyperlink" Target="https://podminky.urs.cz/item/CS_URS_2024_01/944111122" TargetMode="External" /><Relationship Id="rId14" Type="http://schemas.openxmlformats.org/officeDocument/2006/relationships/hyperlink" Target="https://podminky.urs.cz/item/CS_URS_2024_01/944111222" TargetMode="External" /><Relationship Id="rId15" Type="http://schemas.openxmlformats.org/officeDocument/2006/relationships/hyperlink" Target="https://podminky.urs.cz/item/CS_URS_2024_01/944111822" TargetMode="External" /><Relationship Id="rId16" Type="http://schemas.openxmlformats.org/officeDocument/2006/relationships/hyperlink" Target="https://podminky.urs.cz/item/CS_URS_2024_01/952901111" TargetMode="External" /><Relationship Id="rId17" Type="http://schemas.openxmlformats.org/officeDocument/2006/relationships/hyperlink" Target="https://podminky.urs.cz/item/CS_URS_2024_01/973031325" TargetMode="External" /><Relationship Id="rId18" Type="http://schemas.openxmlformats.org/officeDocument/2006/relationships/hyperlink" Target="https://podminky.urs.cz/item/CS_URS_2024_01/977151131" TargetMode="External" /><Relationship Id="rId19" Type="http://schemas.openxmlformats.org/officeDocument/2006/relationships/hyperlink" Target="https://podminky.urs.cz/item/CS_URS_2024_01/968072455" TargetMode="External" /><Relationship Id="rId20" Type="http://schemas.openxmlformats.org/officeDocument/2006/relationships/hyperlink" Target="https://podminky.urs.cz/item/CS_URS_2024_01/997013214" TargetMode="External" /><Relationship Id="rId21" Type="http://schemas.openxmlformats.org/officeDocument/2006/relationships/hyperlink" Target="https://podminky.urs.cz/item/CS_URS_2024_01/997013501" TargetMode="External" /><Relationship Id="rId22" Type="http://schemas.openxmlformats.org/officeDocument/2006/relationships/hyperlink" Target="https://podminky.urs.cz/item/CS_URS_2024_01/997013509" TargetMode="External" /><Relationship Id="rId23" Type="http://schemas.openxmlformats.org/officeDocument/2006/relationships/hyperlink" Target="https://podminky.urs.cz/item/CS_URS_2024_01/997013631" TargetMode="External" /><Relationship Id="rId24" Type="http://schemas.openxmlformats.org/officeDocument/2006/relationships/hyperlink" Target="https://podminky.urs.cz/item/CS_URS_2024_01/998018003" TargetMode="External" /><Relationship Id="rId25" Type="http://schemas.openxmlformats.org/officeDocument/2006/relationships/hyperlink" Target="https://podminky.urs.cz/item/CS_URS_2024_01/712311101" TargetMode="External" /><Relationship Id="rId26" Type="http://schemas.openxmlformats.org/officeDocument/2006/relationships/hyperlink" Target="https://podminky.urs.cz/item/CS_URS_2024_01/712340833" TargetMode="External" /><Relationship Id="rId27" Type="http://schemas.openxmlformats.org/officeDocument/2006/relationships/hyperlink" Target="https://podminky.urs.cz/item/CS_URS_2024_01/712341559" TargetMode="External" /><Relationship Id="rId28" Type="http://schemas.openxmlformats.org/officeDocument/2006/relationships/hyperlink" Target="https://podminky.urs.cz/item/CS_URS_2024_01/998712103" TargetMode="External" /><Relationship Id="rId29" Type="http://schemas.openxmlformats.org/officeDocument/2006/relationships/hyperlink" Target="https://podminky.urs.cz/item/CS_URS_2024_01/764316625" TargetMode="External" /><Relationship Id="rId30" Type="http://schemas.openxmlformats.org/officeDocument/2006/relationships/hyperlink" Target="https://podminky.urs.cz/item/CS_URS_2024_01/998764103" TargetMode="External" /><Relationship Id="rId31" Type="http://schemas.openxmlformats.org/officeDocument/2006/relationships/hyperlink" Target="https://podminky.urs.cz/item/CS_URS_2024_01/767995114" TargetMode="External" /><Relationship Id="rId32" Type="http://schemas.openxmlformats.org/officeDocument/2006/relationships/hyperlink" Target="https://podminky.urs.cz/item/CS_URS_2024_01/953961113" TargetMode="External" /><Relationship Id="rId33" Type="http://schemas.openxmlformats.org/officeDocument/2006/relationships/hyperlink" Target="https://podminky.urs.cz/item/CS_URS_2024_01/998767103" TargetMode="External" /><Relationship Id="rId34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997013214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631" TargetMode="External" /><Relationship Id="rId5" Type="http://schemas.openxmlformats.org/officeDocument/2006/relationships/hyperlink" Target="https://podminky.urs.cz/item/CS_URS_2024_01/721173401" TargetMode="External" /><Relationship Id="rId6" Type="http://schemas.openxmlformats.org/officeDocument/2006/relationships/hyperlink" Target="https://podminky.urs.cz/item/CS_URS_2024_01/721173402" TargetMode="External" /><Relationship Id="rId7" Type="http://schemas.openxmlformats.org/officeDocument/2006/relationships/hyperlink" Target="https://podminky.urs.cz/item/CS_URS_2024_01/721174043" TargetMode="External" /><Relationship Id="rId8" Type="http://schemas.openxmlformats.org/officeDocument/2006/relationships/hyperlink" Target="https://podminky.urs.cz/item/CS_URS_2024_01/721174063" TargetMode="External" /><Relationship Id="rId9" Type="http://schemas.openxmlformats.org/officeDocument/2006/relationships/hyperlink" Target="https://podminky.urs.cz/item/CS_URS_2024_01/721229111" TargetMode="External" /><Relationship Id="rId10" Type="http://schemas.openxmlformats.org/officeDocument/2006/relationships/hyperlink" Target="https://podminky.urs.cz/item/CS_URS_2024_01/721290111" TargetMode="External" /><Relationship Id="rId11" Type="http://schemas.openxmlformats.org/officeDocument/2006/relationships/hyperlink" Target="https://podminky.urs.cz/item/CS_URS_2024_01/998721103" TargetMode="External" /><Relationship Id="rId12" Type="http://schemas.openxmlformats.org/officeDocument/2006/relationships/hyperlink" Target="https://podminky.urs.cz/item/CS_URS_2024_01/725210821" TargetMode="External" /><Relationship Id="rId13" Type="http://schemas.openxmlformats.org/officeDocument/2006/relationships/hyperlink" Target="https://podminky.urs.cz/item/CS_URS_2024_01/725310823" TargetMode="External" /><Relationship Id="rId14" Type="http://schemas.openxmlformats.org/officeDocument/2006/relationships/hyperlink" Target="https://podminky.urs.cz/item/CS_URS_2024_01/725330820" TargetMode="External" /><Relationship Id="rId15" Type="http://schemas.openxmlformats.org/officeDocument/2006/relationships/hyperlink" Target="https://podminky.urs.cz/item/CS_URS_2024_01/725610810" TargetMode="External" /><Relationship Id="rId16" Type="http://schemas.openxmlformats.org/officeDocument/2006/relationships/hyperlink" Target="https://podminky.urs.cz/item/CS_URS_2024_01/725211602" TargetMode="External" /><Relationship Id="rId17" Type="http://schemas.openxmlformats.org/officeDocument/2006/relationships/hyperlink" Target="https://podminky.urs.cz/item/CS_URS_2024_01/725331111" TargetMode="External" /><Relationship Id="rId18" Type="http://schemas.openxmlformats.org/officeDocument/2006/relationships/hyperlink" Target="https://podminky.urs.cz/item/CS_URS_2024_01/998725103" TargetMode="External" /><Relationship Id="rId19" Type="http://schemas.openxmlformats.org/officeDocument/2006/relationships/hyperlink" Target="https://podminky.urs.cz/item/CS_URS_2024_01/751377811" TargetMode="External" /><Relationship Id="rId20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065002000" TargetMode="External" /><Relationship Id="rId2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065002000" TargetMode="External" /><Relationship Id="rId2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741112061" TargetMode="External" /><Relationship Id="rId2" Type="http://schemas.openxmlformats.org/officeDocument/2006/relationships/hyperlink" Target="https://podminky.urs.cz/item/CS_URS_2024_01/741112101" TargetMode="External" /><Relationship Id="rId3" Type="http://schemas.openxmlformats.org/officeDocument/2006/relationships/hyperlink" Target="https://podminky.urs.cz/item/CS_URS_2024_01/741120201" TargetMode="External" /><Relationship Id="rId4" Type="http://schemas.openxmlformats.org/officeDocument/2006/relationships/hyperlink" Target="https://podminky.urs.cz/item/CS_URS_2024_01/741120501" TargetMode="External" /><Relationship Id="rId5" Type="http://schemas.openxmlformats.org/officeDocument/2006/relationships/hyperlink" Target="https://podminky.urs.cz/item/CS_URS_2024_01/741122011" TargetMode="External" /><Relationship Id="rId6" Type="http://schemas.openxmlformats.org/officeDocument/2006/relationships/hyperlink" Target="https://podminky.urs.cz/item/CS_URS_2024_01/741122015" TargetMode="External" /><Relationship Id="rId7" Type="http://schemas.openxmlformats.org/officeDocument/2006/relationships/hyperlink" Target="https://podminky.urs.cz/item/CS_URS_2024_01/741122016" TargetMode="External" /><Relationship Id="rId8" Type="http://schemas.openxmlformats.org/officeDocument/2006/relationships/hyperlink" Target="https://podminky.urs.cz/item/CS_URS_2024_01/741122031" TargetMode="External" /><Relationship Id="rId9" Type="http://schemas.openxmlformats.org/officeDocument/2006/relationships/hyperlink" Target="https://podminky.urs.cz/item/CS_URS_2024_01/741122143" TargetMode="External" /><Relationship Id="rId10" Type="http://schemas.openxmlformats.org/officeDocument/2006/relationships/hyperlink" Target="https://podminky.urs.cz/item/CS_URS_2024_01/741130001" TargetMode="External" /><Relationship Id="rId11" Type="http://schemas.openxmlformats.org/officeDocument/2006/relationships/hyperlink" Target="https://podminky.urs.cz/item/CS_URS_2024_01/741310101" TargetMode="External" /><Relationship Id="rId12" Type="http://schemas.openxmlformats.org/officeDocument/2006/relationships/hyperlink" Target="https://podminky.urs.cz/item/CS_URS_2024_01/741310112" TargetMode="External" /><Relationship Id="rId13" Type="http://schemas.openxmlformats.org/officeDocument/2006/relationships/hyperlink" Target="https://podminky.urs.cz/item/CS_URS_2024_01/741310113" TargetMode="External" /><Relationship Id="rId14" Type="http://schemas.openxmlformats.org/officeDocument/2006/relationships/hyperlink" Target="https://podminky.urs.cz/item/CS_URS_2024_01/741310122" TargetMode="External" /><Relationship Id="rId15" Type="http://schemas.openxmlformats.org/officeDocument/2006/relationships/hyperlink" Target="https://podminky.urs.cz/item/CS_URS_2024_01/741311021" TargetMode="External" /><Relationship Id="rId16" Type="http://schemas.openxmlformats.org/officeDocument/2006/relationships/hyperlink" Target="https://podminky.urs.cz/item/CS_URS_2024_01/741313002" TargetMode="External" /><Relationship Id="rId17" Type="http://schemas.openxmlformats.org/officeDocument/2006/relationships/hyperlink" Target="https://podminky.urs.cz/item/CS_URS_2024_01/741313004" TargetMode="External" /><Relationship Id="rId18" Type="http://schemas.openxmlformats.org/officeDocument/2006/relationships/hyperlink" Target="https://podminky.urs.cz/item/CS_URS_2024_01/741313005" TargetMode="External" /><Relationship Id="rId19" Type="http://schemas.openxmlformats.org/officeDocument/2006/relationships/hyperlink" Target="https://podminky.urs.cz/item/CS_URS_2024_01/741320105" TargetMode="External" /><Relationship Id="rId20" Type="http://schemas.openxmlformats.org/officeDocument/2006/relationships/hyperlink" Target="https://podminky.urs.cz/item/CS_URS_2024_01/741320175" TargetMode="External" /><Relationship Id="rId21" Type="http://schemas.openxmlformats.org/officeDocument/2006/relationships/hyperlink" Target="https://podminky.urs.cz/item/CS_URS_2024_01/741321043" TargetMode="External" /><Relationship Id="rId22" Type="http://schemas.openxmlformats.org/officeDocument/2006/relationships/hyperlink" Target="https://podminky.urs.cz/item/CS_URS_2024_01/741330731" TargetMode="External" /><Relationship Id="rId23" Type="http://schemas.openxmlformats.org/officeDocument/2006/relationships/hyperlink" Target="https://podminky.urs.cz/item/CS_URS_2024_01/741810002" TargetMode="External" /><Relationship Id="rId24" Type="http://schemas.openxmlformats.org/officeDocument/2006/relationships/hyperlink" Target="https://podminky.urs.cz/item/CS_URS_2024_01/741910412" TargetMode="External" /><Relationship Id="rId25" Type="http://schemas.openxmlformats.org/officeDocument/2006/relationships/hyperlink" Target="https://podminky.urs.cz/item/CS_URS_2024_01/998741103" TargetMode="External" /><Relationship Id="rId26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851563" style="1" customWidth="1"/>
    <col min="2" max="2" width="1.710938" style="1" customWidth="1"/>
    <col min="3" max="3" width="4.421875" style="1" customWidth="1"/>
    <col min="4" max="4" width="2.851563" style="1" customWidth="1"/>
    <col min="5" max="5" width="2.851563" style="1" customWidth="1"/>
    <col min="6" max="6" width="2.851563" style="1" customWidth="1"/>
    <col min="7" max="7" width="2.851563" style="1" customWidth="1"/>
    <col min="8" max="8" width="2.851563" style="1" customWidth="1"/>
    <col min="9" max="9" width="2.851563" style="1" customWidth="1"/>
    <col min="10" max="10" width="2.851563" style="1" customWidth="1"/>
    <col min="11" max="11" width="2.851563" style="1" customWidth="1"/>
    <col min="12" max="12" width="2.851563" style="1" customWidth="1"/>
    <col min="13" max="13" width="2.851563" style="1" customWidth="1"/>
    <col min="14" max="14" width="2.851563" style="1" customWidth="1"/>
    <col min="15" max="15" width="2.851563" style="1" customWidth="1"/>
    <col min="16" max="16" width="2.851563" style="1" customWidth="1"/>
    <col min="17" max="17" width="2.851563" style="1" customWidth="1"/>
    <col min="18" max="18" width="2.851563" style="1" customWidth="1"/>
    <col min="19" max="19" width="2.851563" style="1" customWidth="1"/>
    <col min="20" max="20" width="2.851563" style="1" customWidth="1"/>
    <col min="21" max="21" width="2.851563" style="1" customWidth="1"/>
    <col min="22" max="22" width="2.851563" style="1" customWidth="1"/>
    <col min="23" max="23" width="2.851563" style="1" customWidth="1"/>
    <col min="24" max="24" width="2.851563" style="1" customWidth="1"/>
    <col min="25" max="25" width="2.851563" style="1" customWidth="1"/>
    <col min="26" max="26" width="2.851563" style="1" customWidth="1"/>
    <col min="27" max="27" width="2.851563" style="1" customWidth="1"/>
    <col min="28" max="28" width="2.851563" style="1" customWidth="1"/>
    <col min="29" max="29" width="2.851563" style="1" customWidth="1"/>
    <col min="30" max="30" width="2.851563" style="1" customWidth="1"/>
    <col min="31" max="31" width="2.851563" style="1" customWidth="1"/>
    <col min="32" max="32" width="2.851563" style="1" customWidth="1"/>
    <col min="33" max="33" width="2.851563" style="1" customWidth="1"/>
    <col min="34" max="34" width="3.574219" style="1" customWidth="1"/>
    <col min="35" max="35" width="42.28125" style="1" customWidth="1"/>
    <col min="36" max="36" width="2.574219" style="1" customWidth="1"/>
    <col min="37" max="37" width="2.574219" style="1" customWidth="1"/>
    <col min="38" max="38" width="8.851563" style="1" customWidth="1"/>
    <col min="39" max="39" width="3.574219" style="1" customWidth="1"/>
    <col min="40" max="40" width="14.28125" style="1" customWidth="1"/>
    <col min="41" max="41" width="8.003906" style="1" customWidth="1"/>
    <col min="42" max="42" width="4.421875" style="1" customWidth="1"/>
    <col min="43" max="43" width="16.71094" style="1" customWidth="1"/>
    <col min="44" max="44" width="14.57422" style="1" customWidth="1"/>
    <col min="45" max="45" width="27.71094" style="1" hidden="1" customWidth="1"/>
    <col min="46" max="46" width="27.71094" style="1" hidden="1" customWidth="1"/>
    <col min="47" max="47" width="27.71094" style="1" hidden="1" customWidth="1"/>
    <col min="48" max="48" width="23.14063" style="1" hidden="1" customWidth="1"/>
    <col min="49" max="49" width="23.14063" style="1" hidden="1" customWidth="1"/>
    <col min="50" max="50" width="26.71094" style="1" hidden="1" customWidth="1"/>
    <col min="51" max="51" width="26.71094" style="1" hidden="1" customWidth="1"/>
    <col min="52" max="52" width="23.14063" style="1" hidden="1" customWidth="1"/>
    <col min="53" max="53" width="20.57422" style="1" hidden="1" customWidth="1"/>
    <col min="54" max="54" width="26.71094" style="1" hidden="1" customWidth="1"/>
    <col min="55" max="55" width="23.14063" style="1" hidden="1" customWidth="1"/>
    <col min="56" max="56" width="20.57422" style="1" hidden="1" customWidth="1"/>
    <col min="57" max="57" width="71.14063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="1" customFormat="1" ht="24.96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="1" customFormat="1" ht="12" customHeight="1">
      <c r="B5" s="23"/>
      <c r="D5" s="27" t="s">
        <v>14</v>
      </c>
      <c r="K5" s="2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16</v>
      </c>
      <c r="BS5" s="20" t="s">
        <v>7</v>
      </c>
    </row>
    <row r="6" s="1" customFormat="1" ht="36.96" customHeight="1">
      <c r="B6" s="23"/>
      <c r="D6" s="30" t="s">
        <v>17</v>
      </c>
      <c r="K6" s="3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="1" customFormat="1" ht="12" customHeight="1">
      <c r="B7" s="23"/>
      <c r="D7" s="33" t="s">
        <v>19</v>
      </c>
      <c r="K7" s="28" t="s">
        <v>3</v>
      </c>
      <c r="AK7" s="33" t="s">
        <v>20</v>
      </c>
      <c r="AN7" s="28" t="s">
        <v>3</v>
      </c>
      <c r="AR7" s="23"/>
      <c r="BE7" s="32"/>
      <c r="BS7" s="20" t="s">
        <v>7</v>
      </c>
    </row>
    <row r="8" s="1" customFormat="1" ht="12" customHeight="1">
      <c r="B8" s="23"/>
      <c r="D8" s="33" t="s">
        <v>21</v>
      </c>
      <c r="K8" s="28" t="s">
        <v>22</v>
      </c>
      <c r="AK8" s="33" t="s">
        <v>23</v>
      </c>
      <c r="AN8" s="34" t="s">
        <v>24</v>
      </c>
      <c r="AR8" s="23"/>
      <c r="BE8" s="32"/>
      <c r="BS8" s="20" t="s">
        <v>7</v>
      </c>
    </row>
    <row r="9" s="1" customFormat="1" ht="14.4" customHeight="1">
      <c r="B9" s="23"/>
      <c r="AR9" s="23"/>
      <c r="BE9" s="32"/>
      <c r="BS9" s="20" t="s">
        <v>7</v>
      </c>
    </row>
    <row r="10" s="1" customFormat="1" ht="12" customHeight="1">
      <c r="B10" s="23"/>
      <c r="D10" s="33" t="s">
        <v>25</v>
      </c>
      <c r="AK10" s="33" t="s">
        <v>26</v>
      </c>
      <c r="AN10" s="28" t="s">
        <v>3</v>
      </c>
      <c r="AR10" s="23"/>
      <c r="BE10" s="32"/>
      <c r="BS10" s="20" t="s">
        <v>7</v>
      </c>
    </row>
    <row r="11" s="1" customFormat="1" ht="18.48" customHeight="1">
      <c r="B11" s="23"/>
      <c r="E11" s="28" t="s">
        <v>27</v>
      </c>
      <c r="AK11" s="33" t="s">
        <v>28</v>
      </c>
      <c r="AN11" s="28" t="s">
        <v>3</v>
      </c>
      <c r="AR11" s="23"/>
      <c r="BE11" s="32"/>
      <c r="BS11" s="20" t="s">
        <v>7</v>
      </c>
    </row>
    <row r="12" s="1" customFormat="1" ht="6.96" customHeight="1">
      <c r="B12" s="23"/>
      <c r="AR12" s="23"/>
      <c r="BE12" s="32"/>
      <c r="BS12" s="20" t="s">
        <v>7</v>
      </c>
    </row>
    <row r="13" s="1" customFormat="1" ht="12" customHeight="1">
      <c r="B13" s="23"/>
      <c r="D13" s="33" t="s">
        <v>29</v>
      </c>
      <c r="AK13" s="33" t="s">
        <v>26</v>
      </c>
      <c r="AN13" s="35" t="s">
        <v>30</v>
      </c>
      <c r="AR13" s="23"/>
      <c r="BE13" s="32"/>
      <c r="BS13" s="20" t="s">
        <v>7</v>
      </c>
    </row>
    <row r="14">
      <c r="B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N14" s="35" t="s">
        <v>30</v>
      </c>
      <c r="AR14" s="23"/>
      <c r="BE14" s="32"/>
      <c r="BS14" s="20" t="s">
        <v>7</v>
      </c>
    </row>
    <row r="15" s="1" customFormat="1" ht="6.96" customHeight="1">
      <c r="B15" s="23"/>
      <c r="AR15" s="23"/>
      <c r="BE15" s="32"/>
      <c r="BS15" s="20" t="s">
        <v>4</v>
      </c>
    </row>
    <row r="16" s="1" customFormat="1" ht="12" customHeight="1">
      <c r="B16" s="23"/>
      <c r="D16" s="33" t="s">
        <v>31</v>
      </c>
      <c r="AK16" s="33" t="s">
        <v>26</v>
      </c>
      <c r="AN16" s="28" t="s">
        <v>3</v>
      </c>
      <c r="AR16" s="23"/>
      <c r="BE16" s="32"/>
      <c r="BS16" s="20" t="s">
        <v>4</v>
      </c>
    </row>
    <row r="17" s="1" customFormat="1" ht="18.48" customHeight="1">
      <c r="B17" s="23"/>
      <c r="E17" s="28" t="s">
        <v>32</v>
      </c>
      <c r="AK17" s="33" t="s">
        <v>28</v>
      </c>
      <c r="AN17" s="28" t="s">
        <v>3</v>
      </c>
      <c r="AR17" s="23"/>
      <c r="BE17" s="32"/>
      <c r="BS17" s="20" t="s">
        <v>33</v>
      </c>
    </row>
    <row r="18" s="1" customFormat="1" ht="6.96" customHeight="1">
      <c r="B18" s="23"/>
      <c r="AR18" s="23"/>
      <c r="BE18" s="32"/>
      <c r="BS18" s="20" t="s">
        <v>7</v>
      </c>
    </row>
    <row r="19" s="1" customFormat="1" ht="12" customHeight="1">
      <c r="B19" s="23"/>
      <c r="D19" s="33" t="s">
        <v>34</v>
      </c>
      <c r="AK19" s="33" t="s">
        <v>26</v>
      </c>
      <c r="AN19" s="28" t="s">
        <v>3</v>
      </c>
      <c r="AR19" s="23"/>
      <c r="BE19" s="32"/>
      <c r="BS19" s="20" t="s">
        <v>7</v>
      </c>
    </row>
    <row r="20" s="1" customFormat="1" ht="18.48" customHeight="1">
      <c r="B20" s="23"/>
      <c r="E20" s="28" t="s">
        <v>35</v>
      </c>
      <c r="AK20" s="33" t="s">
        <v>28</v>
      </c>
      <c r="AN20" s="28" t="s">
        <v>3</v>
      </c>
      <c r="AR20" s="23"/>
      <c r="BE20" s="32"/>
      <c r="BS20" s="20" t="s">
        <v>33</v>
      </c>
    </row>
    <row r="21" s="1" customFormat="1" ht="6.96" customHeight="1">
      <c r="B21" s="23"/>
      <c r="AR21" s="23"/>
      <c r="BE21" s="32"/>
    </row>
    <row r="22" s="1" customFormat="1" ht="12" customHeight="1">
      <c r="B22" s="23"/>
      <c r="D22" s="33" t="s">
        <v>36</v>
      </c>
      <c r="AR22" s="23"/>
      <c r="BE22" s="32"/>
    </row>
    <row r="23" s="1" customFormat="1" ht="48" customHeight="1">
      <c r="B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3"/>
      <c r="BE23" s="32"/>
    </row>
    <row r="24" s="1" customFormat="1" ht="6.96" customHeight="1">
      <c r="B24" s="23"/>
      <c r="AR24" s="23"/>
      <c r="BE24" s="32"/>
    </row>
    <row r="25" s="1" customFormat="1" ht="6.96" customHeight="1">
      <c r="B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3"/>
      <c r="BE25" s="32"/>
    </row>
    <row r="26" s="2" customFormat="1" ht="25.92" customHeight="1">
      <c r="A26" s="39"/>
      <c r="B26" s="40"/>
      <c r="C26" s="39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39"/>
      <c r="AQ26" s="39"/>
      <c r="AR26" s="40"/>
      <c r="BE26" s="32"/>
    </row>
    <row r="27" s="2" customFormat="1" ht="6.96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2"/>
    </row>
    <row r="28" s="2" customForma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0"/>
      <c r="BE28" s="32"/>
    </row>
    <row r="29" s="3" customFormat="1" ht="14.4" customHeight="1">
      <c r="A29" s="3"/>
      <c r="B29" s="45"/>
      <c r="C29" s="3"/>
      <c r="D29" s="33" t="s">
        <v>42</v>
      </c>
      <c r="E29" s="3"/>
      <c r="F29" s="33" t="s">
        <v>43</v>
      </c>
      <c r="G29" s="3"/>
      <c r="H29" s="3"/>
      <c r="I29" s="3"/>
      <c r="J29" s="3"/>
      <c r="K29" s="3"/>
      <c r="L29" s="46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ROUND(AZ54,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ROUND(AV54, 2)</f>
        <v>0</v>
      </c>
      <c r="AL29" s="3"/>
      <c r="AM29" s="3"/>
      <c r="AN29" s="3"/>
      <c r="AO29" s="3"/>
      <c r="AP29" s="3"/>
      <c r="AQ29" s="3"/>
      <c r="AR29" s="45"/>
      <c r="BE29" s="48"/>
    </row>
    <row r="30" s="3" customFormat="1" ht="14.4" customHeight="1">
      <c r="A30" s="3"/>
      <c r="B30" s="45"/>
      <c r="C30" s="3"/>
      <c r="D30" s="3"/>
      <c r="E30" s="3"/>
      <c r="F30" s="33" t="s">
        <v>44</v>
      </c>
      <c r="G30" s="3"/>
      <c r="H30" s="3"/>
      <c r="I30" s="3"/>
      <c r="J30" s="3"/>
      <c r="K30" s="3"/>
      <c r="L30" s="46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ROUND(BA54,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ROUND(AW54, 2)</f>
        <v>0</v>
      </c>
      <c r="AL30" s="3"/>
      <c r="AM30" s="3"/>
      <c r="AN30" s="3"/>
      <c r="AO30" s="3"/>
      <c r="AP30" s="3"/>
      <c r="AQ30" s="3"/>
      <c r="AR30" s="45"/>
      <c r="BE30" s="48"/>
    </row>
    <row r="31" hidden="1" s="3" customFormat="1" ht="14.4" customHeight="1">
      <c r="A31" s="3"/>
      <c r="B31" s="45"/>
      <c r="C31" s="3"/>
      <c r="D31" s="3"/>
      <c r="E31" s="3"/>
      <c r="F31" s="33" t="s">
        <v>45</v>
      </c>
      <c r="G31" s="3"/>
      <c r="H31" s="3"/>
      <c r="I31" s="3"/>
      <c r="J31" s="3"/>
      <c r="K31" s="3"/>
      <c r="L31" s="46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ROUND(BB54,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hidden="1" s="3" customFormat="1" ht="14.4" customHeight="1">
      <c r="A32" s="3"/>
      <c r="B32" s="45"/>
      <c r="C32" s="3"/>
      <c r="D32" s="3"/>
      <c r="E32" s="3"/>
      <c r="F32" s="33" t="s">
        <v>46</v>
      </c>
      <c r="G32" s="3"/>
      <c r="H32" s="3"/>
      <c r="I32" s="3"/>
      <c r="J32" s="3"/>
      <c r="K32" s="3"/>
      <c r="L32" s="46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ROUND(BC54,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hidden="1" s="3" customFormat="1" ht="14.4" customHeight="1">
      <c r="A33" s="3"/>
      <c r="B33" s="45"/>
      <c r="C33" s="3"/>
      <c r="D33" s="3"/>
      <c r="E33" s="3"/>
      <c r="F33" s="33" t="s">
        <v>47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ROUND(BD54,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3"/>
    </row>
    <row r="34" s="2" customFormat="1" ht="6.96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9"/>
    </row>
    <row r="35" s="2" customFormat="1" ht="25.92" customHeight="1">
      <c r="A35" s="39"/>
      <c r="B35" s="40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="2" customFormat="1" ht="6.96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="2" customFormat="1" ht="6.96" customHeight="1">
      <c r="A37" s="39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0"/>
      <c r="BE37" s="39"/>
    </row>
    <row r="41" s="2" customFormat="1" ht="6.96" customHeight="1">
      <c r="A41" s="39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0"/>
      <c r="BE41" s="39"/>
    </row>
    <row r="42" s="2" customFormat="1" ht="24.96" customHeight="1">
      <c r="A42" s="39"/>
      <c r="B42" s="40"/>
      <c r="C42" s="24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BE42" s="39"/>
    </row>
    <row r="43" s="2" customFormat="1" ht="6.96" customHeight="1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BE43" s="39"/>
    </row>
    <row r="44" s="4" customFormat="1" ht="12" customHeight="1">
      <c r="A44" s="4"/>
      <c r="B44" s="60"/>
      <c r="C44" s="33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2023001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0"/>
      <c r="BE44" s="4"/>
    </row>
    <row r="45" s="5" customFormat="1" ht="36.96" customHeight="1">
      <c r="A45" s="5"/>
      <c r="B45" s="61"/>
      <c r="C45" s="62" t="s">
        <v>17</v>
      </c>
      <c r="D45" s="5"/>
      <c r="E45" s="5"/>
      <c r="F45" s="5"/>
      <c r="G45" s="5"/>
      <c r="H45" s="5"/>
      <c r="I45" s="5"/>
      <c r="J45" s="5"/>
      <c r="K45" s="5"/>
      <c r="L45" s="63" t="str">
        <f>K6</f>
        <v>ZŠ Konečná-učebna žákovské kuchyňky vč.kabinetu,vybudování bezbar.WC a rekontrukce bezbar.přístupu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1"/>
      <c r="BE45" s="5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BE46" s="39"/>
    </row>
    <row r="47" s="2" customFormat="1" ht="12" customHeight="1">
      <c r="A47" s="39"/>
      <c r="B47" s="40"/>
      <c r="C47" s="33" t="s">
        <v>21</v>
      </c>
      <c r="D47" s="39"/>
      <c r="E47" s="39"/>
      <c r="F47" s="39"/>
      <c r="G47" s="39"/>
      <c r="H47" s="39"/>
      <c r="I47" s="39"/>
      <c r="J47" s="39"/>
      <c r="K47" s="39"/>
      <c r="L47" s="64" t="str">
        <f>IF(K8="","",K8)</f>
        <v>Karlovy Vary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3" t="s">
        <v>23</v>
      </c>
      <c r="AJ47" s="39"/>
      <c r="AK47" s="39"/>
      <c r="AL47" s="39"/>
      <c r="AM47" s="65" t="str">
        <f>IF(AN8= "","",AN8)</f>
        <v>15. 1. 2024</v>
      </c>
      <c r="AN47" s="65"/>
      <c r="AO47" s="39"/>
      <c r="AP47" s="39"/>
      <c r="AQ47" s="39"/>
      <c r="AR47" s="40"/>
      <c r="BE47" s="39"/>
    </row>
    <row r="48" s="2" customFormat="1" ht="6.96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BE48" s="39"/>
    </row>
    <row r="49" s="2" customFormat="1" ht="15.6" customHeight="1">
      <c r="A49" s="39"/>
      <c r="B49" s="40"/>
      <c r="C49" s="33" t="s">
        <v>25</v>
      </c>
      <c r="D49" s="39"/>
      <c r="E49" s="39"/>
      <c r="F49" s="39"/>
      <c r="G49" s="39"/>
      <c r="H49" s="39"/>
      <c r="I49" s="39"/>
      <c r="J49" s="39"/>
      <c r="K49" s="39"/>
      <c r="L49" s="4" t="str">
        <f>IF(E11= "","",E11)</f>
        <v>Statutární město Karlovy Vary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3" t="s">
        <v>31</v>
      </c>
      <c r="AJ49" s="39"/>
      <c r="AK49" s="39"/>
      <c r="AL49" s="39"/>
      <c r="AM49" s="66" t="str">
        <f>IF(E17="","",E17)</f>
        <v>Oto Szakos</v>
      </c>
      <c r="AN49" s="4"/>
      <c r="AO49" s="4"/>
      <c r="AP49" s="4"/>
      <c r="AQ49" s="39"/>
      <c r="AR49" s="40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  <c r="BE49" s="39"/>
    </row>
    <row r="50" s="2" customFormat="1" ht="15.6" customHeight="1">
      <c r="A50" s="39"/>
      <c r="B50" s="40"/>
      <c r="C50" s="33" t="s">
        <v>29</v>
      </c>
      <c r="D50" s="39"/>
      <c r="E50" s="39"/>
      <c r="F50" s="39"/>
      <c r="G50" s="39"/>
      <c r="H50" s="39"/>
      <c r="I50" s="39"/>
      <c r="J50" s="39"/>
      <c r="K50" s="39"/>
      <c r="L50" s="4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3" t="s">
        <v>34</v>
      </c>
      <c r="AJ50" s="39"/>
      <c r="AK50" s="39"/>
      <c r="AL50" s="39"/>
      <c r="AM50" s="66" t="str">
        <f>IF(E20="","",E20)</f>
        <v xml:space="preserve"> </v>
      </c>
      <c r="AN50" s="4"/>
      <c r="AO50" s="4"/>
      <c r="AP50" s="4"/>
      <c r="AQ50" s="39"/>
      <c r="AR50" s="40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39"/>
    </row>
    <row r="51" s="2" customFormat="1" ht="10.8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71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4"/>
      <c r="BE51" s="39"/>
    </row>
    <row r="52" s="2" customFormat="1" ht="29.28" customHeight="1">
      <c r="A52" s="39"/>
      <c r="B52" s="40"/>
      <c r="C52" s="75" t="s">
        <v>53</v>
      </c>
      <c r="D52" s="76"/>
      <c r="E52" s="76"/>
      <c r="F52" s="76"/>
      <c r="G52" s="76"/>
      <c r="H52" s="77"/>
      <c r="I52" s="78" t="s">
        <v>54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9" t="s">
        <v>55</v>
      </c>
      <c r="AH52" s="76"/>
      <c r="AI52" s="76"/>
      <c r="AJ52" s="76"/>
      <c r="AK52" s="76"/>
      <c r="AL52" s="76"/>
      <c r="AM52" s="76"/>
      <c r="AN52" s="78" t="s">
        <v>56</v>
      </c>
      <c r="AO52" s="76"/>
      <c r="AP52" s="76"/>
      <c r="AQ52" s="80" t="s">
        <v>57</v>
      </c>
      <c r="AR52" s="40"/>
      <c r="AS52" s="81" t="s">
        <v>58</v>
      </c>
      <c r="AT52" s="82" t="s">
        <v>59</v>
      </c>
      <c r="AU52" s="82" t="s">
        <v>60</v>
      </c>
      <c r="AV52" s="82" t="s">
        <v>61</v>
      </c>
      <c r="AW52" s="82" t="s">
        <v>62</v>
      </c>
      <c r="AX52" s="82" t="s">
        <v>63</v>
      </c>
      <c r="AY52" s="82" t="s">
        <v>64</v>
      </c>
      <c r="AZ52" s="82" t="s">
        <v>65</v>
      </c>
      <c r="BA52" s="82" t="s">
        <v>66</v>
      </c>
      <c r="BB52" s="82" t="s">
        <v>67</v>
      </c>
      <c r="BC52" s="82" t="s">
        <v>68</v>
      </c>
      <c r="BD52" s="83" t="s">
        <v>69</v>
      </c>
      <c r="BE52" s="39"/>
    </row>
    <row r="53" s="2" customFormat="1" ht="10.8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84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39"/>
    </row>
    <row r="54" s="6" customFormat="1" ht="32.4" customHeight="1">
      <c r="A54" s="6"/>
      <c r="B54" s="87"/>
      <c r="C54" s="88" t="s">
        <v>70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>
        <f>ROUND(AG55+SUM(AG56:AG60)+AG63+AG64,2)</f>
        <v>0</v>
      </c>
      <c r="AH54" s="90"/>
      <c r="AI54" s="90"/>
      <c r="AJ54" s="90"/>
      <c r="AK54" s="90"/>
      <c r="AL54" s="90"/>
      <c r="AM54" s="90"/>
      <c r="AN54" s="91">
        <f>SUM(AG54,AT54)</f>
        <v>0</v>
      </c>
      <c r="AO54" s="91"/>
      <c r="AP54" s="91"/>
      <c r="AQ54" s="92" t="s">
        <v>3</v>
      </c>
      <c r="AR54" s="87"/>
      <c r="AS54" s="93">
        <f>ROUND(AS55+SUM(AS56:AS60)+AS63+AS64,2)</f>
        <v>0</v>
      </c>
      <c r="AT54" s="94">
        <f>ROUND(SUM(AV54:AW54),2)</f>
        <v>0</v>
      </c>
      <c r="AU54" s="95">
        <f>ROUND(AU55+SUM(AU56:AU60)+AU63+AU64,5)</f>
        <v>0</v>
      </c>
      <c r="AV54" s="94">
        <f>ROUND(AZ54*L29,2)</f>
        <v>0</v>
      </c>
      <c r="AW54" s="94">
        <f>ROUND(BA54*L30,2)</f>
        <v>0</v>
      </c>
      <c r="AX54" s="94">
        <f>ROUND(BB54*L29,2)</f>
        <v>0</v>
      </c>
      <c r="AY54" s="94">
        <f>ROUND(BC54*L30,2)</f>
        <v>0</v>
      </c>
      <c r="AZ54" s="94">
        <f>ROUND(AZ55+SUM(AZ56:AZ60)+AZ63+AZ64,2)</f>
        <v>0</v>
      </c>
      <c r="BA54" s="94">
        <f>ROUND(BA55+SUM(BA56:BA60)+BA63+BA64,2)</f>
        <v>0</v>
      </c>
      <c r="BB54" s="94">
        <f>ROUND(BB55+SUM(BB56:BB60)+BB63+BB64,2)</f>
        <v>0</v>
      </c>
      <c r="BC54" s="94">
        <f>ROUND(BC55+SUM(BC56:BC60)+BC63+BC64,2)</f>
        <v>0</v>
      </c>
      <c r="BD54" s="96">
        <f>ROUND(BD55+SUM(BD56:BD60)+BD63+BD64,2)</f>
        <v>0</v>
      </c>
      <c r="BE54" s="6"/>
      <c r="BS54" s="97" t="s">
        <v>71</v>
      </c>
      <c r="BT54" s="97" t="s">
        <v>72</v>
      </c>
      <c r="BU54" s="98" t="s">
        <v>73</v>
      </c>
      <c r="BV54" s="97" t="s">
        <v>74</v>
      </c>
      <c r="BW54" s="97" t="s">
        <v>5</v>
      </c>
      <c r="BX54" s="97" t="s">
        <v>75</v>
      </c>
      <c r="CL54" s="97" t="s">
        <v>3</v>
      </c>
    </row>
    <row r="55" s="7" customFormat="1" ht="14.4" customHeight="1">
      <c r="A55" s="99" t="s">
        <v>76</v>
      </c>
      <c r="B55" s="100"/>
      <c r="C55" s="101"/>
      <c r="D55" s="102" t="s">
        <v>77</v>
      </c>
      <c r="E55" s="102"/>
      <c r="F55" s="102"/>
      <c r="G55" s="102"/>
      <c r="H55" s="102"/>
      <c r="I55" s="103"/>
      <c r="J55" s="102" t="s">
        <v>78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4">
        <f>'D.1.1 - Kuchyňka, kabinet '!J30</f>
        <v>0</v>
      </c>
      <c r="AH55" s="103"/>
      <c r="AI55" s="103"/>
      <c r="AJ55" s="103"/>
      <c r="AK55" s="103"/>
      <c r="AL55" s="103"/>
      <c r="AM55" s="103"/>
      <c r="AN55" s="104">
        <f>SUM(AG55,AT55)</f>
        <v>0</v>
      </c>
      <c r="AO55" s="103"/>
      <c r="AP55" s="103"/>
      <c r="AQ55" s="105" t="s">
        <v>79</v>
      </c>
      <c r="AR55" s="100"/>
      <c r="AS55" s="106">
        <v>0</v>
      </c>
      <c r="AT55" s="107">
        <f>ROUND(SUM(AV55:AW55),2)</f>
        <v>0</v>
      </c>
      <c r="AU55" s="108">
        <f>'D.1.1 - Kuchyňka, kabinet '!P98</f>
        <v>0</v>
      </c>
      <c r="AV55" s="107">
        <f>'D.1.1 - Kuchyňka, kabinet '!J33</f>
        <v>0</v>
      </c>
      <c r="AW55" s="107">
        <f>'D.1.1 - Kuchyňka, kabinet '!J34</f>
        <v>0</v>
      </c>
      <c r="AX55" s="107">
        <f>'D.1.1 - Kuchyňka, kabinet '!J35</f>
        <v>0</v>
      </c>
      <c r="AY55" s="107">
        <f>'D.1.1 - Kuchyňka, kabinet '!J36</f>
        <v>0</v>
      </c>
      <c r="AZ55" s="107">
        <f>'D.1.1 - Kuchyňka, kabinet '!F33</f>
        <v>0</v>
      </c>
      <c r="BA55" s="107">
        <f>'D.1.1 - Kuchyňka, kabinet '!F34</f>
        <v>0</v>
      </c>
      <c r="BB55" s="107">
        <f>'D.1.1 - Kuchyňka, kabinet '!F35</f>
        <v>0</v>
      </c>
      <c r="BC55" s="107">
        <f>'D.1.1 - Kuchyňka, kabinet '!F36</f>
        <v>0</v>
      </c>
      <c r="BD55" s="109">
        <f>'D.1.1 - Kuchyňka, kabinet '!F37</f>
        <v>0</v>
      </c>
      <c r="BE55" s="7"/>
      <c r="BT55" s="110" t="s">
        <v>80</v>
      </c>
      <c r="BV55" s="110" t="s">
        <v>74</v>
      </c>
      <c r="BW55" s="110" t="s">
        <v>81</v>
      </c>
      <c r="BX55" s="110" t="s">
        <v>5</v>
      </c>
      <c r="CL55" s="110" t="s">
        <v>3</v>
      </c>
      <c r="CM55" s="110" t="s">
        <v>82</v>
      </c>
    </row>
    <row r="56" s="7" customFormat="1" ht="14.4" customHeight="1">
      <c r="A56" s="99" t="s">
        <v>76</v>
      </c>
      <c r="B56" s="100"/>
      <c r="C56" s="101"/>
      <c r="D56" s="102" t="s">
        <v>83</v>
      </c>
      <c r="E56" s="102"/>
      <c r="F56" s="102"/>
      <c r="G56" s="102"/>
      <c r="H56" s="102"/>
      <c r="I56" s="103"/>
      <c r="J56" s="102" t="s">
        <v>84</v>
      </c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4">
        <f>'D.1.1.1 - Nákladní výtah '!J30</f>
        <v>0</v>
      </c>
      <c r="AH56" s="103"/>
      <c r="AI56" s="103"/>
      <c r="AJ56" s="103"/>
      <c r="AK56" s="103"/>
      <c r="AL56" s="103"/>
      <c r="AM56" s="103"/>
      <c r="AN56" s="104">
        <f>SUM(AG56,AT56)</f>
        <v>0</v>
      </c>
      <c r="AO56" s="103"/>
      <c r="AP56" s="103"/>
      <c r="AQ56" s="105" t="s">
        <v>79</v>
      </c>
      <c r="AR56" s="100"/>
      <c r="AS56" s="106">
        <v>0</v>
      </c>
      <c r="AT56" s="107">
        <f>ROUND(SUM(AV56:AW56),2)</f>
        <v>0</v>
      </c>
      <c r="AU56" s="108">
        <f>'D.1.1.1 - Nákladní výtah '!P95</f>
        <v>0</v>
      </c>
      <c r="AV56" s="107">
        <f>'D.1.1.1 - Nákladní výtah '!J33</f>
        <v>0</v>
      </c>
      <c r="AW56" s="107">
        <f>'D.1.1.1 - Nákladní výtah '!J34</f>
        <v>0</v>
      </c>
      <c r="AX56" s="107">
        <f>'D.1.1.1 - Nákladní výtah '!J35</f>
        <v>0</v>
      </c>
      <c r="AY56" s="107">
        <f>'D.1.1.1 - Nákladní výtah '!J36</f>
        <v>0</v>
      </c>
      <c r="AZ56" s="107">
        <f>'D.1.1.1 - Nákladní výtah '!F33</f>
        <v>0</v>
      </c>
      <c r="BA56" s="107">
        <f>'D.1.1.1 - Nákladní výtah '!F34</f>
        <v>0</v>
      </c>
      <c r="BB56" s="107">
        <f>'D.1.1.1 - Nákladní výtah '!F35</f>
        <v>0</v>
      </c>
      <c r="BC56" s="107">
        <f>'D.1.1.1 - Nákladní výtah '!F36</f>
        <v>0</v>
      </c>
      <c r="BD56" s="109">
        <f>'D.1.1.1 - Nákladní výtah '!F37</f>
        <v>0</v>
      </c>
      <c r="BE56" s="7"/>
      <c r="BT56" s="110" t="s">
        <v>80</v>
      </c>
      <c r="BV56" s="110" t="s">
        <v>74</v>
      </c>
      <c r="BW56" s="110" t="s">
        <v>85</v>
      </c>
      <c r="BX56" s="110" t="s">
        <v>5</v>
      </c>
      <c r="CL56" s="110" t="s">
        <v>3</v>
      </c>
      <c r="CM56" s="110" t="s">
        <v>82</v>
      </c>
    </row>
    <row r="57" s="7" customFormat="1" ht="14.4" customHeight="1">
      <c r="A57" s="99" t="s">
        <v>76</v>
      </c>
      <c r="B57" s="100"/>
      <c r="C57" s="101"/>
      <c r="D57" s="102" t="s">
        <v>86</v>
      </c>
      <c r="E57" s="102"/>
      <c r="F57" s="102"/>
      <c r="G57" s="102"/>
      <c r="H57" s="102"/>
      <c r="I57" s="103"/>
      <c r="J57" s="102" t="s">
        <v>87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4">
        <f>'D.1.4.01 - Kanalizace'!J30</f>
        <v>0</v>
      </c>
      <c r="AH57" s="103"/>
      <c r="AI57" s="103"/>
      <c r="AJ57" s="103"/>
      <c r="AK57" s="103"/>
      <c r="AL57" s="103"/>
      <c r="AM57" s="103"/>
      <c r="AN57" s="104">
        <f>SUM(AG57,AT57)</f>
        <v>0</v>
      </c>
      <c r="AO57" s="103"/>
      <c r="AP57" s="103"/>
      <c r="AQ57" s="105" t="s">
        <v>79</v>
      </c>
      <c r="AR57" s="100"/>
      <c r="AS57" s="106">
        <v>0</v>
      </c>
      <c r="AT57" s="107">
        <f>ROUND(SUM(AV57:AW57),2)</f>
        <v>0</v>
      </c>
      <c r="AU57" s="108">
        <f>'D.1.4.01 - Kanalizace'!P85</f>
        <v>0</v>
      </c>
      <c r="AV57" s="107">
        <f>'D.1.4.01 - Kanalizace'!J33</f>
        <v>0</v>
      </c>
      <c r="AW57" s="107">
        <f>'D.1.4.01 - Kanalizace'!J34</f>
        <v>0</v>
      </c>
      <c r="AX57" s="107">
        <f>'D.1.4.01 - Kanalizace'!J35</f>
        <v>0</v>
      </c>
      <c r="AY57" s="107">
        <f>'D.1.4.01 - Kanalizace'!J36</f>
        <v>0</v>
      </c>
      <c r="AZ57" s="107">
        <f>'D.1.4.01 - Kanalizace'!F33</f>
        <v>0</v>
      </c>
      <c r="BA57" s="107">
        <f>'D.1.4.01 - Kanalizace'!F34</f>
        <v>0</v>
      </c>
      <c r="BB57" s="107">
        <f>'D.1.4.01 - Kanalizace'!F35</f>
        <v>0</v>
      </c>
      <c r="BC57" s="107">
        <f>'D.1.4.01 - Kanalizace'!F36</f>
        <v>0</v>
      </c>
      <c r="BD57" s="109">
        <f>'D.1.4.01 - Kanalizace'!F37</f>
        <v>0</v>
      </c>
      <c r="BE57" s="7"/>
      <c r="BT57" s="110" t="s">
        <v>80</v>
      </c>
      <c r="BV57" s="110" t="s">
        <v>74</v>
      </c>
      <c r="BW57" s="110" t="s">
        <v>88</v>
      </c>
      <c r="BX57" s="110" t="s">
        <v>5</v>
      </c>
      <c r="CL57" s="110" t="s">
        <v>3</v>
      </c>
      <c r="CM57" s="110" t="s">
        <v>82</v>
      </c>
    </row>
    <row r="58" s="7" customFormat="1" ht="14.4" customHeight="1">
      <c r="A58" s="99" t="s">
        <v>76</v>
      </c>
      <c r="B58" s="100"/>
      <c r="C58" s="101"/>
      <c r="D58" s="102" t="s">
        <v>89</v>
      </c>
      <c r="E58" s="102"/>
      <c r="F58" s="102"/>
      <c r="G58" s="102"/>
      <c r="H58" s="102"/>
      <c r="I58" s="103"/>
      <c r="J58" s="102" t="s">
        <v>90</v>
      </c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4">
        <f>'D.1.4.02 - Vnitřní vodovod'!J30</f>
        <v>0</v>
      </c>
      <c r="AH58" s="103"/>
      <c r="AI58" s="103"/>
      <c r="AJ58" s="103"/>
      <c r="AK58" s="103"/>
      <c r="AL58" s="103"/>
      <c r="AM58" s="103"/>
      <c r="AN58" s="104">
        <f>SUM(AG58,AT58)</f>
        <v>0</v>
      </c>
      <c r="AO58" s="103"/>
      <c r="AP58" s="103"/>
      <c r="AQ58" s="105" t="s">
        <v>79</v>
      </c>
      <c r="AR58" s="100"/>
      <c r="AS58" s="106">
        <v>0</v>
      </c>
      <c r="AT58" s="107">
        <f>ROUND(SUM(AV58:AW58),2)</f>
        <v>0</v>
      </c>
      <c r="AU58" s="108">
        <f>'D.1.4.02 - Vnitřní vodovod'!P88</f>
        <v>0</v>
      </c>
      <c r="AV58" s="107">
        <f>'D.1.4.02 - Vnitřní vodovod'!J33</f>
        <v>0</v>
      </c>
      <c r="AW58" s="107">
        <f>'D.1.4.02 - Vnitřní vodovod'!J34</f>
        <v>0</v>
      </c>
      <c r="AX58" s="107">
        <f>'D.1.4.02 - Vnitřní vodovod'!J35</f>
        <v>0</v>
      </c>
      <c r="AY58" s="107">
        <f>'D.1.4.02 - Vnitřní vodovod'!J36</f>
        <v>0</v>
      </c>
      <c r="AZ58" s="107">
        <f>'D.1.4.02 - Vnitřní vodovod'!F33</f>
        <v>0</v>
      </c>
      <c r="BA58" s="107">
        <f>'D.1.4.02 - Vnitřní vodovod'!F34</f>
        <v>0</v>
      </c>
      <c r="BB58" s="107">
        <f>'D.1.4.02 - Vnitřní vodovod'!F35</f>
        <v>0</v>
      </c>
      <c r="BC58" s="107">
        <f>'D.1.4.02 - Vnitřní vodovod'!F36</f>
        <v>0</v>
      </c>
      <c r="BD58" s="109">
        <f>'D.1.4.02 - Vnitřní vodovod'!F37</f>
        <v>0</v>
      </c>
      <c r="BE58" s="7"/>
      <c r="BT58" s="110" t="s">
        <v>80</v>
      </c>
      <c r="BV58" s="110" t="s">
        <v>74</v>
      </c>
      <c r="BW58" s="110" t="s">
        <v>91</v>
      </c>
      <c r="BX58" s="110" t="s">
        <v>5</v>
      </c>
      <c r="CL58" s="110" t="s">
        <v>3</v>
      </c>
      <c r="CM58" s="110" t="s">
        <v>82</v>
      </c>
    </row>
    <row r="59" s="7" customFormat="1" ht="14.4" customHeight="1">
      <c r="A59" s="99" t="s">
        <v>76</v>
      </c>
      <c r="B59" s="100"/>
      <c r="C59" s="101"/>
      <c r="D59" s="102" t="s">
        <v>92</v>
      </c>
      <c r="E59" s="102"/>
      <c r="F59" s="102"/>
      <c r="G59" s="102"/>
      <c r="H59" s="102"/>
      <c r="I59" s="103"/>
      <c r="J59" s="102" t="s">
        <v>93</v>
      </c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4">
        <f>'D.1.4.03 - Ústřední vytápění'!J30</f>
        <v>0</v>
      </c>
      <c r="AH59" s="103"/>
      <c r="AI59" s="103"/>
      <c r="AJ59" s="103"/>
      <c r="AK59" s="103"/>
      <c r="AL59" s="103"/>
      <c r="AM59" s="103"/>
      <c r="AN59" s="104">
        <f>SUM(AG59,AT59)</f>
        <v>0</v>
      </c>
      <c r="AO59" s="103"/>
      <c r="AP59" s="103"/>
      <c r="AQ59" s="105" t="s">
        <v>79</v>
      </c>
      <c r="AR59" s="100"/>
      <c r="AS59" s="106">
        <v>0</v>
      </c>
      <c r="AT59" s="107">
        <f>ROUND(SUM(AV59:AW59),2)</f>
        <v>0</v>
      </c>
      <c r="AU59" s="108">
        <f>'D.1.4.03 - Ústřední vytápění'!P87</f>
        <v>0</v>
      </c>
      <c r="AV59" s="107">
        <f>'D.1.4.03 - Ústřední vytápění'!J33</f>
        <v>0</v>
      </c>
      <c r="AW59" s="107">
        <f>'D.1.4.03 - Ústřední vytápění'!J34</f>
        <v>0</v>
      </c>
      <c r="AX59" s="107">
        <f>'D.1.4.03 - Ústřední vytápění'!J35</f>
        <v>0</v>
      </c>
      <c r="AY59" s="107">
        <f>'D.1.4.03 - Ústřední vytápění'!J36</f>
        <v>0</v>
      </c>
      <c r="AZ59" s="107">
        <f>'D.1.4.03 - Ústřední vytápění'!F33</f>
        <v>0</v>
      </c>
      <c r="BA59" s="107">
        <f>'D.1.4.03 - Ústřední vytápění'!F34</f>
        <v>0</v>
      </c>
      <c r="BB59" s="107">
        <f>'D.1.4.03 - Ústřední vytápění'!F35</f>
        <v>0</v>
      </c>
      <c r="BC59" s="107">
        <f>'D.1.4.03 - Ústřední vytápění'!F36</f>
        <v>0</v>
      </c>
      <c r="BD59" s="109">
        <f>'D.1.4.03 - Ústřední vytápění'!F37</f>
        <v>0</v>
      </c>
      <c r="BE59" s="7"/>
      <c r="BT59" s="110" t="s">
        <v>80</v>
      </c>
      <c r="BV59" s="110" t="s">
        <v>74</v>
      </c>
      <c r="BW59" s="110" t="s">
        <v>94</v>
      </c>
      <c r="BX59" s="110" t="s">
        <v>5</v>
      </c>
      <c r="CL59" s="110" t="s">
        <v>3</v>
      </c>
      <c r="CM59" s="110" t="s">
        <v>82</v>
      </c>
    </row>
    <row r="60" s="7" customFormat="1" ht="14.4" customHeight="1">
      <c r="A60" s="7"/>
      <c r="B60" s="100"/>
      <c r="C60" s="101"/>
      <c r="D60" s="102" t="s">
        <v>95</v>
      </c>
      <c r="E60" s="102"/>
      <c r="F60" s="102"/>
      <c r="G60" s="102"/>
      <c r="H60" s="102"/>
      <c r="I60" s="103"/>
      <c r="J60" s="102" t="s">
        <v>96</v>
      </c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11">
        <f>ROUND(SUM(AG61:AG62),2)</f>
        <v>0</v>
      </c>
      <c r="AH60" s="103"/>
      <c r="AI60" s="103"/>
      <c r="AJ60" s="103"/>
      <c r="AK60" s="103"/>
      <c r="AL60" s="103"/>
      <c r="AM60" s="103"/>
      <c r="AN60" s="104">
        <f>SUM(AG60,AT60)</f>
        <v>0</v>
      </c>
      <c r="AO60" s="103"/>
      <c r="AP60" s="103"/>
      <c r="AQ60" s="105" t="s">
        <v>79</v>
      </c>
      <c r="AR60" s="100"/>
      <c r="AS60" s="106">
        <f>ROUND(SUM(AS61:AS62),2)</f>
        <v>0</v>
      </c>
      <c r="AT60" s="107">
        <f>ROUND(SUM(AV60:AW60),2)</f>
        <v>0</v>
      </c>
      <c r="AU60" s="108">
        <f>ROUND(SUM(AU61:AU62),5)</f>
        <v>0</v>
      </c>
      <c r="AV60" s="107">
        <f>ROUND(AZ60*L29,2)</f>
        <v>0</v>
      </c>
      <c r="AW60" s="107">
        <f>ROUND(BA60*L30,2)</f>
        <v>0</v>
      </c>
      <c r="AX60" s="107">
        <f>ROUND(BB60*L29,2)</f>
        <v>0</v>
      </c>
      <c r="AY60" s="107">
        <f>ROUND(BC60*L30,2)</f>
        <v>0</v>
      </c>
      <c r="AZ60" s="107">
        <f>ROUND(SUM(AZ61:AZ62),2)</f>
        <v>0</v>
      </c>
      <c r="BA60" s="107">
        <f>ROUND(SUM(BA61:BA62),2)</f>
        <v>0</v>
      </c>
      <c r="BB60" s="107">
        <f>ROUND(SUM(BB61:BB62),2)</f>
        <v>0</v>
      </c>
      <c r="BC60" s="107">
        <f>ROUND(SUM(BC61:BC62),2)</f>
        <v>0</v>
      </c>
      <c r="BD60" s="109">
        <f>ROUND(SUM(BD61:BD62),2)</f>
        <v>0</v>
      </c>
      <c r="BE60" s="7"/>
      <c r="BS60" s="110" t="s">
        <v>71</v>
      </c>
      <c r="BT60" s="110" t="s">
        <v>80</v>
      </c>
      <c r="BU60" s="110" t="s">
        <v>73</v>
      </c>
      <c r="BV60" s="110" t="s">
        <v>74</v>
      </c>
      <c r="BW60" s="110" t="s">
        <v>97</v>
      </c>
      <c r="BX60" s="110" t="s">
        <v>5</v>
      </c>
      <c r="CL60" s="110" t="s">
        <v>3</v>
      </c>
      <c r="CM60" s="110" t="s">
        <v>82</v>
      </c>
    </row>
    <row r="61" s="4" customFormat="1" ht="24" customHeight="1">
      <c r="A61" s="99" t="s">
        <v>76</v>
      </c>
      <c r="B61" s="60"/>
      <c r="C61" s="10"/>
      <c r="D61" s="10"/>
      <c r="E61" s="112" t="s">
        <v>98</v>
      </c>
      <c r="F61" s="112"/>
      <c r="G61" s="112"/>
      <c r="H61" s="112"/>
      <c r="I61" s="112"/>
      <c r="J61" s="10"/>
      <c r="K61" s="112" t="s">
        <v>99</v>
      </c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>
        <f>'D.1.4.04.1 - VZT Zař. č. 1'!J32</f>
        <v>0</v>
      </c>
      <c r="AH61" s="10"/>
      <c r="AI61" s="10"/>
      <c r="AJ61" s="10"/>
      <c r="AK61" s="10"/>
      <c r="AL61" s="10"/>
      <c r="AM61" s="10"/>
      <c r="AN61" s="113">
        <f>SUM(AG61,AT61)</f>
        <v>0</v>
      </c>
      <c r="AO61" s="10"/>
      <c r="AP61" s="10"/>
      <c r="AQ61" s="114" t="s">
        <v>100</v>
      </c>
      <c r="AR61" s="60"/>
      <c r="AS61" s="115">
        <v>0</v>
      </c>
      <c r="AT61" s="116">
        <f>ROUND(SUM(AV61:AW61),2)</f>
        <v>0</v>
      </c>
      <c r="AU61" s="117">
        <f>'D.1.4.04.1 - VZT Zař. č. 1'!P88</f>
        <v>0</v>
      </c>
      <c r="AV61" s="116">
        <f>'D.1.4.04.1 - VZT Zař. č. 1'!J35</f>
        <v>0</v>
      </c>
      <c r="AW61" s="116">
        <f>'D.1.4.04.1 - VZT Zař. č. 1'!J36</f>
        <v>0</v>
      </c>
      <c r="AX61" s="116">
        <f>'D.1.4.04.1 - VZT Zař. č. 1'!J37</f>
        <v>0</v>
      </c>
      <c r="AY61" s="116">
        <f>'D.1.4.04.1 - VZT Zař. č. 1'!J38</f>
        <v>0</v>
      </c>
      <c r="AZ61" s="116">
        <f>'D.1.4.04.1 - VZT Zař. č. 1'!F35</f>
        <v>0</v>
      </c>
      <c r="BA61" s="116">
        <f>'D.1.4.04.1 - VZT Zař. č. 1'!F36</f>
        <v>0</v>
      </c>
      <c r="BB61" s="116">
        <f>'D.1.4.04.1 - VZT Zař. č. 1'!F37</f>
        <v>0</v>
      </c>
      <c r="BC61" s="116">
        <f>'D.1.4.04.1 - VZT Zař. č. 1'!F38</f>
        <v>0</v>
      </c>
      <c r="BD61" s="118">
        <f>'D.1.4.04.1 - VZT Zař. č. 1'!F39</f>
        <v>0</v>
      </c>
      <c r="BE61" s="4"/>
      <c r="BT61" s="28" t="s">
        <v>82</v>
      </c>
      <c r="BV61" s="28" t="s">
        <v>74</v>
      </c>
      <c r="BW61" s="28" t="s">
        <v>101</v>
      </c>
      <c r="BX61" s="28" t="s">
        <v>97</v>
      </c>
      <c r="CL61" s="28" t="s">
        <v>3</v>
      </c>
    </row>
    <row r="62" s="4" customFormat="1" ht="24" customHeight="1">
      <c r="A62" s="99" t="s">
        <v>76</v>
      </c>
      <c r="B62" s="60"/>
      <c r="C62" s="10"/>
      <c r="D62" s="10"/>
      <c r="E62" s="112" t="s">
        <v>102</v>
      </c>
      <c r="F62" s="112"/>
      <c r="G62" s="112"/>
      <c r="H62" s="112"/>
      <c r="I62" s="112"/>
      <c r="J62" s="10"/>
      <c r="K62" s="112" t="s">
        <v>103</v>
      </c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3">
        <f>'D.1.4.04.2 - VZT Zař. č. 2'!J32</f>
        <v>0</v>
      </c>
      <c r="AH62" s="10"/>
      <c r="AI62" s="10"/>
      <c r="AJ62" s="10"/>
      <c r="AK62" s="10"/>
      <c r="AL62" s="10"/>
      <c r="AM62" s="10"/>
      <c r="AN62" s="113">
        <f>SUM(AG62,AT62)</f>
        <v>0</v>
      </c>
      <c r="AO62" s="10"/>
      <c r="AP62" s="10"/>
      <c r="AQ62" s="114" t="s">
        <v>100</v>
      </c>
      <c r="AR62" s="60"/>
      <c r="AS62" s="115">
        <v>0</v>
      </c>
      <c r="AT62" s="116">
        <f>ROUND(SUM(AV62:AW62),2)</f>
        <v>0</v>
      </c>
      <c r="AU62" s="117">
        <f>'D.1.4.04.2 - VZT Zař. č. 2'!P88</f>
        <v>0</v>
      </c>
      <c r="AV62" s="116">
        <f>'D.1.4.04.2 - VZT Zař. č. 2'!J35</f>
        <v>0</v>
      </c>
      <c r="AW62" s="116">
        <f>'D.1.4.04.2 - VZT Zař. č. 2'!J36</f>
        <v>0</v>
      </c>
      <c r="AX62" s="116">
        <f>'D.1.4.04.2 - VZT Zař. č. 2'!J37</f>
        <v>0</v>
      </c>
      <c r="AY62" s="116">
        <f>'D.1.4.04.2 - VZT Zař. č. 2'!J38</f>
        <v>0</v>
      </c>
      <c r="AZ62" s="116">
        <f>'D.1.4.04.2 - VZT Zař. č. 2'!F35</f>
        <v>0</v>
      </c>
      <c r="BA62" s="116">
        <f>'D.1.4.04.2 - VZT Zař. č. 2'!F36</f>
        <v>0</v>
      </c>
      <c r="BB62" s="116">
        <f>'D.1.4.04.2 - VZT Zař. č. 2'!F37</f>
        <v>0</v>
      </c>
      <c r="BC62" s="116">
        <f>'D.1.4.04.2 - VZT Zař. č. 2'!F38</f>
        <v>0</v>
      </c>
      <c r="BD62" s="118">
        <f>'D.1.4.04.2 - VZT Zař. č. 2'!F39</f>
        <v>0</v>
      </c>
      <c r="BE62" s="4"/>
      <c r="BT62" s="28" t="s">
        <v>82</v>
      </c>
      <c r="BV62" s="28" t="s">
        <v>74</v>
      </c>
      <c r="BW62" s="28" t="s">
        <v>104</v>
      </c>
      <c r="BX62" s="28" t="s">
        <v>97</v>
      </c>
      <c r="CL62" s="28" t="s">
        <v>3</v>
      </c>
    </row>
    <row r="63" s="7" customFormat="1" ht="14.4" customHeight="1">
      <c r="A63" s="99" t="s">
        <v>76</v>
      </c>
      <c r="B63" s="100"/>
      <c r="C63" s="101"/>
      <c r="D63" s="102" t="s">
        <v>105</v>
      </c>
      <c r="E63" s="102"/>
      <c r="F63" s="102"/>
      <c r="G63" s="102"/>
      <c r="H63" s="102"/>
      <c r="I63" s="103"/>
      <c r="J63" s="102" t="s">
        <v>106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4">
        <f>'D.1.4.05 - Silnoproudá el...'!J30</f>
        <v>0</v>
      </c>
      <c r="AH63" s="103"/>
      <c r="AI63" s="103"/>
      <c r="AJ63" s="103"/>
      <c r="AK63" s="103"/>
      <c r="AL63" s="103"/>
      <c r="AM63" s="103"/>
      <c r="AN63" s="104">
        <f>SUM(AG63,AT63)</f>
        <v>0</v>
      </c>
      <c r="AO63" s="103"/>
      <c r="AP63" s="103"/>
      <c r="AQ63" s="105" t="s">
        <v>79</v>
      </c>
      <c r="AR63" s="100"/>
      <c r="AS63" s="106">
        <v>0</v>
      </c>
      <c r="AT63" s="107">
        <f>ROUND(SUM(AV63:AW63),2)</f>
        <v>0</v>
      </c>
      <c r="AU63" s="108">
        <f>'D.1.4.05 - Silnoproudá el...'!P81</f>
        <v>0</v>
      </c>
      <c r="AV63" s="107">
        <f>'D.1.4.05 - Silnoproudá el...'!J33</f>
        <v>0</v>
      </c>
      <c r="AW63" s="107">
        <f>'D.1.4.05 - Silnoproudá el...'!J34</f>
        <v>0</v>
      </c>
      <c r="AX63" s="107">
        <f>'D.1.4.05 - Silnoproudá el...'!J35</f>
        <v>0</v>
      </c>
      <c r="AY63" s="107">
        <f>'D.1.4.05 - Silnoproudá el...'!J36</f>
        <v>0</v>
      </c>
      <c r="AZ63" s="107">
        <f>'D.1.4.05 - Silnoproudá el...'!F33</f>
        <v>0</v>
      </c>
      <c r="BA63" s="107">
        <f>'D.1.4.05 - Silnoproudá el...'!F34</f>
        <v>0</v>
      </c>
      <c r="BB63" s="107">
        <f>'D.1.4.05 - Silnoproudá el...'!F35</f>
        <v>0</v>
      </c>
      <c r="BC63" s="107">
        <f>'D.1.4.05 - Silnoproudá el...'!F36</f>
        <v>0</v>
      </c>
      <c r="BD63" s="109">
        <f>'D.1.4.05 - Silnoproudá el...'!F37</f>
        <v>0</v>
      </c>
      <c r="BE63" s="7"/>
      <c r="BT63" s="110" t="s">
        <v>80</v>
      </c>
      <c r="BV63" s="110" t="s">
        <v>74</v>
      </c>
      <c r="BW63" s="110" t="s">
        <v>107</v>
      </c>
      <c r="BX63" s="110" t="s">
        <v>5</v>
      </c>
      <c r="CL63" s="110" t="s">
        <v>3</v>
      </c>
      <c r="CM63" s="110" t="s">
        <v>82</v>
      </c>
    </row>
    <row r="64" s="7" customFormat="1" ht="14.4" customHeight="1">
      <c r="A64" s="99" t="s">
        <v>76</v>
      </c>
      <c r="B64" s="100"/>
      <c r="C64" s="101"/>
      <c r="D64" s="102" t="s">
        <v>108</v>
      </c>
      <c r="E64" s="102"/>
      <c r="F64" s="102"/>
      <c r="G64" s="102"/>
      <c r="H64" s="102"/>
      <c r="I64" s="103"/>
      <c r="J64" s="102" t="s">
        <v>109</v>
      </c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4">
        <f>'VON - Vedlejší a ostatní ...'!J30</f>
        <v>0</v>
      </c>
      <c r="AH64" s="103"/>
      <c r="AI64" s="103"/>
      <c r="AJ64" s="103"/>
      <c r="AK64" s="103"/>
      <c r="AL64" s="103"/>
      <c r="AM64" s="103"/>
      <c r="AN64" s="104">
        <f>SUM(AG64,AT64)</f>
        <v>0</v>
      </c>
      <c r="AO64" s="103"/>
      <c r="AP64" s="103"/>
      <c r="AQ64" s="105" t="s">
        <v>79</v>
      </c>
      <c r="AR64" s="100"/>
      <c r="AS64" s="119">
        <v>0</v>
      </c>
      <c r="AT64" s="120">
        <f>ROUND(SUM(AV64:AW64),2)</f>
        <v>0</v>
      </c>
      <c r="AU64" s="121">
        <f>'VON - Vedlejší a ostatní ...'!P85</f>
        <v>0</v>
      </c>
      <c r="AV64" s="120">
        <f>'VON - Vedlejší a ostatní ...'!J33</f>
        <v>0</v>
      </c>
      <c r="AW64" s="120">
        <f>'VON - Vedlejší a ostatní ...'!J34</f>
        <v>0</v>
      </c>
      <c r="AX64" s="120">
        <f>'VON - Vedlejší a ostatní ...'!J35</f>
        <v>0</v>
      </c>
      <c r="AY64" s="120">
        <f>'VON - Vedlejší a ostatní ...'!J36</f>
        <v>0</v>
      </c>
      <c r="AZ64" s="120">
        <f>'VON - Vedlejší a ostatní ...'!F33</f>
        <v>0</v>
      </c>
      <c r="BA64" s="120">
        <f>'VON - Vedlejší a ostatní ...'!F34</f>
        <v>0</v>
      </c>
      <c r="BB64" s="120">
        <f>'VON - Vedlejší a ostatní ...'!F35</f>
        <v>0</v>
      </c>
      <c r="BC64" s="120">
        <f>'VON - Vedlejší a ostatní ...'!F36</f>
        <v>0</v>
      </c>
      <c r="BD64" s="122">
        <f>'VON - Vedlejší a ostatní ...'!F37</f>
        <v>0</v>
      </c>
      <c r="BE64" s="7"/>
      <c r="BT64" s="110" t="s">
        <v>80</v>
      </c>
      <c r="BV64" s="110" t="s">
        <v>74</v>
      </c>
      <c r="BW64" s="110" t="s">
        <v>110</v>
      </c>
      <c r="BX64" s="110" t="s">
        <v>5</v>
      </c>
      <c r="CL64" s="110" t="s">
        <v>3</v>
      </c>
      <c r="CM64" s="110" t="s">
        <v>82</v>
      </c>
    </row>
    <row r="65" s="2" customFormat="1" ht="30" customHeight="1">
      <c r="A65" s="39"/>
      <c r="B65" s="40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40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="2" customFormat="1" ht="6.96" customHeight="1">
      <c r="A66" s="39"/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40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</sheetData>
  <mergeCells count="78">
    <mergeCell ref="C52:G52"/>
    <mergeCell ref="D60:H60"/>
    <mergeCell ref="D56:H56"/>
    <mergeCell ref="D58:H58"/>
    <mergeCell ref="D59:H59"/>
    <mergeCell ref="D55:H55"/>
    <mergeCell ref="D57:H57"/>
    <mergeCell ref="D63:H63"/>
    <mergeCell ref="D64:H64"/>
    <mergeCell ref="E61:I61"/>
    <mergeCell ref="E62:I62"/>
    <mergeCell ref="I52:AF52"/>
    <mergeCell ref="J58:AF58"/>
    <mergeCell ref="J60:AF60"/>
    <mergeCell ref="J59:AF59"/>
    <mergeCell ref="J55:AF55"/>
    <mergeCell ref="J56:AF56"/>
    <mergeCell ref="J63:AF63"/>
    <mergeCell ref="J57:AF57"/>
    <mergeCell ref="J64:AF64"/>
    <mergeCell ref="K62:AF62"/>
    <mergeCell ref="K61:AF61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4:AM64"/>
    <mergeCell ref="AG63:AM63"/>
    <mergeCell ref="AG62:AM62"/>
    <mergeCell ref="AG61:AM61"/>
    <mergeCell ref="AG52:AM52"/>
    <mergeCell ref="AG60:AM60"/>
    <mergeCell ref="AG58:AM58"/>
    <mergeCell ref="AG57:AM57"/>
    <mergeCell ref="AG56:AM56"/>
    <mergeCell ref="AG59:AM59"/>
    <mergeCell ref="AG55:AM55"/>
    <mergeCell ref="AM47:AN47"/>
    <mergeCell ref="AM49:AP49"/>
    <mergeCell ref="AM50:AP50"/>
    <mergeCell ref="AN55:AP55"/>
    <mergeCell ref="AN63:AP63"/>
    <mergeCell ref="AN64:AP64"/>
    <mergeCell ref="AN62:AP62"/>
    <mergeCell ref="AN56:AP56"/>
    <mergeCell ref="AN57:AP57"/>
    <mergeCell ref="AN61:AP61"/>
    <mergeCell ref="AN59:AP59"/>
    <mergeCell ref="AN60:AP60"/>
    <mergeCell ref="AN52:AP52"/>
    <mergeCell ref="AN58:AP58"/>
    <mergeCell ref="AS49:AT51"/>
    <mergeCell ref="AN54:AP54"/>
  </mergeCells>
  <hyperlinks>
    <hyperlink ref="A55" location="'D.1.1 - Kuchyňka, kabinet '!C2" display="/"/>
    <hyperlink ref="A56" location="'D.1.1.1 - Nákladní výtah '!C2" display="/"/>
    <hyperlink ref="A57" location="'D.1.4.01 - Kanalizace'!C2" display="/"/>
    <hyperlink ref="A58" location="'D.1.4.02 - Vnitřní vodovod'!C2" display="/"/>
    <hyperlink ref="A59" location="'D.1.4.03 - Ústřední vytápění'!C2" display="/"/>
    <hyperlink ref="A61" location="'D.1.4.04.1 - VZT Zař. č. 1'!C2" display="/"/>
    <hyperlink ref="A62" location="'D.1.4.04.2 - VZT Zař. č. 2'!C2" display="/"/>
    <hyperlink ref="A63" location="'D.1.4.05 - Silnoproudá el...'!C2" display="/"/>
    <hyperlink ref="A64" location="'VON - Vedlejší a ostatní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110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="1" customFormat="1" ht="24.96" customHeight="1">
      <c r="B4" s="23"/>
      <c r="D4" s="24" t="s">
        <v>111</v>
      </c>
      <c r="L4" s="23"/>
      <c r="M4" s="123" t="s">
        <v>11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33" t="s">
        <v>17</v>
      </c>
      <c r="L6" s="23"/>
    </row>
    <row r="7" s="1" customFormat="1" ht="27" customHeight="1">
      <c r="B7" s="23"/>
      <c r="E7" s="124" t="str">
        <f>'Rekapitulace stavby'!K6</f>
        <v>ZŠ Konečná-učebna žákovské kuchyňky vč.kabinetu,vybudování bezbar.WC a rekontrukce bezbar.přístupu</v>
      </c>
      <c r="F7" s="33"/>
      <c r="G7" s="33"/>
      <c r="H7" s="33"/>
      <c r="L7" s="23"/>
    </row>
    <row r="8" s="2" customFormat="1" ht="12" customHeight="1">
      <c r="A8" s="39"/>
      <c r="B8" s="40"/>
      <c r="C8" s="39"/>
      <c r="D8" s="33" t="s">
        <v>112</v>
      </c>
      <c r="E8" s="39"/>
      <c r="F8" s="39"/>
      <c r="G8" s="39"/>
      <c r="H8" s="39"/>
      <c r="I8" s="39"/>
      <c r="J8" s="39"/>
      <c r="K8" s="39"/>
      <c r="L8" s="12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0"/>
      <c r="C9" s="39"/>
      <c r="D9" s="39"/>
      <c r="E9" s="63" t="s">
        <v>1665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15. 1. 2024</v>
      </c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tr">
        <f>IF('Rekapitulace stavby'!AN19="","",'Rekapitulace stavby'!AN19)</f>
        <v/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tr">
        <f>IF('Rekapitulace stavby'!E20="","",'Rekapitulace stavby'!E20)</f>
        <v xml:space="preserve"> </v>
      </c>
      <c r="F24" s="39"/>
      <c r="G24" s="39"/>
      <c r="H24" s="39"/>
      <c r="I24" s="33" t="s">
        <v>28</v>
      </c>
      <c r="J24" s="28" t="str">
        <f>IF('Rekapitulace stavby'!AN20="","",'Rekapitulace stavby'!AN20)</f>
        <v/>
      </c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72" customHeight="1">
      <c r="A27" s="126"/>
      <c r="B27" s="127"/>
      <c r="C27" s="126"/>
      <c r="D27" s="126"/>
      <c r="E27" s="37" t="s">
        <v>37</v>
      </c>
      <c r="F27" s="37"/>
      <c r="G27" s="37"/>
      <c r="H27" s="37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2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9" t="s">
        <v>38</v>
      </c>
      <c r="E30" s="39"/>
      <c r="F30" s="39"/>
      <c r="G30" s="39"/>
      <c r="H30" s="39"/>
      <c r="I30" s="39"/>
      <c r="J30" s="91">
        <f>ROUND(J85, 2)</f>
        <v>0</v>
      </c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30" t="s">
        <v>42</v>
      </c>
      <c r="E33" s="33" t="s">
        <v>43</v>
      </c>
      <c r="F33" s="131">
        <f>ROUND((SUM(BE85:BE106)),  2)</f>
        <v>0</v>
      </c>
      <c r="G33" s="39"/>
      <c r="H33" s="39"/>
      <c r="I33" s="132">
        <v>0.20999999999999999</v>
      </c>
      <c r="J33" s="131">
        <f>ROUND(((SUM(BE85:BE106))*I33),  2)</f>
        <v>0</v>
      </c>
      <c r="K33" s="39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44</v>
      </c>
      <c r="F34" s="131">
        <f>ROUND((SUM(BF85:BF106)),  2)</f>
        <v>0</v>
      </c>
      <c r="G34" s="39"/>
      <c r="H34" s="39"/>
      <c r="I34" s="132">
        <v>0.12</v>
      </c>
      <c r="J34" s="131">
        <f>ROUND(((SUM(BF85:BF106))*I34),  2)</f>
        <v>0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45</v>
      </c>
      <c r="F35" s="131">
        <f>ROUND((SUM(BG85:BG106)),  2)</f>
        <v>0</v>
      </c>
      <c r="G35" s="39"/>
      <c r="H35" s="39"/>
      <c r="I35" s="132">
        <v>0.20999999999999999</v>
      </c>
      <c r="J35" s="131">
        <f>0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46</v>
      </c>
      <c r="F36" s="131">
        <f>ROUND((SUM(BH85:BH106)),  2)</f>
        <v>0</v>
      </c>
      <c r="G36" s="39"/>
      <c r="H36" s="39"/>
      <c r="I36" s="132">
        <v>0.12</v>
      </c>
      <c r="J36" s="131">
        <f>0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47</v>
      </c>
      <c r="F37" s="131">
        <f>ROUND((SUM(BI85:BI106)),  2)</f>
        <v>0</v>
      </c>
      <c r="G37" s="39"/>
      <c r="H37" s="39"/>
      <c r="I37" s="132">
        <v>0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3"/>
      <c r="D39" s="134" t="s">
        <v>48</v>
      </c>
      <c r="E39" s="77"/>
      <c r="F39" s="77"/>
      <c r="G39" s="135" t="s">
        <v>49</v>
      </c>
      <c r="H39" s="136" t="s">
        <v>50</v>
      </c>
      <c r="I39" s="77"/>
      <c r="J39" s="137">
        <f>SUM(J30:J37)</f>
        <v>0</v>
      </c>
      <c r="K39" s="138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2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39"/>
      <c r="E45" s="39"/>
      <c r="F45" s="39"/>
      <c r="G45" s="39"/>
      <c r="H45" s="39"/>
      <c r="I45" s="39"/>
      <c r="J45" s="39"/>
      <c r="K45" s="39"/>
      <c r="L45" s="12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7" customHeight="1">
      <c r="A48" s="39"/>
      <c r="B48" s="40"/>
      <c r="C48" s="39"/>
      <c r="D48" s="39"/>
      <c r="E48" s="124" t="str">
        <f>E7</f>
        <v>ZŠ Konečná-učebna žákovské kuchyňky vč.kabinetu,vybudování bezbar.WC a rekontrukce bezbar.přístupu</v>
      </c>
      <c r="F48" s="33"/>
      <c r="G48" s="33"/>
      <c r="H48" s="33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112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39"/>
      <c r="D50" s="39"/>
      <c r="E50" s="63" t="str">
        <f>E9</f>
        <v xml:space="preserve">VON - Vedlejší a ostatní náklady </v>
      </c>
      <c r="F50" s="39"/>
      <c r="G50" s="39"/>
      <c r="H50" s="39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2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39"/>
      <c r="E52" s="39"/>
      <c r="F52" s="28" t="str">
        <f>F12</f>
        <v>Karlovy Vary</v>
      </c>
      <c r="G52" s="39"/>
      <c r="H52" s="39"/>
      <c r="I52" s="33" t="s">
        <v>23</v>
      </c>
      <c r="J52" s="65" t="str">
        <f>IF(J12="","",J12)</f>
        <v>15. 1. 2024</v>
      </c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Karlovy Vary</v>
      </c>
      <c r="G54" s="39"/>
      <c r="H54" s="39"/>
      <c r="I54" s="33" t="s">
        <v>31</v>
      </c>
      <c r="J54" s="37" t="str">
        <f>E21</f>
        <v>Oto Szakos</v>
      </c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 xml:space="preserve"> </v>
      </c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39" t="s">
        <v>115</v>
      </c>
      <c r="D57" s="133"/>
      <c r="E57" s="133"/>
      <c r="F57" s="133"/>
      <c r="G57" s="133"/>
      <c r="H57" s="133"/>
      <c r="I57" s="133"/>
      <c r="J57" s="140" t="s">
        <v>116</v>
      </c>
      <c r="K57" s="133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1" t="s">
        <v>70</v>
      </c>
      <c r="D59" s="39"/>
      <c r="E59" s="39"/>
      <c r="F59" s="39"/>
      <c r="G59" s="39"/>
      <c r="H59" s="39"/>
      <c r="I59" s="39"/>
      <c r="J59" s="91">
        <f>J85</f>
        <v>0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117</v>
      </c>
    </row>
    <row r="60" s="9" customFormat="1" ht="24.96" customHeight="1">
      <c r="A60" s="9"/>
      <c r="B60" s="142"/>
      <c r="C60" s="9"/>
      <c r="D60" s="143" t="s">
        <v>1666</v>
      </c>
      <c r="E60" s="144"/>
      <c r="F60" s="144"/>
      <c r="G60" s="144"/>
      <c r="H60" s="144"/>
      <c r="I60" s="144"/>
      <c r="J60" s="145">
        <f>J86</f>
        <v>0</v>
      </c>
      <c r="K60" s="9"/>
      <c r="L60" s="14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46"/>
      <c r="C61" s="10"/>
      <c r="D61" s="147" t="s">
        <v>1667</v>
      </c>
      <c r="E61" s="148"/>
      <c r="F61" s="148"/>
      <c r="G61" s="148"/>
      <c r="H61" s="148"/>
      <c r="I61" s="148"/>
      <c r="J61" s="149">
        <f>J87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46"/>
      <c r="C62" s="10"/>
      <c r="D62" s="147" t="s">
        <v>1668</v>
      </c>
      <c r="E62" s="148"/>
      <c r="F62" s="148"/>
      <c r="G62" s="148"/>
      <c r="H62" s="148"/>
      <c r="I62" s="148"/>
      <c r="J62" s="149">
        <f>J91</f>
        <v>0</v>
      </c>
      <c r="K62" s="10"/>
      <c r="L62" s="14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46"/>
      <c r="C63" s="10"/>
      <c r="D63" s="147" t="s">
        <v>1669</v>
      </c>
      <c r="E63" s="148"/>
      <c r="F63" s="148"/>
      <c r="G63" s="148"/>
      <c r="H63" s="148"/>
      <c r="I63" s="148"/>
      <c r="J63" s="149">
        <f>J95</f>
        <v>0</v>
      </c>
      <c r="K63" s="10"/>
      <c r="L63" s="14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46"/>
      <c r="C64" s="10"/>
      <c r="D64" s="147" t="s">
        <v>1670</v>
      </c>
      <c r="E64" s="148"/>
      <c r="F64" s="148"/>
      <c r="G64" s="148"/>
      <c r="H64" s="148"/>
      <c r="I64" s="148"/>
      <c r="J64" s="149">
        <f>J99</f>
        <v>0</v>
      </c>
      <c r="K64" s="10"/>
      <c r="L64" s="14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46"/>
      <c r="C65" s="10"/>
      <c r="D65" s="147" t="s">
        <v>1671</v>
      </c>
      <c r="E65" s="148"/>
      <c r="F65" s="148"/>
      <c r="G65" s="148"/>
      <c r="H65" s="148"/>
      <c r="I65" s="148"/>
      <c r="J65" s="149">
        <f>J103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39"/>
      <c r="D66" s="39"/>
      <c r="E66" s="39"/>
      <c r="F66" s="39"/>
      <c r="G66" s="39"/>
      <c r="H66" s="39"/>
      <c r="I66" s="39"/>
      <c r="J66" s="39"/>
      <c r="K66" s="39"/>
      <c r="L66" s="12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12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12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137</v>
      </c>
      <c r="D72" s="39"/>
      <c r="E72" s="39"/>
      <c r="F72" s="39"/>
      <c r="G72" s="39"/>
      <c r="H72" s="39"/>
      <c r="I72" s="39"/>
      <c r="J72" s="39"/>
      <c r="K72" s="39"/>
      <c r="L72" s="12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39"/>
      <c r="D73" s="39"/>
      <c r="E73" s="39"/>
      <c r="F73" s="39"/>
      <c r="G73" s="39"/>
      <c r="H73" s="39"/>
      <c r="I73" s="39"/>
      <c r="J73" s="39"/>
      <c r="K73" s="39"/>
      <c r="L73" s="12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17</v>
      </c>
      <c r="D74" s="39"/>
      <c r="E74" s="39"/>
      <c r="F74" s="39"/>
      <c r="G74" s="39"/>
      <c r="H74" s="39"/>
      <c r="I74" s="39"/>
      <c r="J74" s="39"/>
      <c r="K74" s="3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7" customHeight="1">
      <c r="A75" s="39"/>
      <c r="B75" s="40"/>
      <c r="C75" s="39"/>
      <c r="D75" s="39"/>
      <c r="E75" s="124" t="str">
        <f>E7</f>
        <v>ZŠ Konečná-učebna žákovské kuchyňky vč.kabinetu,vybudování bezbar.WC a rekontrukce bezbar.přístupu</v>
      </c>
      <c r="F75" s="33"/>
      <c r="G75" s="33"/>
      <c r="H75" s="33"/>
      <c r="I75" s="39"/>
      <c r="J75" s="39"/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112</v>
      </c>
      <c r="D76" s="39"/>
      <c r="E76" s="39"/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5.6" customHeight="1">
      <c r="A77" s="39"/>
      <c r="B77" s="40"/>
      <c r="C77" s="39"/>
      <c r="D77" s="39"/>
      <c r="E77" s="63" t="str">
        <f>E9</f>
        <v xml:space="preserve">VON - Vedlejší a ostatní náklady </v>
      </c>
      <c r="F77" s="39"/>
      <c r="G77" s="39"/>
      <c r="H77" s="39"/>
      <c r="I77" s="39"/>
      <c r="J77" s="39"/>
      <c r="K77" s="39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39"/>
      <c r="D78" s="39"/>
      <c r="E78" s="39"/>
      <c r="F78" s="39"/>
      <c r="G78" s="39"/>
      <c r="H78" s="39"/>
      <c r="I78" s="39"/>
      <c r="J78" s="39"/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39"/>
      <c r="E79" s="39"/>
      <c r="F79" s="28" t="str">
        <f>F12</f>
        <v>Karlovy Vary</v>
      </c>
      <c r="G79" s="39"/>
      <c r="H79" s="39"/>
      <c r="I79" s="33" t="s">
        <v>23</v>
      </c>
      <c r="J79" s="65" t="str">
        <f>IF(J12="","",J12)</f>
        <v>15. 1. 2024</v>
      </c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39"/>
      <c r="D80" s="39"/>
      <c r="E80" s="39"/>
      <c r="F80" s="39"/>
      <c r="G80" s="39"/>
      <c r="H80" s="39"/>
      <c r="I80" s="39"/>
      <c r="J80" s="39"/>
      <c r="K80" s="39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6" customHeight="1">
      <c r="A81" s="39"/>
      <c r="B81" s="40"/>
      <c r="C81" s="33" t="s">
        <v>25</v>
      </c>
      <c r="D81" s="39"/>
      <c r="E81" s="39"/>
      <c r="F81" s="28" t="str">
        <f>E15</f>
        <v>Statutární město Karlovy Vary</v>
      </c>
      <c r="G81" s="39"/>
      <c r="H81" s="39"/>
      <c r="I81" s="33" t="s">
        <v>31</v>
      </c>
      <c r="J81" s="37" t="str">
        <f>E21</f>
        <v>Oto Szakos</v>
      </c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6" customHeight="1">
      <c r="A82" s="39"/>
      <c r="B82" s="40"/>
      <c r="C82" s="33" t="s">
        <v>29</v>
      </c>
      <c r="D82" s="39"/>
      <c r="E82" s="39"/>
      <c r="F82" s="28" t="str">
        <f>IF(E18="","",E18)</f>
        <v>Vyplň údaj</v>
      </c>
      <c r="G82" s="39"/>
      <c r="H82" s="39"/>
      <c r="I82" s="33" t="s">
        <v>34</v>
      </c>
      <c r="J82" s="37" t="str">
        <f>E24</f>
        <v xml:space="preserve"> </v>
      </c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12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50"/>
      <c r="B84" s="151"/>
      <c r="C84" s="152" t="s">
        <v>138</v>
      </c>
      <c r="D84" s="153" t="s">
        <v>57</v>
      </c>
      <c r="E84" s="153" t="s">
        <v>53</v>
      </c>
      <c r="F84" s="153" t="s">
        <v>54</v>
      </c>
      <c r="G84" s="153" t="s">
        <v>139</v>
      </c>
      <c r="H84" s="153" t="s">
        <v>140</v>
      </c>
      <c r="I84" s="153" t="s">
        <v>141</v>
      </c>
      <c r="J84" s="153" t="s">
        <v>116</v>
      </c>
      <c r="K84" s="154" t="s">
        <v>142</v>
      </c>
      <c r="L84" s="155"/>
      <c r="M84" s="81" t="s">
        <v>3</v>
      </c>
      <c r="N84" s="82" t="s">
        <v>42</v>
      </c>
      <c r="O84" s="82" t="s">
        <v>143</v>
      </c>
      <c r="P84" s="82" t="s">
        <v>144</v>
      </c>
      <c r="Q84" s="82" t="s">
        <v>145</v>
      </c>
      <c r="R84" s="82" t="s">
        <v>146</v>
      </c>
      <c r="S84" s="82" t="s">
        <v>147</v>
      </c>
      <c r="T84" s="83" t="s">
        <v>148</v>
      </c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</row>
    <row r="85" s="2" customFormat="1" ht="22.8" customHeight="1">
      <c r="A85" s="39"/>
      <c r="B85" s="40"/>
      <c r="C85" s="88" t="s">
        <v>149</v>
      </c>
      <c r="D85" s="39"/>
      <c r="E85" s="39"/>
      <c r="F85" s="39"/>
      <c r="G85" s="39"/>
      <c r="H85" s="39"/>
      <c r="I85" s="39"/>
      <c r="J85" s="156">
        <f>BK85</f>
        <v>0</v>
      </c>
      <c r="K85" s="39"/>
      <c r="L85" s="40"/>
      <c r="M85" s="84"/>
      <c r="N85" s="69"/>
      <c r="O85" s="85"/>
      <c r="P85" s="157">
        <f>P86</f>
        <v>0</v>
      </c>
      <c r="Q85" s="85"/>
      <c r="R85" s="157">
        <f>R86</f>
        <v>0</v>
      </c>
      <c r="S85" s="85"/>
      <c r="T85" s="158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20" t="s">
        <v>71</v>
      </c>
      <c r="AU85" s="20" t="s">
        <v>117</v>
      </c>
      <c r="BK85" s="159">
        <f>BK86</f>
        <v>0</v>
      </c>
    </row>
    <row r="86" s="12" customFormat="1" ht="25.92" customHeight="1">
      <c r="A86" s="12"/>
      <c r="B86" s="160"/>
      <c r="C86" s="12"/>
      <c r="D86" s="161" t="s">
        <v>71</v>
      </c>
      <c r="E86" s="162" t="s">
        <v>1672</v>
      </c>
      <c r="F86" s="162" t="s">
        <v>1673</v>
      </c>
      <c r="G86" s="12"/>
      <c r="H86" s="12"/>
      <c r="I86" s="163"/>
      <c r="J86" s="164">
        <f>BK86</f>
        <v>0</v>
      </c>
      <c r="K86" s="12"/>
      <c r="L86" s="160"/>
      <c r="M86" s="165"/>
      <c r="N86" s="166"/>
      <c r="O86" s="166"/>
      <c r="P86" s="167">
        <f>P87+P91+P95+P99+P103</f>
        <v>0</v>
      </c>
      <c r="Q86" s="166"/>
      <c r="R86" s="167">
        <f>R87+R91+R95+R99+R103</f>
        <v>0</v>
      </c>
      <c r="S86" s="166"/>
      <c r="T86" s="168">
        <f>T87+T91+T95+T99+T103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61" t="s">
        <v>188</v>
      </c>
      <c r="AT86" s="169" t="s">
        <v>71</v>
      </c>
      <c r="AU86" s="169" t="s">
        <v>72</v>
      </c>
      <c r="AY86" s="161" t="s">
        <v>152</v>
      </c>
      <c r="BK86" s="170">
        <f>BK87+BK91+BK95+BK99+BK103</f>
        <v>0</v>
      </c>
    </row>
    <row r="87" s="12" customFormat="1" ht="22.8" customHeight="1">
      <c r="A87" s="12"/>
      <c r="B87" s="160"/>
      <c r="C87" s="12"/>
      <c r="D87" s="161" t="s">
        <v>71</v>
      </c>
      <c r="E87" s="171" t="s">
        <v>1674</v>
      </c>
      <c r="F87" s="171" t="s">
        <v>1675</v>
      </c>
      <c r="G87" s="12"/>
      <c r="H87" s="12"/>
      <c r="I87" s="163"/>
      <c r="J87" s="172">
        <f>BK87</f>
        <v>0</v>
      </c>
      <c r="K87" s="12"/>
      <c r="L87" s="160"/>
      <c r="M87" s="165"/>
      <c r="N87" s="166"/>
      <c r="O87" s="166"/>
      <c r="P87" s="167">
        <f>SUM(P88:P90)</f>
        <v>0</v>
      </c>
      <c r="Q87" s="166"/>
      <c r="R87" s="167">
        <f>SUM(R88:R90)</f>
        <v>0</v>
      </c>
      <c r="S87" s="166"/>
      <c r="T87" s="168">
        <f>SUM(T88:T90)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61" t="s">
        <v>188</v>
      </c>
      <c r="AT87" s="169" t="s">
        <v>71</v>
      </c>
      <c r="AU87" s="169" t="s">
        <v>80</v>
      </c>
      <c r="AY87" s="161" t="s">
        <v>152</v>
      </c>
      <c r="BK87" s="170">
        <f>SUM(BK88:BK90)</f>
        <v>0</v>
      </c>
    </row>
    <row r="88" s="2" customFormat="1" ht="14.4" customHeight="1">
      <c r="A88" s="39"/>
      <c r="B88" s="173"/>
      <c r="C88" s="174" t="s">
        <v>80</v>
      </c>
      <c r="D88" s="174" t="s">
        <v>155</v>
      </c>
      <c r="E88" s="175" t="s">
        <v>1676</v>
      </c>
      <c r="F88" s="176" t="s">
        <v>1677</v>
      </c>
      <c r="G88" s="177" t="s">
        <v>1168</v>
      </c>
      <c r="H88" s="178">
        <v>1</v>
      </c>
      <c r="I88" s="179"/>
      <c r="J88" s="180">
        <f>ROUND(I88*H88,2)</f>
        <v>0</v>
      </c>
      <c r="K88" s="176" t="s">
        <v>159</v>
      </c>
      <c r="L88" s="40"/>
      <c r="M88" s="181" t="s">
        <v>3</v>
      </c>
      <c r="N88" s="182" t="s">
        <v>43</v>
      </c>
      <c r="O88" s="73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185" t="s">
        <v>1678</v>
      </c>
      <c r="AT88" s="185" t="s">
        <v>155</v>
      </c>
      <c r="AU88" s="185" t="s">
        <v>82</v>
      </c>
      <c r="AY88" s="20" t="s">
        <v>152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20" t="s">
        <v>80</v>
      </c>
      <c r="BK88" s="186">
        <f>ROUND(I88*H88,2)</f>
        <v>0</v>
      </c>
      <c r="BL88" s="20" t="s">
        <v>1678</v>
      </c>
      <c r="BM88" s="185" t="s">
        <v>1679</v>
      </c>
    </row>
    <row r="89" s="2" customFormat="1">
      <c r="A89" s="39"/>
      <c r="B89" s="40"/>
      <c r="C89" s="39"/>
      <c r="D89" s="187" t="s">
        <v>162</v>
      </c>
      <c r="E89" s="39"/>
      <c r="F89" s="188" t="s">
        <v>1677</v>
      </c>
      <c r="G89" s="39"/>
      <c r="H89" s="39"/>
      <c r="I89" s="189"/>
      <c r="J89" s="39"/>
      <c r="K89" s="39"/>
      <c r="L89" s="40"/>
      <c r="M89" s="190"/>
      <c r="N89" s="191"/>
      <c r="O89" s="73"/>
      <c r="P89" s="73"/>
      <c r="Q89" s="73"/>
      <c r="R89" s="73"/>
      <c r="S89" s="73"/>
      <c r="T89" s="74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20" t="s">
        <v>162</v>
      </c>
      <c r="AU89" s="20" t="s">
        <v>82</v>
      </c>
    </row>
    <row r="90" s="2" customFormat="1">
      <c r="A90" s="39"/>
      <c r="B90" s="40"/>
      <c r="C90" s="39"/>
      <c r="D90" s="192" t="s">
        <v>164</v>
      </c>
      <c r="E90" s="39"/>
      <c r="F90" s="193" t="s">
        <v>1680</v>
      </c>
      <c r="G90" s="39"/>
      <c r="H90" s="39"/>
      <c r="I90" s="189"/>
      <c r="J90" s="39"/>
      <c r="K90" s="39"/>
      <c r="L90" s="40"/>
      <c r="M90" s="190"/>
      <c r="N90" s="191"/>
      <c r="O90" s="73"/>
      <c r="P90" s="73"/>
      <c r="Q90" s="73"/>
      <c r="R90" s="73"/>
      <c r="S90" s="73"/>
      <c r="T90" s="74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20" t="s">
        <v>164</v>
      </c>
      <c r="AU90" s="20" t="s">
        <v>82</v>
      </c>
    </row>
    <row r="91" s="12" customFormat="1" ht="22.8" customHeight="1">
      <c r="A91" s="12"/>
      <c r="B91" s="160"/>
      <c r="C91" s="12"/>
      <c r="D91" s="161" t="s">
        <v>71</v>
      </c>
      <c r="E91" s="171" t="s">
        <v>1681</v>
      </c>
      <c r="F91" s="171" t="s">
        <v>1682</v>
      </c>
      <c r="G91" s="12"/>
      <c r="H91" s="12"/>
      <c r="I91" s="163"/>
      <c r="J91" s="172">
        <f>BK91</f>
        <v>0</v>
      </c>
      <c r="K91" s="12"/>
      <c r="L91" s="160"/>
      <c r="M91" s="165"/>
      <c r="N91" s="166"/>
      <c r="O91" s="166"/>
      <c r="P91" s="167">
        <f>SUM(P92:P94)</f>
        <v>0</v>
      </c>
      <c r="Q91" s="166"/>
      <c r="R91" s="167">
        <f>SUM(R92:R94)</f>
        <v>0</v>
      </c>
      <c r="S91" s="166"/>
      <c r="T91" s="168">
        <f>SUM(T92:T94)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61" t="s">
        <v>188</v>
      </c>
      <c r="AT91" s="169" t="s">
        <v>71</v>
      </c>
      <c r="AU91" s="169" t="s">
        <v>80</v>
      </c>
      <c r="AY91" s="161" t="s">
        <v>152</v>
      </c>
      <c r="BK91" s="170">
        <f>SUM(BK92:BK94)</f>
        <v>0</v>
      </c>
    </row>
    <row r="92" s="2" customFormat="1" ht="14.4" customHeight="1">
      <c r="A92" s="39"/>
      <c r="B92" s="173"/>
      <c r="C92" s="174" t="s">
        <v>82</v>
      </c>
      <c r="D92" s="174" t="s">
        <v>155</v>
      </c>
      <c r="E92" s="175" t="s">
        <v>1683</v>
      </c>
      <c r="F92" s="176" t="s">
        <v>1682</v>
      </c>
      <c r="G92" s="177" t="s">
        <v>1168</v>
      </c>
      <c r="H92" s="178">
        <v>1</v>
      </c>
      <c r="I92" s="179"/>
      <c r="J92" s="180">
        <f>ROUND(I92*H92,2)</f>
        <v>0</v>
      </c>
      <c r="K92" s="176" t="s">
        <v>159</v>
      </c>
      <c r="L92" s="40"/>
      <c r="M92" s="181" t="s">
        <v>3</v>
      </c>
      <c r="N92" s="182" t="s">
        <v>43</v>
      </c>
      <c r="O92" s="73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85" t="s">
        <v>1678</v>
      </c>
      <c r="AT92" s="185" t="s">
        <v>155</v>
      </c>
      <c r="AU92" s="185" t="s">
        <v>82</v>
      </c>
      <c r="AY92" s="20" t="s">
        <v>152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20" t="s">
        <v>80</v>
      </c>
      <c r="BK92" s="186">
        <f>ROUND(I92*H92,2)</f>
        <v>0</v>
      </c>
      <c r="BL92" s="20" t="s">
        <v>1678</v>
      </c>
      <c r="BM92" s="185" t="s">
        <v>1684</v>
      </c>
    </row>
    <row r="93" s="2" customFormat="1">
      <c r="A93" s="39"/>
      <c r="B93" s="40"/>
      <c r="C93" s="39"/>
      <c r="D93" s="187" t="s">
        <v>162</v>
      </c>
      <c r="E93" s="39"/>
      <c r="F93" s="188" t="s">
        <v>1682</v>
      </c>
      <c r="G93" s="39"/>
      <c r="H93" s="39"/>
      <c r="I93" s="189"/>
      <c r="J93" s="39"/>
      <c r="K93" s="39"/>
      <c r="L93" s="40"/>
      <c r="M93" s="190"/>
      <c r="N93" s="191"/>
      <c r="O93" s="73"/>
      <c r="P93" s="73"/>
      <c r="Q93" s="73"/>
      <c r="R93" s="73"/>
      <c r="S93" s="73"/>
      <c r="T93" s="7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162</v>
      </c>
      <c r="AU93" s="20" t="s">
        <v>82</v>
      </c>
    </row>
    <row r="94" s="2" customFormat="1">
      <c r="A94" s="39"/>
      <c r="B94" s="40"/>
      <c r="C94" s="39"/>
      <c r="D94" s="192" t="s">
        <v>164</v>
      </c>
      <c r="E94" s="39"/>
      <c r="F94" s="193" t="s">
        <v>1685</v>
      </c>
      <c r="G94" s="39"/>
      <c r="H94" s="39"/>
      <c r="I94" s="189"/>
      <c r="J94" s="39"/>
      <c r="K94" s="39"/>
      <c r="L94" s="40"/>
      <c r="M94" s="190"/>
      <c r="N94" s="191"/>
      <c r="O94" s="73"/>
      <c r="P94" s="73"/>
      <c r="Q94" s="73"/>
      <c r="R94" s="73"/>
      <c r="S94" s="73"/>
      <c r="T94" s="74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20" t="s">
        <v>164</v>
      </c>
      <c r="AU94" s="20" t="s">
        <v>82</v>
      </c>
    </row>
    <row r="95" s="12" customFormat="1" ht="22.8" customHeight="1">
      <c r="A95" s="12"/>
      <c r="B95" s="160"/>
      <c r="C95" s="12"/>
      <c r="D95" s="161" t="s">
        <v>71</v>
      </c>
      <c r="E95" s="171" t="s">
        <v>1686</v>
      </c>
      <c r="F95" s="171" t="s">
        <v>1687</v>
      </c>
      <c r="G95" s="12"/>
      <c r="H95" s="12"/>
      <c r="I95" s="163"/>
      <c r="J95" s="172">
        <f>BK95</f>
        <v>0</v>
      </c>
      <c r="K95" s="12"/>
      <c r="L95" s="160"/>
      <c r="M95" s="165"/>
      <c r="N95" s="166"/>
      <c r="O95" s="166"/>
      <c r="P95" s="167">
        <f>SUM(P96:P98)</f>
        <v>0</v>
      </c>
      <c r="Q95" s="166"/>
      <c r="R95" s="167">
        <f>SUM(R96:R98)</f>
        <v>0</v>
      </c>
      <c r="S95" s="166"/>
      <c r="T95" s="168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61" t="s">
        <v>188</v>
      </c>
      <c r="AT95" s="169" t="s">
        <v>71</v>
      </c>
      <c r="AU95" s="169" t="s">
        <v>80</v>
      </c>
      <c r="AY95" s="161" t="s">
        <v>152</v>
      </c>
      <c r="BK95" s="170">
        <f>SUM(BK96:BK98)</f>
        <v>0</v>
      </c>
    </row>
    <row r="96" s="2" customFormat="1" ht="14.4" customHeight="1">
      <c r="A96" s="39"/>
      <c r="B96" s="173"/>
      <c r="C96" s="174" t="s">
        <v>153</v>
      </c>
      <c r="D96" s="174" t="s">
        <v>155</v>
      </c>
      <c r="E96" s="175" t="s">
        <v>1688</v>
      </c>
      <c r="F96" s="176" t="s">
        <v>1689</v>
      </c>
      <c r="G96" s="177" t="s">
        <v>1168</v>
      </c>
      <c r="H96" s="178">
        <v>1</v>
      </c>
      <c r="I96" s="179"/>
      <c r="J96" s="180">
        <f>ROUND(I96*H96,2)</f>
        <v>0</v>
      </c>
      <c r="K96" s="176" t="s">
        <v>159</v>
      </c>
      <c r="L96" s="40"/>
      <c r="M96" s="181" t="s">
        <v>3</v>
      </c>
      <c r="N96" s="182" t="s">
        <v>43</v>
      </c>
      <c r="O96" s="73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85" t="s">
        <v>1678</v>
      </c>
      <c r="AT96" s="185" t="s">
        <v>155</v>
      </c>
      <c r="AU96" s="185" t="s">
        <v>82</v>
      </c>
      <c r="AY96" s="20" t="s">
        <v>152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0" t="s">
        <v>80</v>
      </c>
      <c r="BK96" s="186">
        <f>ROUND(I96*H96,2)</f>
        <v>0</v>
      </c>
      <c r="BL96" s="20" t="s">
        <v>1678</v>
      </c>
      <c r="BM96" s="185" t="s">
        <v>1690</v>
      </c>
    </row>
    <row r="97" s="2" customFormat="1">
      <c r="A97" s="39"/>
      <c r="B97" s="40"/>
      <c r="C97" s="39"/>
      <c r="D97" s="187" t="s">
        <v>162</v>
      </c>
      <c r="E97" s="39"/>
      <c r="F97" s="188" t="s">
        <v>1689</v>
      </c>
      <c r="G97" s="39"/>
      <c r="H97" s="39"/>
      <c r="I97" s="189"/>
      <c r="J97" s="39"/>
      <c r="K97" s="39"/>
      <c r="L97" s="40"/>
      <c r="M97" s="190"/>
      <c r="N97" s="191"/>
      <c r="O97" s="73"/>
      <c r="P97" s="73"/>
      <c r="Q97" s="73"/>
      <c r="R97" s="73"/>
      <c r="S97" s="73"/>
      <c r="T97" s="74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20" t="s">
        <v>162</v>
      </c>
      <c r="AU97" s="20" t="s">
        <v>82</v>
      </c>
    </row>
    <row r="98" s="2" customFormat="1">
      <c r="A98" s="39"/>
      <c r="B98" s="40"/>
      <c r="C98" s="39"/>
      <c r="D98" s="192" t="s">
        <v>164</v>
      </c>
      <c r="E98" s="39"/>
      <c r="F98" s="193" t="s">
        <v>1691</v>
      </c>
      <c r="G98" s="39"/>
      <c r="H98" s="39"/>
      <c r="I98" s="189"/>
      <c r="J98" s="39"/>
      <c r="K98" s="39"/>
      <c r="L98" s="40"/>
      <c r="M98" s="190"/>
      <c r="N98" s="191"/>
      <c r="O98" s="73"/>
      <c r="P98" s="73"/>
      <c r="Q98" s="73"/>
      <c r="R98" s="73"/>
      <c r="S98" s="73"/>
      <c r="T98" s="74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20" t="s">
        <v>164</v>
      </c>
      <c r="AU98" s="20" t="s">
        <v>82</v>
      </c>
    </row>
    <row r="99" s="12" customFormat="1" ht="22.8" customHeight="1">
      <c r="A99" s="12"/>
      <c r="B99" s="160"/>
      <c r="C99" s="12"/>
      <c r="D99" s="161" t="s">
        <v>71</v>
      </c>
      <c r="E99" s="171" t="s">
        <v>1692</v>
      </c>
      <c r="F99" s="171" t="s">
        <v>1693</v>
      </c>
      <c r="G99" s="12"/>
      <c r="H99" s="12"/>
      <c r="I99" s="163"/>
      <c r="J99" s="172">
        <f>BK99</f>
        <v>0</v>
      </c>
      <c r="K99" s="12"/>
      <c r="L99" s="160"/>
      <c r="M99" s="165"/>
      <c r="N99" s="166"/>
      <c r="O99" s="166"/>
      <c r="P99" s="167">
        <f>SUM(P100:P102)</f>
        <v>0</v>
      </c>
      <c r="Q99" s="166"/>
      <c r="R99" s="167">
        <f>SUM(R100:R102)</f>
        <v>0</v>
      </c>
      <c r="S99" s="166"/>
      <c r="T99" s="168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61" t="s">
        <v>188</v>
      </c>
      <c r="AT99" s="169" t="s">
        <v>71</v>
      </c>
      <c r="AU99" s="169" t="s">
        <v>80</v>
      </c>
      <c r="AY99" s="161" t="s">
        <v>152</v>
      </c>
      <c r="BK99" s="170">
        <f>SUM(BK100:BK102)</f>
        <v>0</v>
      </c>
    </row>
    <row r="100" s="2" customFormat="1" ht="14.4" customHeight="1">
      <c r="A100" s="39"/>
      <c r="B100" s="173"/>
      <c r="C100" s="174" t="s">
        <v>160</v>
      </c>
      <c r="D100" s="174" t="s">
        <v>155</v>
      </c>
      <c r="E100" s="175" t="s">
        <v>1694</v>
      </c>
      <c r="F100" s="176" t="s">
        <v>1695</v>
      </c>
      <c r="G100" s="177" t="s">
        <v>1168</v>
      </c>
      <c r="H100" s="178">
        <v>1</v>
      </c>
      <c r="I100" s="179"/>
      <c r="J100" s="180">
        <f>ROUND(I100*H100,2)</f>
        <v>0</v>
      </c>
      <c r="K100" s="176" t="s">
        <v>159</v>
      </c>
      <c r="L100" s="40"/>
      <c r="M100" s="181" t="s">
        <v>3</v>
      </c>
      <c r="N100" s="182" t="s">
        <v>43</v>
      </c>
      <c r="O100" s="73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185" t="s">
        <v>1678</v>
      </c>
      <c r="AT100" s="185" t="s">
        <v>155</v>
      </c>
      <c r="AU100" s="185" t="s">
        <v>82</v>
      </c>
      <c r="AY100" s="20" t="s">
        <v>152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0" t="s">
        <v>80</v>
      </c>
      <c r="BK100" s="186">
        <f>ROUND(I100*H100,2)</f>
        <v>0</v>
      </c>
      <c r="BL100" s="20" t="s">
        <v>1678</v>
      </c>
      <c r="BM100" s="185" t="s">
        <v>1696</v>
      </c>
    </row>
    <row r="101" s="2" customFormat="1">
      <c r="A101" s="39"/>
      <c r="B101" s="40"/>
      <c r="C101" s="39"/>
      <c r="D101" s="187" t="s">
        <v>162</v>
      </c>
      <c r="E101" s="39"/>
      <c r="F101" s="188" t="s">
        <v>1695</v>
      </c>
      <c r="G101" s="39"/>
      <c r="H101" s="39"/>
      <c r="I101" s="189"/>
      <c r="J101" s="39"/>
      <c r="K101" s="39"/>
      <c r="L101" s="40"/>
      <c r="M101" s="190"/>
      <c r="N101" s="191"/>
      <c r="O101" s="73"/>
      <c r="P101" s="73"/>
      <c r="Q101" s="73"/>
      <c r="R101" s="73"/>
      <c r="S101" s="73"/>
      <c r="T101" s="74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20" t="s">
        <v>162</v>
      </c>
      <c r="AU101" s="20" t="s">
        <v>82</v>
      </c>
    </row>
    <row r="102" s="2" customFormat="1">
      <c r="A102" s="39"/>
      <c r="B102" s="40"/>
      <c r="C102" s="39"/>
      <c r="D102" s="192" t="s">
        <v>164</v>
      </c>
      <c r="E102" s="39"/>
      <c r="F102" s="193" t="s">
        <v>1697</v>
      </c>
      <c r="G102" s="39"/>
      <c r="H102" s="39"/>
      <c r="I102" s="189"/>
      <c r="J102" s="39"/>
      <c r="K102" s="39"/>
      <c r="L102" s="40"/>
      <c r="M102" s="190"/>
      <c r="N102" s="191"/>
      <c r="O102" s="73"/>
      <c r="P102" s="73"/>
      <c r="Q102" s="73"/>
      <c r="R102" s="73"/>
      <c r="S102" s="73"/>
      <c r="T102" s="74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20" t="s">
        <v>164</v>
      </c>
      <c r="AU102" s="20" t="s">
        <v>82</v>
      </c>
    </row>
    <row r="103" s="12" customFormat="1" ht="22.8" customHeight="1">
      <c r="A103" s="12"/>
      <c r="B103" s="160"/>
      <c r="C103" s="12"/>
      <c r="D103" s="161" t="s">
        <v>71</v>
      </c>
      <c r="E103" s="171" t="s">
        <v>1698</v>
      </c>
      <c r="F103" s="171" t="s">
        <v>1699</v>
      </c>
      <c r="G103" s="12"/>
      <c r="H103" s="12"/>
      <c r="I103" s="163"/>
      <c r="J103" s="172">
        <f>BK103</f>
        <v>0</v>
      </c>
      <c r="K103" s="12"/>
      <c r="L103" s="160"/>
      <c r="M103" s="165"/>
      <c r="N103" s="166"/>
      <c r="O103" s="166"/>
      <c r="P103" s="167">
        <f>SUM(P104:P106)</f>
        <v>0</v>
      </c>
      <c r="Q103" s="166"/>
      <c r="R103" s="167">
        <f>SUM(R104:R106)</f>
        <v>0</v>
      </c>
      <c r="S103" s="166"/>
      <c r="T103" s="168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61" t="s">
        <v>188</v>
      </c>
      <c r="AT103" s="169" t="s">
        <v>71</v>
      </c>
      <c r="AU103" s="169" t="s">
        <v>80</v>
      </c>
      <c r="AY103" s="161" t="s">
        <v>152</v>
      </c>
      <c r="BK103" s="170">
        <f>SUM(BK104:BK106)</f>
        <v>0</v>
      </c>
    </row>
    <row r="104" s="2" customFormat="1" ht="14.4" customHeight="1">
      <c r="A104" s="39"/>
      <c r="B104" s="173"/>
      <c r="C104" s="174" t="s">
        <v>188</v>
      </c>
      <c r="D104" s="174" t="s">
        <v>155</v>
      </c>
      <c r="E104" s="175" t="s">
        <v>1700</v>
      </c>
      <c r="F104" s="176" t="s">
        <v>1701</v>
      </c>
      <c r="G104" s="177" t="s">
        <v>1168</v>
      </c>
      <c r="H104" s="178">
        <v>1</v>
      </c>
      <c r="I104" s="179"/>
      <c r="J104" s="180">
        <f>ROUND(I104*H104,2)</f>
        <v>0</v>
      </c>
      <c r="K104" s="176" t="s">
        <v>159</v>
      </c>
      <c r="L104" s="40"/>
      <c r="M104" s="181" t="s">
        <v>3</v>
      </c>
      <c r="N104" s="182" t="s">
        <v>43</v>
      </c>
      <c r="O104" s="73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185" t="s">
        <v>1678</v>
      </c>
      <c r="AT104" s="185" t="s">
        <v>155</v>
      </c>
      <c r="AU104" s="185" t="s">
        <v>82</v>
      </c>
      <c r="AY104" s="20" t="s">
        <v>152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20" t="s">
        <v>80</v>
      </c>
      <c r="BK104" s="186">
        <f>ROUND(I104*H104,2)</f>
        <v>0</v>
      </c>
      <c r="BL104" s="20" t="s">
        <v>1678</v>
      </c>
      <c r="BM104" s="185" t="s">
        <v>1702</v>
      </c>
    </row>
    <row r="105" s="2" customFormat="1">
      <c r="A105" s="39"/>
      <c r="B105" s="40"/>
      <c r="C105" s="39"/>
      <c r="D105" s="187" t="s">
        <v>162</v>
      </c>
      <c r="E105" s="39"/>
      <c r="F105" s="188" t="s">
        <v>1701</v>
      </c>
      <c r="G105" s="39"/>
      <c r="H105" s="39"/>
      <c r="I105" s="189"/>
      <c r="J105" s="39"/>
      <c r="K105" s="39"/>
      <c r="L105" s="40"/>
      <c r="M105" s="190"/>
      <c r="N105" s="191"/>
      <c r="O105" s="73"/>
      <c r="P105" s="73"/>
      <c r="Q105" s="73"/>
      <c r="R105" s="73"/>
      <c r="S105" s="73"/>
      <c r="T105" s="74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20" t="s">
        <v>162</v>
      </c>
      <c r="AU105" s="20" t="s">
        <v>82</v>
      </c>
    </row>
    <row r="106" s="2" customFormat="1">
      <c r="A106" s="39"/>
      <c r="B106" s="40"/>
      <c r="C106" s="39"/>
      <c r="D106" s="192" t="s">
        <v>164</v>
      </c>
      <c r="E106" s="39"/>
      <c r="F106" s="193" t="s">
        <v>1703</v>
      </c>
      <c r="G106" s="39"/>
      <c r="H106" s="39"/>
      <c r="I106" s="189"/>
      <c r="J106" s="39"/>
      <c r="K106" s="39"/>
      <c r="L106" s="40"/>
      <c r="M106" s="223"/>
      <c r="N106" s="224"/>
      <c r="O106" s="225"/>
      <c r="P106" s="225"/>
      <c r="Q106" s="225"/>
      <c r="R106" s="225"/>
      <c r="S106" s="225"/>
      <c r="T106" s="22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164</v>
      </c>
      <c r="AU106" s="20" t="s">
        <v>82</v>
      </c>
    </row>
    <row r="107" s="2" customFormat="1" ht="6.96" customHeight="1">
      <c r="A107" s="39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40"/>
      <c r="M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</sheetData>
  <autoFilter ref="C84:K10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4_01/013254000"/>
    <hyperlink ref="F94" r:id="rId2" display="https://podminky.urs.cz/item/CS_URS_2024_01/030001000"/>
    <hyperlink ref="F98" r:id="rId3" display="https://podminky.urs.cz/item/CS_URS_2024_01/045203000"/>
    <hyperlink ref="F102" r:id="rId4" display="https://podminky.urs.cz/item/CS_URS_2024_01/071103000"/>
    <hyperlink ref="F106" r:id="rId5" display="https://podminky.urs.cz/item/CS_URS_2024_01/0910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6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sheetFormatPr defaultRowHeight="13.5"/>
  <cols>
    <col min="1" max="1" width="8.28125" style="235" customWidth="1"/>
    <col min="2" max="2" width="1.710938" style="235" customWidth="1"/>
    <col min="3" max="4" width="5.003906" style="235" customWidth="1"/>
    <col min="5" max="5" width="11.71094" style="235" customWidth="1"/>
    <col min="6" max="6" width="9.140625" style="235" customWidth="1"/>
    <col min="7" max="7" width="5.003906" style="235" customWidth="1"/>
    <col min="8" max="8" width="77.85156" style="235" customWidth="1"/>
    <col min="9" max="10" width="20.00391" style="235" customWidth="1"/>
    <col min="11" max="11" width="1.710938" style="235" customWidth="1"/>
  </cols>
  <sheetData>
    <row r="1" s="1" customFormat="1" ht="37.5" customHeight="1"/>
    <row r="2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="16" customFormat="1" ht="45" customHeight="1">
      <c r="B3" s="239"/>
      <c r="C3" s="240" t="s">
        <v>1704</v>
      </c>
      <c r="D3" s="240"/>
      <c r="E3" s="240"/>
      <c r="F3" s="240"/>
      <c r="G3" s="240"/>
      <c r="H3" s="240"/>
      <c r="I3" s="240"/>
      <c r="J3" s="240"/>
      <c r="K3" s="241"/>
    </row>
    <row r="4" s="1" customFormat="1" ht="25.5" customHeight="1">
      <c r="B4" s="242"/>
      <c r="C4" s="243" t="s">
        <v>1705</v>
      </c>
      <c r="D4" s="243"/>
      <c r="E4" s="243"/>
      <c r="F4" s="243"/>
      <c r="G4" s="243"/>
      <c r="H4" s="243"/>
      <c r="I4" s="243"/>
      <c r="J4" s="243"/>
      <c r="K4" s="244"/>
    </row>
    <row r="5" s="1" customFormat="1" ht="5.25" customHeight="1">
      <c r="B5" s="242"/>
      <c r="C5" s="245"/>
      <c r="D5" s="245"/>
      <c r="E5" s="245"/>
      <c r="F5" s="245"/>
      <c r="G5" s="245"/>
      <c r="H5" s="245"/>
      <c r="I5" s="245"/>
      <c r="J5" s="245"/>
      <c r="K5" s="244"/>
    </row>
    <row r="6" s="1" customFormat="1" ht="15" customHeight="1">
      <c r="B6" s="242"/>
      <c r="C6" s="246" t="s">
        <v>1706</v>
      </c>
      <c r="D6" s="246"/>
      <c r="E6" s="246"/>
      <c r="F6" s="246"/>
      <c r="G6" s="246"/>
      <c r="H6" s="246"/>
      <c r="I6" s="246"/>
      <c r="J6" s="246"/>
      <c r="K6" s="244"/>
    </row>
    <row r="7" s="1" customFormat="1" ht="15" customHeight="1">
      <c r="B7" s="247"/>
      <c r="C7" s="246" t="s">
        <v>1707</v>
      </c>
      <c r="D7" s="246"/>
      <c r="E7" s="246"/>
      <c r="F7" s="246"/>
      <c r="G7" s="246"/>
      <c r="H7" s="246"/>
      <c r="I7" s="246"/>
      <c r="J7" s="246"/>
      <c r="K7" s="244"/>
    </row>
    <row r="8" s="1" customFormat="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="1" customFormat="1" ht="15" customHeight="1">
      <c r="B9" s="247"/>
      <c r="C9" s="246" t="s">
        <v>1708</v>
      </c>
      <c r="D9" s="246"/>
      <c r="E9" s="246"/>
      <c r="F9" s="246"/>
      <c r="G9" s="246"/>
      <c r="H9" s="246"/>
      <c r="I9" s="246"/>
      <c r="J9" s="246"/>
      <c r="K9" s="244"/>
    </row>
    <row r="10" s="1" customFormat="1" ht="15" customHeight="1">
      <c r="B10" s="247"/>
      <c r="C10" s="246"/>
      <c r="D10" s="246" t="s">
        <v>1709</v>
      </c>
      <c r="E10" s="246"/>
      <c r="F10" s="246"/>
      <c r="G10" s="246"/>
      <c r="H10" s="246"/>
      <c r="I10" s="246"/>
      <c r="J10" s="246"/>
      <c r="K10" s="244"/>
    </row>
    <row r="11" s="1" customFormat="1" ht="15" customHeight="1">
      <c r="B11" s="247"/>
      <c r="C11" s="248"/>
      <c r="D11" s="246" t="s">
        <v>1710</v>
      </c>
      <c r="E11" s="246"/>
      <c r="F11" s="246"/>
      <c r="G11" s="246"/>
      <c r="H11" s="246"/>
      <c r="I11" s="246"/>
      <c r="J11" s="246"/>
      <c r="K11" s="244"/>
    </row>
    <row r="12" s="1" customFormat="1" ht="15" customHeight="1">
      <c r="B12" s="247"/>
      <c r="C12" s="248"/>
      <c r="D12" s="246"/>
      <c r="E12" s="246"/>
      <c r="F12" s="246"/>
      <c r="G12" s="246"/>
      <c r="H12" s="246"/>
      <c r="I12" s="246"/>
      <c r="J12" s="246"/>
      <c r="K12" s="244"/>
    </row>
    <row r="13" s="1" customFormat="1" ht="15" customHeight="1">
      <c r="B13" s="247"/>
      <c r="C13" s="248"/>
      <c r="D13" s="249" t="s">
        <v>1711</v>
      </c>
      <c r="E13" s="246"/>
      <c r="F13" s="246"/>
      <c r="G13" s="246"/>
      <c r="H13" s="246"/>
      <c r="I13" s="246"/>
      <c r="J13" s="246"/>
      <c r="K13" s="244"/>
    </row>
    <row r="14" s="1" customFormat="1" ht="12.75" customHeight="1">
      <c r="B14" s="247"/>
      <c r="C14" s="248"/>
      <c r="D14" s="248"/>
      <c r="E14" s="248"/>
      <c r="F14" s="248"/>
      <c r="G14" s="248"/>
      <c r="H14" s="248"/>
      <c r="I14" s="248"/>
      <c r="J14" s="248"/>
      <c r="K14" s="244"/>
    </row>
    <row r="15" s="1" customFormat="1" ht="15" customHeight="1">
      <c r="B15" s="247"/>
      <c r="C15" s="248"/>
      <c r="D15" s="246" t="s">
        <v>1712</v>
      </c>
      <c r="E15" s="246"/>
      <c r="F15" s="246"/>
      <c r="G15" s="246"/>
      <c r="H15" s="246"/>
      <c r="I15" s="246"/>
      <c r="J15" s="246"/>
      <c r="K15" s="244"/>
    </row>
    <row r="16" s="1" customFormat="1" ht="15" customHeight="1">
      <c r="B16" s="247"/>
      <c r="C16" s="248"/>
      <c r="D16" s="246" t="s">
        <v>1713</v>
      </c>
      <c r="E16" s="246"/>
      <c r="F16" s="246"/>
      <c r="G16" s="246"/>
      <c r="H16" s="246"/>
      <c r="I16" s="246"/>
      <c r="J16" s="246"/>
      <c r="K16" s="244"/>
    </row>
    <row r="17" s="1" customFormat="1" ht="15" customHeight="1">
      <c r="B17" s="247"/>
      <c r="C17" s="248"/>
      <c r="D17" s="246" t="s">
        <v>1714</v>
      </c>
      <c r="E17" s="246"/>
      <c r="F17" s="246"/>
      <c r="G17" s="246"/>
      <c r="H17" s="246"/>
      <c r="I17" s="246"/>
      <c r="J17" s="246"/>
      <c r="K17" s="244"/>
    </row>
    <row r="18" s="1" customFormat="1" ht="15" customHeight="1">
      <c r="B18" s="247"/>
      <c r="C18" s="248"/>
      <c r="D18" s="248"/>
      <c r="E18" s="250" t="s">
        <v>79</v>
      </c>
      <c r="F18" s="246" t="s">
        <v>1715</v>
      </c>
      <c r="G18" s="246"/>
      <c r="H18" s="246"/>
      <c r="I18" s="246"/>
      <c r="J18" s="246"/>
      <c r="K18" s="244"/>
    </row>
    <row r="19" s="1" customFormat="1" ht="15" customHeight="1">
      <c r="B19" s="247"/>
      <c r="C19" s="248"/>
      <c r="D19" s="248"/>
      <c r="E19" s="250" t="s">
        <v>1716</v>
      </c>
      <c r="F19" s="246" t="s">
        <v>1717</v>
      </c>
      <c r="G19" s="246"/>
      <c r="H19" s="246"/>
      <c r="I19" s="246"/>
      <c r="J19" s="246"/>
      <c r="K19" s="244"/>
    </row>
    <row r="20" s="1" customFormat="1" ht="15" customHeight="1">
      <c r="B20" s="247"/>
      <c r="C20" s="248"/>
      <c r="D20" s="248"/>
      <c r="E20" s="250" t="s">
        <v>1718</v>
      </c>
      <c r="F20" s="246" t="s">
        <v>1719</v>
      </c>
      <c r="G20" s="246"/>
      <c r="H20" s="246"/>
      <c r="I20" s="246"/>
      <c r="J20" s="246"/>
      <c r="K20" s="244"/>
    </row>
    <row r="21" s="1" customFormat="1" ht="15" customHeight="1">
      <c r="B21" s="247"/>
      <c r="C21" s="248"/>
      <c r="D21" s="248"/>
      <c r="E21" s="250" t="s">
        <v>108</v>
      </c>
      <c r="F21" s="246" t="s">
        <v>1720</v>
      </c>
      <c r="G21" s="246"/>
      <c r="H21" s="246"/>
      <c r="I21" s="246"/>
      <c r="J21" s="246"/>
      <c r="K21" s="244"/>
    </row>
    <row r="22" s="1" customFormat="1" ht="15" customHeight="1">
      <c r="B22" s="247"/>
      <c r="C22" s="248"/>
      <c r="D22" s="248"/>
      <c r="E22" s="250" t="s">
        <v>1273</v>
      </c>
      <c r="F22" s="246" t="s">
        <v>1274</v>
      </c>
      <c r="G22" s="246"/>
      <c r="H22" s="246"/>
      <c r="I22" s="246"/>
      <c r="J22" s="246"/>
      <c r="K22" s="244"/>
    </row>
    <row r="23" s="1" customFormat="1" ht="15" customHeight="1">
      <c r="B23" s="247"/>
      <c r="C23" s="248"/>
      <c r="D23" s="248"/>
      <c r="E23" s="250" t="s">
        <v>100</v>
      </c>
      <c r="F23" s="246" t="s">
        <v>1721</v>
      </c>
      <c r="G23" s="246"/>
      <c r="H23" s="246"/>
      <c r="I23" s="246"/>
      <c r="J23" s="246"/>
      <c r="K23" s="244"/>
    </row>
    <row r="24" s="1" customFormat="1" ht="12.75" customHeight="1">
      <c r="B24" s="247"/>
      <c r="C24" s="248"/>
      <c r="D24" s="248"/>
      <c r="E24" s="248"/>
      <c r="F24" s="248"/>
      <c r="G24" s="248"/>
      <c r="H24" s="248"/>
      <c r="I24" s="248"/>
      <c r="J24" s="248"/>
      <c r="K24" s="244"/>
    </row>
    <row r="25" s="1" customFormat="1" ht="15" customHeight="1">
      <c r="B25" s="247"/>
      <c r="C25" s="246" t="s">
        <v>1722</v>
      </c>
      <c r="D25" s="246"/>
      <c r="E25" s="246"/>
      <c r="F25" s="246"/>
      <c r="G25" s="246"/>
      <c r="H25" s="246"/>
      <c r="I25" s="246"/>
      <c r="J25" s="246"/>
      <c r="K25" s="244"/>
    </row>
    <row r="26" s="1" customFormat="1" ht="15" customHeight="1">
      <c r="B26" s="247"/>
      <c r="C26" s="246" t="s">
        <v>1723</v>
      </c>
      <c r="D26" s="246"/>
      <c r="E26" s="246"/>
      <c r="F26" s="246"/>
      <c r="G26" s="246"/>
      <c r="H26" s="246"/>
      <c r="I26" s="246"/>
      <c r="J26" s="246"/>
      <c r="K26" s="244"/>
    </row>
    <row r="27" s="1" customFormat="1" ht="15" customHeight="1">
      <c r="B27" s="247"/>
      <c r="C27" s="246"/>
      <c r="D27" s="246" t="s">
        <v>1724</v>
      </c>
      <c r="E27" s="246"/>
      <c r="F27" s="246"/>
      <c r="G27" s="246"/>
      <c r="H27" s="246"/>
      <c r="I27" s="246"/>
      <c r="J27" s="246"/>
      <c r="K27" s="244"/>
    </row>
    <row r="28" s="1" customFormat="1" ht="15" customHeight="1">
      <c r="B28" s="247"/>
      <c r="C28" s="248"/>
      <c r="D28" s="246" t="s">
        <v>1725</v>
      </c>
      <c r="E28" s="246"/>
      <c r="F28" s="246"/>
      <c r="G28" s="246"/>
      <c r="H28" s="246"/>
      <c r="I28" s="246"/>
      <c r="J28" s="246"/>
      <c r="K28" s="244"/>
    </row>
    <row r="29" s="1" customFormat="1" ht="12.75" customHeight="1">
      <c r="B29" s="247"/>
      <c r="C29" s="248"/>
      <c r="D29" s="248"/>
      <c r="E29" s="248"/>
      <c r="F29" s="248"/>
      <c r="G29" s="248"/>
      <c r="H29" s="248"/>
      <c r="I29" s="248"/>
      <c r="J29" s="248"/>
      <c r="K29" s="244"/>
    </row>
    <row r="30" s="1" customFormat="1" ht="15" customHeight="1">
      <c r="B30" s="247"/>
      <c r="C30" s="248"/>
      <c r="D30" s="246" t="s">
        <v>1726</v>
      </c>
      <c r="E30" s="246"/>
      <c r="F30" s="246"/>
      <c r="G30" s="246"/>
      <c r="H30" s="246"/>
      <c r="I30" s="246"/>
      <c r="J30" s="246"/>
      <c r="K30" s="244"/>
    </row>
    <row r="31" s="1" customFormat="1" ht="15" customHeight="1">
      <c r="B31" s="247"/>
      <c r="C31" s="248"/>
      <c r="D31" s="246" t="s">
        <v>1727</v>
      </c>
      <c r="E31" s="246"/>
      <c r="F31" s="246"/>
      <c r="G31" s="246"/>
      <c r="H31" s="246"/>
      <c r="I31" s="246"/>
      <c r="J31" s="246"/>
      <c r="K31" s="244"/>
    </row>
    <row r="32" s="1" customFormat="1" ht="12.75" customHeight="1">
      <c r="B32" s="247"/>
      <c r="C32" s="248"/>
      <c r="D32" s="248"/>
      <c r="E32" s="248"/>
      <c r="F32" s="248"/>
      <c r="G32" s="248"/>
      <c r="H32" s="248"/>
      <c r="I32" s="248"/>
      <c r="J32" s="248"/>
      <c r="K32" s="244"/>
    </row>
    <row r="33" s="1" customFormat="1" ht="15" customHeight="1">
      <c r="B33" s="247"/>
      <c r="C33" s="248"/>
      <c r="D33" s="246" t="s">
        <v>1728</v>
      </c>
      <c r="E33" s="246"/>
      <c r="F33" s="246"/>
      <c r="G33" s="246"/>
      <c r="H33" s="246"/>
      <c r="I33" s="246"/>
      <c r="J33" s="246"/>
      <c r="K33" s="244"/>
    </row>
    <row r="34" s="1" customFormat="1" ht="15" customHeight="1">
      <c r="B34" s="247"/>
      <c r="C34" s="248"/>
      <c r="D34" s="246" t="s">
        <v>1729</v>
      </c>
      <c r="E34" s="246"/>
      <c r="F34" s="246"/>
      <c r="G34" s="246"/>
      <c r="H34" s="246"/>
      <c r="I34" s="246"/>
      <c r="J34" s="246"/>
      <c r="K34" s="244"/>
    </row>
    <row r="35" s="1" customFormat="1" ht="15" customHeight="1">
      <c r="B35" s="247"/>
      <c r="C35" s="248"/>
      <c r="D35" s="246" t="s">
        <v>1730</v>
      </c>
      <c r="E35" s="246"/>
      <c r="F35" s="246"/>
      <c r="G35" s="246"/>
      <c r="H35" s="246"/>
      <c r="I35" s="246"/>
      <c r="J35" s="246"/>
      <c r="K35" s="244"/>
    </row>
    <row r="36" s="1" customFormat="1" ht="15" customHeight="1">
      <c r="B36" s="247"/>
      <c r="C36" s="248"/>
      <c r="D36" s="246"/>
      <c r="E36" s="249" t="s">
        <v>138</v>
      </c>
      <c r="F36" s="246"/>
      <c r="G36" s="246" t="s">
        <v>1731</v>
      </c>
      <c r="H36" s="246"/>
      <c r="I36" s="246"/>
      <c r="J36" s="246"/>
      <c r="K36" s="244"/>
    </row>
    <row r="37" s="1" customFormat="1" ht="30.75" customHeight="1">
      <c r="B37" s="247"/>
      <c r="C37" s="248"/>
      <c r="D37" s="246"/>
      <c r="E37" s="249" t="s">
        <v>1732</v>
      </c>
      <c r="F37" s="246"/>
      <c r="G37" s="246" t="s">
        <v>1733</v>
      </c>
      <c r="H37" s="246"/>
      <c r="I37" s="246"/>
      <c r="J37" s="246"/>
      <c r="K37" s="244"/>
    </row>
    <row r="38" s="1" customFormat="1" ht="15" customHeight="1">
      <c r="B38" s="247"/>
      <c r="C38" s="248"/>
      <c r="D38" s="246"/>
      <c r="E38" s="249" t="s">
        <v>53</v>
      </c>
      <c r="F38" s="246"/>
      <c r="G38" s="246" t="s">
        <v>1734</v>
      </c>
      <c r="H38" s="246"/>
      <c r="I38" s="246"/>
      <c r="J38" s="246"/>
      <c r="K38" s="244"/>
    </row>
    <row r="39" s="1" customFormat="1" ht="15" customHeight="1">
      <c r="B39" s="247"/>
      <c r="C39" s="248"/>
      <c r="D39" s="246"/>
      <c r="E39" s="249" t="s">
        <v>54</v>
      </c>
      <c r="F39" s="246"/>
      <c r="G39" s="246" t="s">
        <v>1735</v>
      </c>
      <c r="H39" s="246"/>
      <c r="I39" s="246"/>
      <c r="J39" s="246"/>
      <c r="K39" s="244"/>
    </row>
    <row r="40" s="1" customFormat="1" ht="15" customHeight="1">
      <c r="B40" s="247"/>
      <c r="C40" s="248"/>
      <c r="D40" s="246"/>
      <c r="E40" s="249" t="s">
        <v>139</v>
      </c>
      <c r="F40" s="246"/>
      <c r="G40" s="246" t="s">
        <v>1736</v>
      </c>
      <c r="H40" s="246"/>
      <c r="I40" s="246"/>
      <c r="J40" s="246"/>
      <c r="K40" s="244"/>
    </row>
    <row r="41" s="1" customFormat="1" ht="15" customHeight="1">
      <c r="B41" s="247"/>
      <c r="C41" s="248"/>
      <c r="D41" s="246"/>
      <c r="E41" s="249" t="s">
        <v>140</v>
      </c>
      <c r="F41" s="246"/>
      <c r="G41" s="246" t="s">
        <v>1737</v>
      </c>
      <c r="H41" s="246"/>
      <c r="I41" s="246"/>
      <c r="J41" s="246"/>
      <c r="K41" s="244"/>
    </row>
    <row r="42" s="1" customFormat="1" ht="15" customHeight="1">
      <c r="B42" s="247"/>
      <c r="C42" s="248"/>
      <c r="D42" s="246"/>
      <c r="E42" s="249" t="s">
        <v>1738</v>
      </c>
      <c r="F42" s="246"/>
      <c r="G42" s="246" t="s">
        <v>1739</v>
      </c>
      <c r="H42" s="246"/>
      <c r="I42" s="246"/>
      <c r="J42" s="246"/>
      <c r="K42" s="244"/>
    </row>
    <row r="43" s="1" customFormat="1" ht="15" customHeight="1">
      <c r="B43" s="247"/>
      <c r="C43" s="248"/>
      <c r="D43" s="246"/>
      <c r="E43" s="249"/>
      <c r="F43" s="246"/>
      <c r="G43" s="246" t="s">
        <v>1740</v>
      </c>
      <c r="H43" s="246"/>
      <c r="I43" s="246"/>
      <c r="J43" s="246"/>
      <c r="K43" s="244"/>
    </row>
    <row r="44" s="1" customFormat="1" ht="15" customHeight="1">
      <c r="B44" s="247"/>
      <c r="C44" s="248"/>
      <c r="D44" s="246"/>
      <c r="E44" s="249" t="s">
        <v>1741</v>
      </c>
      <c r="F44" s="246"/>
      <c r="G44" s="246" t="s">
        <v>1742</v>
      </c>
      <c r="H44" s="246"/>
      <c r="I44" s="246"/>
      <c r="J44" s="246"/>
      <c r="K44" s="244"/>
    </row>
    <row r="45" s="1" customFormat="1" ht="15" customHeight="1">
      <c r="B45" s="247"/>
      <c r="C45" s="248"/>
      <c r="D45" s="246"/>
      <c r="E45" s="249" t="s">
        <v>142</v>
      </c>
      <c r="F45" s="246"/>
      <c r="G45" s="246" t="s">
        <v>1743</v>
      </c>
      <c r="H45" s="246"/>
      <c r="I45" s="246"/>
      <c r="J45" s="246"/>
      <c r="K45" s="244"/>
    </row>
    <row r="46" s="1" customFormat="1" ht="12.75" customHeight="1">
      <c r="B46" s="247"/>
      <c r="C46" s="248"/>
      <c r="D46" s="246"/>
      <c r="E46" s="246"/>
      <c r="F46" s="246"/>
      <c r="G46" s="246"/>
      <c r="H46" s="246"/>
      <c r="I46" s="246"/>
      <c r="J46" s="246"/>
      <c r="K46" s="244"/>
    </row>
    <row r="47" s="1" customFormat="1" ht="15" customHeight="1">
      <c r="B47" s="247"/>
      <c r="C47" s="248"/>
      <c r="D47" s="246" t="s">
        <v>1744</v>
      </c>
      <c r="E47" s="246"/>
      <c r="F47" s="246"/>
      <c r="G47" s="246"/>
      <c r="H47" s="246"/>
      <c r="I47" s="246"/>
      <c r="J47" s="246"/>
      <c r="K47" s="244"/>
    </row>
    <row r="48" s="1" customFormat="1" ht="15" customHeight="1">
      <c r="B48" s="247"/>
      <c r="C48" s="248"/>
      <c r="D48" s="248"/>
      <c r="E48" s="246" t="s">
        <v>1745</v>
      </c>
      <c r="F48" s="246"/>
      <c r="G48" s="246"/>
      <c r="H48" s="246"/>
      <c r="I48" s="246"/>
      <c r="J48" s="246"/>
      <c r="K48" s="244"/>
    </row>
    <row r="49" s="1" customFormat="1" ht="15" customHeight="1">
      <c r="B49" s="247"/>
      <c r="C49" s="248"/>
      <c r="D49" s="248"/>
      <c r="E49" s="246" t="s">
        <v>1746</v>
      </c>
      <c r="F49" s="246"/>
      <c r="G49" s="246"/>
      <c r="H49" s="246"/>
      <c r="I49" s="246"/>
      <c r="J49" s="246"/>
      <c r="K49" s="244"/>
    </row>
    <row r="50" s="1" customFormat="1" ht="15" customHeight="1">
      <c r="B50" s="247"/>
      <c r="C50" s="248"/>
      <c r="D50" s="248"/>
      <c r="E50" s="246" t="s">
        <v>1747</v>
      </c>
      <c r="F50" s="246"/>
      <c r="G50" s="246"/>
      <c r="H50" s="246"/>
      <c r="I50" s="246"/>
      <c r="J50" s="246"/>
      <c r="K50" s="244"/>
    </row>
    <row r="51" s="1" customFormat="1" ht="15" customHeight="1">
      <c r="B51" s="247"/>
      <c r="C51" s="248"/>
      <c r="D51" s="246" t="s">
        <v>1748</v>
      </c>
      <c r="E51" s="246"/>
      <c r="F51" s="246"/>
      <c r="G51" s="246"/>
      <c r="H51" s="246"/>
      <c r="I51" s="246"/>
      <c r="J51" s="246"/>
      <c r="K51" s="244"/>
    </row>
    <row r="52" s="1" customFormat="1" ht="25.5" customHeight="1">
      <c r="B52" s="242"/>
      <c r="C52" s="243" t="s">
        <v>1749</v>
      </c>
      <c r="D52" s="243"/>
      <c r="E52" s="243"/>
      <c r="F52" s="243"/>
      <c r="G52" s="243"/>
      <c r="H52" s="243"/>
      <c r="I52" s="243"/>
      <c r="J52" s="243"/>
      <c r="K52" s="244"/>
    </row>
    <row r="53" s="1" customFormat="1" ht="5.25" customHeight="1">
      <c r="B53" s="242"/>
      <c r="C53" s="245"/>
      <c r="D53" s="245"/>
      <c r="E53" s="245"/>
      <c r="F53" s="245"/>
      <c r="G53" s="245"/>
      <c r="H53" s="245"/>
      <c r="I53" s="245"/>
      <c r="J53" s="245"/>
      <c r="K53" s="244"/>
    </row>
    <row r="54" s="1" customFormat="1" ht="15" customHeight="1">
      <c r="B54" s="242"/>
      <c r="C54" s="246" t="s">
        <v>1750</v>
      </c>
      <c r="D54" s="246"/>
      <c r="E54" s="246"/>
      <c r="F54" s="246"/>
      <c r="G54" s="246"/>
      <c r="H54" s="246"/>
      <c r="I54" s="246"/>
      <c r="J54" s="246"/>
      <c r="K54" s="244"/>
    </row>
    <row r="55" s="1" customFormat="1" ht="15" customHeight="1">
      <c r="B55" s="242"/>
      <c r="C55" s="246" t="s">
        <v>1751</v>
      </c>
      <c r="D55" s="246"/>
      <c r="E55" s="246"/>
      <c r="F55" s="246"/>
      <c r="G55" s="246"/>
      <c r="H55" s="246"/>
      <c r="I55" s="246"/>
      <c r="J55" s="246"/>
      <c r="K55" s="244"/>
    </row>
    <row r="56" s="1" customFormat="1" ht="12.75" customHeight="1">
      <c r="B56" s="242"/>
      <c r="C56" s="246"/>
      <c r="D56" s="246"/>
      <c r="E56" s="246"/>
      <c r="F56" s="246"/>
      <c r="G56" s="246"/>
      <c r="H56" s="246"/>
      <c r="I56" s="246"/>
      <c r="J56" s="246"/>
      <c r="K56" s="244"/>
    </row>
    <row r="57" s="1" customFormat="1" ht="15" customHeight="1">
      <c r="B57" s="242"/>
      <c r="C57" s="246" t="s">
        <v>1752</v>
      </c>
      <c r="D57" s="246"/>
      <c r="E57" s="246"/>
      <c r="F57" s="246"/>
      <c r="G57" s="246"/>
      <c r="H57" s="246"/>
      <c r="I57" s="246"/>
      <c r="J57" s="246"/>
      <c r="K57" s="244"/>
    </row>
    <row r="58" s="1" customFormat="1" ht="15" customHeight="1">
      <c r="B58" s="242"/>
      <c r="C58" s="248"/>
      <c r="D58" s="246" t="s">
        <v>1753</v>
      </c>
      <c r="E58" s="246"/>
      <c r="F58" s="246"/>
      <c r="G58" s="246"/>
      <c r="H58" s="246"/>
      <c r="I58" s="246"/>
      <c r="J58" s="246"/>
      <c r="K58" s="244"/>
    </row>
    <row r="59" s="1" customFormat="1" ht="15" customHeight="1">
      <c r="B59" s="242"/>
      <c r="C59" s="248"/>
      <c r="D59" s="246" t="s">
        <v>1754</v>
      </c>
      <c r="E59" s="246"/>
      <c r="F59" s="246"/>
      <c r="G59" s="246"/>
      <c r="H59" s="246"/>
      <c r="I59" s="246"/>
      <c r="J59" s="246"/>
      <c r="K59" s="244"/>
    </row>
    <row r="60" s="1" customFormat="1" ht="15" customHeight="1">
      <c r="B60" s="242"/>
      <c r="C60" s="248"/>
      <c r="D60" s="246" t="s">
        <v>1755</v>
      </c>
      <c r="E60" s="246"/>
      <c r="F60" s="246"/>
      <c r="G60" s="246"/>
      <c r="H60" s="246"/>
      <c r="I60" s="246"/>
      <c r="J60" s="246"/>
      <c r="K60" s="244"/>
    </row>
    <row r="61" s="1" customFormat="1" ht="15" customHeight="1">
      <c r="B61" s="242"/>
      <c r="C61" s="248"/>
      <c r="D61" s="246" t="s">
        <v>1756</v>
      </c>
      <c r="E61" s="246"/>
      <c r="F61" s="246"/>
      <c r="G61" s="246"/>
      <c r="H61" s="246"/>
      <c r="I61" s="246"/>
      <c r="J61" s="246"/>
      <c r="K61" s="244"/>
    </row>
    <row r="62" s="1" customFormat="1" ht="15" customHeight="1">
      <c r="B62" s="242"/>
      <c r="C62" s="248"/>
      <c r="D62" s="251" t="s">
        <v>1757</v>
      </c>
      <c r="E62" s="251"/>
      <c r="F62" s="251"/>
      <c r="G62" s="251"/>
      <c r="H62" s="251"/>
      <c r="I62" s="251"/>
      <c r="J62" s="251"/>
      <c r="K62" s="244"/>
    </row>
    <row r="63" s="1" customFormat="1" ht="15" customHeight="1">
      <c r="B63" s="242"/>
      <c r="C63" s="248"/>
      <c r="D63" s="246" t="s">
        <v>1758</v>
      </c>
      <c r="E63" s="246"/>
      <c r="F63" s="246"/>
      <c r="G63" s="246"/>
      <c r="H63" s="246"/>
      <c r="I63" s="246"/>
      <c r="J63" s="246"/>
      <c r="K63" s="244"/>
    </row>
    <row r="64" s="1" customFormat="1" ht="12.75" customHeight="1">
      <c r="B64" s="242"/>
      <c r="C64" s="248"/>
      <c r="D64" s="248"/>
      <c r="E64" s="252"/>
      <c r="F64" s="248"/>
      <c r="G64" s="248"/>
      <c r="H64" s="248"/>
      <c r="I64" s="248"/>
      <c r="J64" s="248"/>
      <c r="K64" s="244"/>
    </row>
    <row r="65" s="1" customFormat="1" ht="15" customHeight="1">
      <c r="B65" s="242"/>
      <c r="C65" s="248"/>
      <c r="D65" s="246" t="s">
        <v>1759</v>
      </c>
      <c r="E65" s="246"/>
      <c r="F65" s="246"/>
      <c r="G65" s="246"/>
      <c r="H65" s="246"/>
      <c r="I65" s="246"/>
      <c r="J65" s="246"/>
      <c r="K65" s="244"/>
    </row>
    <row r="66" s="1" customFormat="1" ht="15" customHeight="1">
      <c r="B66" s="242"/>
      <c r="C66" s="248"/>
      <c r="D66" s="251" t="s">
        <v>1760</v>
      </c>
      <c r="E66" s="251"/>
      <c r="F66" s="251"/>
      <c r="G66" s="251"/>
      <c r="H66" s="251"/>
      <c r="I66" s="251"/>
      <c r="J66" s="251"/>
      <c r="K66" s="244"/>
    </row>
    <row r="67" s="1" customFormat="1" ht="15" customHeight="1">
      <c r="B67" s="242"/>
      <c r="C67" s="248"/>
      <c r="D67" s="246" t="s">
        <v>1761</v>
      </c>
      <c r="E67" s="246"/>
      <c r="F67" s="246"/>
      <c r="G67" s="246"/>
      <c r="H67" s="246"/>
      <c r="I67" s="246"/>
      <c r="J67" s="246"/>
      <c r="K67" s="244"/>
    </row>
    <row r="68" s="1" customFormat="1" ht="15" customHeight="1">
      <c r="B68" s="242"/>
      <c r="C68" s="248"/>
      <c r="D68" s="246" t="s">
        <v>1762</v>
      </c>
      <c r="E68" s="246"/>
      <c r="F68" s="246"/>
      <c r="G68" s="246"/>
      <c r="H68" s="246"/>
      <c r="I68" s="246"/>
      <c r="J68" s="246"/>
      <c r="K68" s="244"/>
    </row>
    <row r="69" s="1" customFormat="1" ht="15" customHeight="1">
      <c r="B69" s="242"/>
      <c r="C69" s="248"/>
      <c r="D69" s="246" t="s">
        <v>1763</v>
      </c>
      <c r="E69" s="246"/>
      <c r="F69" s="246"/>
      <c r="G69" s="246"/>
      <c r="H69" s="246"/>
      <c r="I69" s="246"/>
      <c r="J69" s="246"/>
      <c r="K69" s="244"/>
    </row>
    <row r="70" s="1" customFormat="1" ht="15" customHeight="1">
      <c r="B70" s="242"/>
      <c r="C70" s="248"/>
      <c r="D70" s="246" t="s">
        <v>1764</v>
      </c>
      <c r="E70" s="246"/>
      <c r="F70" s="246"/>
      <c r="G70" s="246"/>
      <c r="H70" s="246"/>
      <c r="I70" s="246"/>
      <c r="J70" s="246"/>
      <c r="K70" s="244"/>
    </row>
    <row r="71" s="1" customFormat="1" ht="12.75" customHeight="1">
      <c r="B71" s="253"/>
      <c r="C71" s="254"/>
      <c r="D71" s="254"/>
      <c r="E71" s="254"/>
      <c r="F71" s="254"/>
      <c r="G71" s="254"/>
      <c r="H71" s="254"/>
      <c r="I71" s="254"/>
      <c r="J71" s="254"/>
      <c r="K71" s="255"/>
    </row>
    <row r="72" s="1" customFormat="1" ht="18.75" customHeight="1">
      <c r="B72" s="256"/>
      <c r="C72" s="256"/>
      <c r="D72" s="256"/>
      <c r="E72" s="256"/>
      <c r="F72" s="256"/>
      <c r="G72" s="256"/>
      <c r="H72" s="256"/>
      <c r="I72" s="256"/>
      <c r="J72" s="256"/>
      <c r="K72" s="257"/>
    </row>
    <row r="73" s="1" customFormat="1" ht="18.75" customHeight="1">
      <c r="B73" s="257"/>
      <c r="C73" s="257"/>
      <c r="D73" s="257"/>
      <c r="E73" s="257"/>
      <c r="F73" s="257"/>
      <c r="G73" s="257"/>
      <c r="H73" s="257"/>
      <c r="I73" s="257"/>
      <c r="J73" s="257"/>
      <c r="K73" s="257"/>
    </row>
    <row r="74" s="1" customFormat="1" ht="7.5" customHeight="1">
      <c r="B74" s="258"/>
      <c r="C74" s="259"/>
      <c r="D74" s="259"/>
      <c r="E74" s="259"/>
      <c r="F74" s="259"/>
      <c r="G74" s="259"/>
      <c r="H74" s="259"/>
      <c r="I74" s="259"/>
      <c r="J74" s="259"/>
      <c r="K74" s="260"/>
    </row>
    <row r="75" s="1" customFormat="1" ht="45" customHeight="1">
      <c r="B75" s="261"/>
      <c r="C75" s="262" t="s">
        <v>1765</v>
      </c>
      <c r="D75" s="262"/>
      <c r="E75" s="262"/>
      <c r="F75" s="262"/>
      <c r="G75" s="262"/>
      <c r="H75" s="262"/>
      <c r="I75" s="262"/>
      <c r="J75" s="262"/>
      <c r="K75" s="263"/>
    </row>
    <row r="76" s="1" customFormat="1" ht="17.25" customHeight="1">
      <c r="B76" s="261"/>
      <c r="C76" s="264" t="s">
        <v>1766</v>
      </c>
      <c r="D76" s="264"/>
      <c r="E76" s="264"/>
      <c r="F76" s="264" t="s">
        <v>1767</v>
      </c>
      <c r="G76" s="265"/>
      <c r="H76" s="264" t="s">
        <v>54</v>
      </c>
      <c r="I76" s="264" t="s">
        <v>57</v>
      </c>
      <c r="J76" s="264" t="s">
        <v>1768</v>
      </c>
      <c r="K76" s="263"/>
    </row>
    <row r="77" s="1" customFormat="1" ht="17.25" customHeight="1">
      <c r="B77" s="261"/>
      <c r="C77" s="266" t="s">
        <v>1769</v>
      </c>
      <c r="D77" s="266"/>
      <c r="E77" s="266"/>
      <c r="F77" s="267" t="s">
        <v>1770</v>
      </c>
      <c r="G77" s="268"/>
      <c r="H77" s="266"/>
      <c r="I77" s="266"/>
      <c r="J77" s="266" t="s">
        <v>1771</v>
      </c>
      <c r="K77" s="263"/>
    </row>
    <row r="78" s="1" customFormat="1" ht="5.25" customHeight="1">
      <c r="B78" s="261"/>
      <c r="C78" s="269"/>
      <c r="D78" s="269"/>
      <c r="E78" s="269"/>
      <c r="F78" s="269"/>
      <c r="G78" s="270"/>
      <c r="H78" s="269"/>
      <c r="I78" s="269"/>
      <c r="J78" s="269"/>
      <c r="K78" s="263"/>
    </row>
    <row r="79" s="1" customFormat="1" ht="15" customHeight="1">
      <c r="B79" s="261"/>
      <c r="C79" s="249" t="s">
        <v>53</v>
      </c>
      <c r="D79" s="271"/>
      <c r="E79" s="271"/>
      <c r="F79" s="272" t="s">
        <v>1772</v>
      </c>
      <c r="G79" s="273"/>
      <c r="H79" s="249" t="s">
        <v>1773</v>
      </c>
      <c r="I79" s="249" t="s">
        <v>1774</v>
      </c>
      <c r="J79" s="249">
        <v>20</v>
      </c>
      <c r="K79" s="263"/>
    </row>
    <row r="80" s="1" customFormat="1" ht="15" customHeight="1">
      <c r="B80" s="261"/>
      <c r="C80" s="249" t="s">
        <v>1775</v>
      </c>
      <c r="D80" s="249"/>
      <c r="E80" s="249"/>
      <c r="F80" s="272" t="s">
        <v>1772</v>
      </c>
      <c r="G80" s="273"/>
      <c r="H80" s="249" t="s">
        <v>1776</v>
      </c>
      <c r="I80" s="249" t="s">
        <v>1774</v>
      </c>
      <c r="J80" s="249">
        <v>120</v>
      </c>
      <c r="K80" s="263"/>
    </row>
    <row r="81" s="1" customFormat="1" ht="15" customHeight="1">
      <c r="B81" s="274"/>
      <c r="C81" s="249" t="s">
        <v>1777</v>
      </c>
      <c r="D81" s="249"/>
      <c r="E81" s="249"/>
      <c r="F81" s="272" t="s">
        <v>1778</v>
      </c>
      <c r="G81" s="273"/>
      <c r="H81" s="249" t="s">
        <v>1779</v>
      </c>
      <c r="I81" s="249" t="s">
        <v>1774</v>
      </c>
      <c r="J81" s="249">
        <v>50</v>
      </c>
      <c r="K81" s="263"/>
    </row>
    <row r="82" s="1" customFormat="1" ht="15" customHeight="1">
      <c r="B82" s="274"/>
      <c r="C82" s="249" t="s">
        <v>1780</v>
      </c>
      <c r="D82" s="249"/>
      <c r="E82" s="249"/>
      <c r="F82" s="272" t="s">
        <v>1772</v>
      </c>
      <c r="G82" s="273"/>
      <c r="H82" s="249" t="s">
        <v>1781</v>
      </c>
      <c r="I82" s="249" t="s">
        <v>1782</v>
      </c>
      <c r="J82" s="249"/>
      <c r="K82" s="263"/>
    </row>
    <row r="83" s="1" customFormat="1" ht="15" customHeight="1">
      <c r="B83" s="274"/>
      <c r="C83" s="275" t="s">
        <v>1783</v>
      </c>
      <c r="D83" s="275"/>
      <c r="E83" s="275"/>
      <c r="F83" s="276" t="s">
        <v>1778</v>
      </c>
      <c r="G83" s="275"/>
      <c r="H83" s="275" t="s">
        <v>1784</v>
      </c>
      <c r="I83" s="275" t="s">
        <v>1774</v>
      </c>
      <c r="J83" s="275">
        <v>15</v>
      </c>
      <c r="K83" s="263"/>
    </row>
    <row r="84" s="1" customFormat="1" ht="15" customHeight="1">
      <c r="B84" s="274"/>
      <c r="C84" s="275" t="s">
        <v>1785</v>
      </c>
      <c r="D84" s="275"/>
      <c r="E84" s="275"/>
      <c r="F84" s="276" t="s">
        <v>1778</v>
      </c>
      <c r="G84" s="275"/>
      <c r="H84" s="275" t="s">
        <v>1786</v>
      </c>
      <c r="I84" s="275" t="s">
        <v>1774</v>
      </c>
      <c r="J84" s="275">
        <v>15</v>
      </c>
      <c r="K84" s="263"/>
    </row>
    <row r="85" s="1" customFormat="1" ht="15" customHeight="1">
      <c r="B85" s="274"/>
      <c r="C85" s="275" t="s">
        <v>1787</v>
      </c>
      <c r="D85" s="275"/>
      <c r="E85" s="275"/>
      <c r="F85" s="276" t="s">
        <v>1778</v>
      </c>
      <c r="G85" s="275"/>
      <c r="H85" s="275" t="s">
        <v>1788</v>
      </c>
      <c r="I85" s="275" t="s">
        <v>1774</v>
      </c>
      <c r="J85" s="275">
        <v>20</v>
      </c>
      <c r="K85" s="263"/>
    </row>
    <row r="86" s="1" customFormat="1" ht="15" customHeight="1">
      <c r="B86" s="274"/>
      <c r="C86" s="275" t="s">
        <v>1789</v>
      </c>
      <c r="D86" s="275"/>
      <c r="E86" s="275"/>
      <c r="F86" s="276" t="s">
        <v>1778</v>
      </c>
      <c r="G86" s="275"/>
      <c r="H86" s="275" t="s">
        <v>1790</v>
      </c>
      <c r="I86" s="275" t="s">
        <v>1774</v>
      </c>
      <c r="J86" s="275">
        <v>20</v>
      </c>
      <c r="K86" s="263"/>
    </row>
    <row r="87" s="1" customFormat="1" ht="15" customHeight="1">
      <c r="B87" s="274"/>
      <c r="C87" s="249" t="s">
        <v>1791</v>
      </c>
      <c r="D87" s="249"/>
      <c r="E87" s="249"/>
      <c r="F87" s="272" t="s">
        <v>1778</v>
      </c>
      <c r="G87" s="273"/>
      <c r="H87" s="249" t="s">
        <v>1792</v>
      </c>
      <c r="I87" s="249" t="s">
        <v>1774</v>
      </c>
      <c r="J87" s="249">
        <v>50</v>
      </c>
      <c r="K87" s="263"/>
    </row>
    <row r="88" s="1" customFormat="1" ht="15" customHeight="1">
      <c r="B88" s="274"/>
      <c r="C88" s="249" t="s">
        <v>1793</v>
      </c>
      <c r="D88" s="249"/>
      <c r="E88" s="249"/>
      <c r="F88" s="272" t="s">
        <v>1778</v>
      </c>
      <c r="G88" s="273"/>
      <c r="H88" s="249" t="s">
        <v>1794</v>
      </c>
      <c r="I88" s="249" t="s">
        <v>1774</v>
      </c>
      <c r="J88" s="249">
        <v>20</v>
      </c>
      <c r="K88" s="263"/>
    </row>
    <row r="89" s="1" customFormat="1" ht="15" customHeight="1">
      <c r="B89" s="274"/>
      <c r="C89" s="249" t="s">
        <v>1795</v>
      </c>
      <c r="D89" s="249"/>
      <c r="E89" s="249"/>
      <c r="F89" s="272" t="s">
        <v>1778</v>
      </c>
      <c r="G89" s="273"/>
      <c r="H89" s="249" t="s">
        <v>1796</v>
      </c>
      <c r="I89" s="249" t="s">
        <v>1774</v>
      </c>
      <c r="J89" s="249">
        <v>20</v>
      </c>
      <c r="K89" s="263"/>
    </row>
    <row r="90" s="1" customFormat="1" ht="15" customHeight="1">
      <c r="B90" s="274"/>
      <c r="C90" s="249" t="s">
        <v>1797</v>
      </c>
      <c r="D90" s="249"/>
      <c r="E90" s="249"/>
      <c r="F90" s="272" t="s">
        <v>1778</v>
      </c>
      <c r="G90" s="273"/>
      <c r="H90" s="249" t="s">
        <v>1798</v>
      </c>
      <c r="I90" s="249" t="s">
        <v>1774</v>
      </c>
      <c r="J90" s="249">
        <v>50</v>
      </c>
      <c r="K90" s="263"/>
    </row>
    <row r="91" s="1" customFormat="1" ht="15" customHeight="1">
      <c r="B91" s="274"/>
      <c r="C91" s="249" t="s">
        <v>1799</v>
      </c>
      <c r="D91" s="249"/>
      <c r="E91" s="249"/>
      <c r="F91" s="272" t="s">
        <v>1778</v>
      </c>
      <c r="G91" s="273"/>
      <c r="H91" s="249" t="s">
        <v>1799</v>
      </c>
      <c r="I91" s="249" t="s">
        <v>1774</v>
      </c>
      <c r="J91" s="249">
        <v>50</v>
      </c>
      <c r="K91" s="263"/>
    </row>
    <row r="92" s="1" customFormat="1" ht="15" customHeight="1">
      <c r="B92" s="274"/>
      <c r="C92" s="249" t="s">
        <v>1800</v>
      </c>
      <c r="D92" s="249"/>
      <c r="E92" s="249"/>
      <c r="F92" s="272" t="s">
        <v>1778</v>
      </c>
      <c r="G92" s="273"/>
      <c r="H92" s="249" t="s">
        <v>1801</v>
      </c>
      <c r="I92" s="249" t="s">
        <v>1774</v>
      </c>
      <c r="J92" s="249">
        <v>255</v>
      </c>
      <c r="K92" s="263"/>
    </row>
    <row r="93" s="1" customFormat="1" ht="15" customHeight="1">
      <c r="B93" s="274"/>
      <c r="C93" s="249" t="s">
        <v>1802</v>
      </c>
      <c r="D93" s="249"/>
      <c r="E93" s="249"/>
      <c r="F93" s="272" t="s">
        <v>1772</v>
      </c>
      <c r="G93" s="273"/>
      <c r="H93" s="249" t="s">
        <v>1803</v>
      </c>
      <c r="I93" s="249" t="s">
        <v>1804</v>
      </c>
      <c r="J93" s="249"/>
      <c r="K93" s="263"/>
    </row>
    <row r="94" s="1" customFormat="1" ht="15" customHeight="1">
      <c r="B94" s="274"/>
      <c r="C94" s="249" t="s">
        <v>1805</v>
      </c>
      <c r="D94" s="249"/>
      <c r="E94" s="249"/>
      <c r="F94" s="272" t="s">
        <v>1772</v>
      </c>
      <c r="G94" s="273"/>
      <c r="H94" s="249" t="s">
        <v>1806</v>
      </c>
      <c r="I94" s="249" t="s">
        <v>1807</v>
      </c>
      <c r="J94" s="249"/>
      <c r="K94" s="263"/>
    </row>
    <row r="95" s="1" customFormat="1" ht="15" customHeight="1">
      <c r="B95" s="274"/>
      <c r="C95" s="249" t="s">
        <v>1808</v>
      </c>
      <c r="D95" s="249"/>
      <c r="E95" s="249"/>
      <c r="F95" s="272" t="s">
        <v>1772</v>
      </c>
      <c r="G95" s="273"/>
      <c r="H95" s="249" t="s">
        <v>1808</v>
      </c>
      <c r="I95" s="249" t="s">
        <v>1807</v>
      </c>
      <c r="J95" s="249"/>
      <c r="K95" s="263"/>
    </row>
    <row r="96" s="1" customFormat="1" ht="15" customHeight="1">
      <c r="B96" s="274"/>
      <c r="C96" s="249" t="s">
        <v>38</v>
      </c>
      <c r="D96" s="249"/>
      <c r="E96" s="249"/>
      <c r="F96" s="272" t="s">
        <v>1772</v>
      </c>
      <c r="G96" s="273"/>
      <c r="H96" s="249" t="s">
        <v>1809</v>
      </c>
      <c r="I96" s="249" t="s">
        <v>1807</v>
      </c>
      <c r="J96" s="249"/>
      <c r="K96" s="263"/>
    </row>
    <row r="97" s="1" customFormat="1" ht="15" customHeight="1">
      <c r="B97" s="274"/>
      <c r="C97" s="249" t="s">
        <v>48</v>
      </c>
      <c r="D97" s="249"/>
      <c r="E97" s="249"/>
      <c r="F97" s="272" t="s">
        <v>1772</v>
      </c>
      <c r="G97" s="273"/>
      <c r="H97" s="249" t="s">
        <v>1810</v>
      </c>
      <c r="I97" s="249" t="s">
        <v>1807</v>
      </c>
      <c r="J97" s="249"/>
      <c r="K97" s="263"/>
    </row>
    <row r="98" s="1" customFormat="1" ht="15" customHeight="1">
      <c r="B98" s="277"/>
      <c r="C98" s="278"/>
      <c r="D98" s="278"/>
      <c r="E98" s="278"/>
      <c r="F98" s="278"/>
      <c r="G98" s="278"/>
      <c r="H98" s="278"/>
      <c r="I98" s="278"/>
      <c r="J98" s="278"/>
      <c r="K98" s="279"/>
    </row>
    <row r="99" s="1" customFormat="1" ht="18.7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0"/>
    </row>
    <row r="100" s="1" customFormat="1" ht="18.75" customHeight="1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</row>
    <row r="101" s="1" customFormat="1" ht="7.5" customHeight="1">
      <c r="B101" s="258"/>
      <c r="C101" s="259"/>
      <c r="D101" s="259"/>
      <c r="E101" s="259"/>
      <c r="F101" s="259"/>
      <c r="G101" s="259"/>
      <c r="H101" s="259"/>
      <c r="I101" s="259"/>
      <c r="J101" s="259"/>
      <c r="K101" s="260"/>
    </row>
    <row r="102" s="1" customFormat="1" ht="45" customHeight="1">
      <c r="B102" s="261"/>
      <c r="C102" s="262" t="s">
        <v>1811</v>
      </c>
      <c r="D102" s="262"/>
      <c r="E102" s="262"/>
      <c r="F102" s="262"/>
      <c r="G102" s="262"/>
      <c r="H102" s="262"/>
      <c r="I102" s="262"/>
      <c r="J102" s="262"/>
      <c r="K102" s="263"/>
    </row>
    <row r="103" s="1" customFormat="1" ht="17.25" customHeight="1">
      <c r="B103" s="261"/>
      <c r="C103" s="264" t="s">
        <v>1766</v>
      </c>
      <c r="D103" s="264"/>
      <c r="E103" s="264"/>
      <c r="F103" s="264" t="s">
        <v>1767</v>
      </c>
      <c r="G103" s="265"/>
      <c r="H103" s="264" t="s">
        <v>54</v>
      </c>
      <c r="I103" s="264" t="s">
        <v>57</v>
      </c>
      <c r="J103" s="264" t="s">
        <v>1768</v>
      </c>
      <c r="K103" s="263"/>
    </row>
    <row r="104" s="1" customFormat="1" ht="17.25" customHeight="1">
      <c r="B104" s="261"/>
      <c r="C104" s="266" t="s">
        <v>1769</v>
      </c>
      <c r="D104" s="266"/>
      <c r="E104" s="266"/>
      <c r="F104" s="267" t="s">
        <v>1770</v>
      </c>
      <c r="G104" s="268"/>
      <c r="H104" s="266"/>
      <c r="I104" s="266"/>
      <c r="J104" s="266" t="s">
        <v>1771</v>
      </c>
      <c r="K104" s="263"/>
    </row>
    <row r="105" s="1" customFormat="1" ht="5.25" customHeight="1">
      <c r="B105" s="261"/>
      <c r="C105" s="264"/>
      <c r="D105" s="264"/>
      <c r="E105" s="264"/>
      <c r="F105" s="264"/>
      <c r="G105" s="282"/>
      <c r="H105" s="264"/>
      <c r="I105" s="264"/>
      <c r="J105" s="264"/>
      <c r="K105" s="263"/>
    </row>
    <row r="106" s="1" customFormat="1" ht="15" customHeight="1">
      <c r="B106" s="261"/>
      <c r="C106" s="249" t="s">
        <v>53</v>
      </c>
      <c r="D106" s="271"/>
      <c r="E106" s="271"/>
      <c r="F106" s="272" t="s">
        <v>1772</v>
      </c>
      <c r="G106" s="249"/>
      <c r="H106" s="249" t="s">
        <v>1812</v>
      </c>
      <c r="I106" s="249" t="s">
        <v>1774</v>
      </c>
      <c r="J106" s="249">
        <v>20</v>
      </c>
      <c r="K106" s="263"/>
    </row>
    <row r="107" s="1" customFormat="1" ht="15" customHeight="1">
      <c r="B107" s="261"/>
      <c r="C107" s="249" t="s">
        <v>1775</v>
      </c>
      <c r="D107" s="249"/>
      <c r="E107" s="249"/>
      <c r="F107" s="272" t="s">
        <v>1772</v>
      </c>
      <c r="G107" s="249"/>
      <c r="H107" s="249" t="s">
        <v>1812</v>
      </c>
      <c r="I107" s="249" t="s">
        <v>1774</v>
      </c>
      <c r="J107" s="249">
        <v>120</v>
      </c>
      <c r="K107" s="263"/>
    </row>
    <row r="108" s="1" customFormat="1" ht="15" customHeight="1">
      <c r="B108" s="274"/>
      <c r="C108" s="249" t="s">
        <v>1777</v>
      </c>
      <c r="D108" s="249"/>
      <c r="E108" s="249"/>
      <c r="F108" s="272" t="s">
        <v>1778</v>
      </c>
      <c r="G108" s="249"/>
      <c r="H108" s="249" t="s">
        <v>1812</v>
      </c>
      <c r="I108" s="249" t="s">
        <v>1774</v>
      </c>
      <c r="J108" s="249">
        <v>50</v>
      </c>
      <c r="K108" s="263"/>
    </row>
    <row r="109" s="1" customFormat="1" ht="15" customHeight="1">
      <c r="B109" s="274"/>
      <c r="C109" s="249" t="s">
        <v>1780</v>
      </c>
      <c r="D109" s="249"/>
      <c r="E109" s="249"/>
      <c r="F109" s="272" t="s">
        <v>1772</v>
      </c>
      <c r="G109" s="249"/>
      <c r="H109" s="249" t="s">
        <v>1812</v>
      </c>
      <c r="I109" s="249" t="s">
        <v>1782</v>
      </c>
      <c r="J109" s="249"/>
      <c r="K109" s="263"/>
    </row>
    <row r="110" s="1" customFormat="1" ht="15" customHeight="1">
      <c r="B110" s="274"/>
      <c r="C110" s="249" t="s">
        <v>1791</v>
      </c>
      <c r="D110" s="249"/>
      <c r="E110" s="249"/>
      <c r="F110" s="272" t="s">
        <v>1778</v>
      </c>
      <c r="G110" s="249"/>
      <c r="H110" s="249" t="s">
        <v>1812</v>
      </c>
      <c r="I110" s="249" t="s">
        <v>1774</v>
      </c>
      <c r="J110" s="249">
        <v>50</v>
      </c>
      <c r="K110" s="263"/>
    </row>
    <row r="111" s="1" customFormat="1" ht="15" customHeight="1">
      <c r="B111" s="274"/>
      <c r="C111" s="249" t="s">
        <v>1799</v>
      </c>
      <c r="D111" s="249"/>
      <c r="E111" s="249"/>
      <c r="F111" s="272" t="s">
        <v>1778</v>
      </c>
      <c r="G111" s="249"/>
      <c r="H111" s="249" t="s">
        <v>1812</v>
      </c>
      <c r="I111" s="249" t="s">
        <v>1774</v>
      </c>
      <c r="J111" s="249">
        <v>50</v>
      </c>
      <c r="K111" s="263"/>
    </row>
    <row r="112" s="1" customFormat="1" ht="15" customHeight="1">
      <c r="B112" s="274"/>
      <c r="C112" s="249" t="s">
        <v>1797</v>
      </c>
      <c r="D112" s="249"/>
      <c r="E112" s="249"/>
      <c r="F112" s="272" t="s">
        <v>1778</v>
      </c>
      <c r="G112" s="249"/>
      <c r="H112" s="249" t="s">
        <v>1812</v>
      </c>
      <c r="I112" s="249" t="s">
        <v>1774</v>
      </c>
      <c r="J112" s="249">
        <v>50</v>
      </c>
      <c r="K112" s="263"/>
    </row>
    <row r="113" s="1" customFormat="1" ht="15" customHeight="1">
      <c r="B113" s="274"/>
      <c r="C113" s="249" t="s">
        <v>53</v>
      </c>
      <c r="D113" s="249"/>
      <c r="E113" s="249"/>
      <c r="F113" s="272" t="s">
        <v>1772</v>
      </c>
      <c r="G113" s="249"/>
      <c r="H113" s="249" t="s">
        <v>1813</v>
      </c>
      <c r="I113" s="249" t="s">
        <v>1774</v>
      </c>
      <c r="J113" s="249">
        <v>20</v>
      </c>
      <c r="K113" s="263"/>
    </row>
    <row r="114" s="1" customFormat="1" ht="15" customHeight="1">
      <c r="B114" s="274"/>
      <c r="C114" s="249" t="s">
        <v>1814</v>
      </c>
      <c r="D114" s="249"/>
      <c r="E114" s="249"/>
      <c r="F114" s="272" t="s">
        <v>1772</v>
      </c>
      <c r="G114" s="249"/>
      <c r="H114" s="249" t="s">
        <v>1815</v>
      </c>
      <c r="I114" s="249" t="s">
        <v>1774</v>
      </c>
      <c r="J114" s="249">
        <v>120</v>
      </c>
      <c r="K114" s="263"/>
    </row>
    <row r="115" s="1" customFormat="1" ht="15" customHeight="1">
      <c r="B115" s="274"/>
      <c r="C115" s="249" t="s">
        <v>38</v>
      </c>
      <c r="D115" s="249"/>
      <c r="E115" s="249"/>
      <c r="F115" s="272" t="s">
        <v>1772</v>
      </c>
      <c r="G115" s="249"/>
      <c r="H115" s="249" t="s">
        <v>1816</v>
      </c>
      <c r="I115" s="249" t="s">
        <v>1807</v>
      </c>
      <c r="J115" s="249"/>
      <c r="K115" s="263"/>
    </row>
    <row r="116" s="1" customFormat="1" ht="15" customHeight="1">
      <c r="B116" s="274"/>
      <c r="C116" s="249" t="s">
        <v>48</v>
      </c>
      <c r="D116" s="249"/>
      <c r="E116" s="249"/>
      <c r="F116" s="272" t="s">
        <v>1772</v>
      </c>
      <c r="G116" s="249"/>
      <c r="H116" s="249" t="s">
        <v>1817</v>
      </c>
      <c r="I116" s="249" t="s">
        <v>1807</v>
      </c>
      <c r="J116" s="249"/>
      <c r="K116" s="263"/>
    </row>
    <row r="117" s="1" customFormat="1" ht="15" customHeight="1">
      <c r="B117" s="274"/>
      <c r="C117" s="249" t="s">
        <v>57</v>
      </c>
      <c r="D117" s="249"/>
      <c r="E117" s="249"/>
      <c r="F117" s="272" t="s">
        <v>1772</v>
      </c>
      <c r="G117" s="249"/>
      <c r="H117" s="249" t="s">
        <v>1818</v>
      </c>
      <c r="I117" s="249" t="s">
        <v>1819</v>
      </c>
      <c r="J117" s="249"/>
      <c r="K117" s="263"/>
    </row>
    <row r="118" s="1" customFormat="1" ht="15" customHeight="1">
      <c r="B118" s="277"/>
      <c r="C118" s="283"/>
      <c r="D118" s="283"/>
      <c r="E118" s="283"/>
      <c r="F118" s="283"/>
      <c r="G118" s="283"/>
      <c r="H118" s="283"/>
      <c r="I118" s="283"/>
      <c r="J118" s="283"/>
      <c r="K118" s="279"/>
    </row>
    <row r="119" s="1" customFormat="1" ht="18.75" customHeight="1">
      <c r="B119" s="284"/>
      <c r="C119" s="285"/>
      <c r="D119" s="285"/>
      <c r="E119" s="285"/>
      <c r="F119" s="286"/>
      <c r="G119" s="285"/>
      <c r="H119" s="285"/>
      <c r="I119" s="285"/>
      <c r="J119" s="285"/>
      <c r="K119" s="284"/>
    </row>
    <row r="120" s="1" customFormat="1" ht="18.75" customHeight="1"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="1" customFormat="1" ht="7.5" customHeight="1">
      <c r="B121" s="287"/>
      <c r="C121" s="288"/>
      <c r="D121" s="288"/>
      <c r="E121" s="288"/>
      <c r="F121" s="288"/>
      <c r="G121" s="288"/>
      <c r="H121" s="288"/>
      <c r="I121" s="288"/>
      <c r="J121" s="288"/>
      <c r="K121" s="289"/>
    </row>
    <row r="122" s="1" customFormat="1" ht="45" customHeight="1">
      <c r="B122" s="290"/>
      <c r="C122" s="240" t="s">
        <v>1820</v>
      </c>
      <c r="D122" s="240"/>
      <c r="E122" s="240"/>
      <c r="F122" s="240"/>
      <c r="G122" s="240"/>
      <c r="H122" s="240"/>
      <c r="I122" s="240"/>
      <c r="J122" s="240"/>
      <c r="K122" s="291"/>
    </row>
    <row r="123" s="1" customFormat="1" ht="17.25" customHeight="1">
      <c r="B123" s="292"/>
      <c r="C123" s="264" t="s">
        <v>1766</v>
      </c>
      <c r="D123" s="264"/>
      <c r="E123" s="264"/>
      <c r="F123" s="264" t="s">
        <v>1767</v>
      </c>
      <c r="G123" s="265"/>
      <c r="H123" s="264" t="s">
        <v>54</v>
      </c>
      <c r="I123" s="264" t="s">
        <v>57</v>
      </c>
      <c r="J123" s="264" t="s">
        <v>1768</v>
      </c>
      <c r="K123" s="293"/>
    </row>
    <row r="124" s="1" customFormat="1" ht="17.25" customHeight="1">
      <c r="B124" s="292"/>
      <c r="C124" s="266" t="s">
        <v>1769</v>
      </c>
      <c r="D124" s="266"/>
      <c r="E124" s="266"/>
      <c r="F124" s="267" t="s">
        <v>1770</v>
      </c>
      <c r="G124" s="268"/>
      <c r="H124" s="266"/>
      <c r="I124" s="266"/>
      <c r="J124" s="266" t="s">
        <v>1771</v>
      </c>
      <c r="K124" s="293"/>
    </row>
    <row r="125" s="1" customFormat="1" ht="5.25" customHeight="1">
      <c r="B125" s="294"/>
      <c r="C125" s="269"/>
      <c r="D125" s="269"/>
      <c r="E125" s="269"/>
      <c r="F125" s="269"/>
      <c r="G125" s="295"/>
      <c r="H125" s="269"/>
      <c r="I125" s="269"/>
      <c r="J125" s="269"/>
      <c r="K125" s="296"/>
    </row>
    <row r="126" s="1" customFormat="1" ht="15" customHeight="1">
      <c r="B126" s="294"/>
      <c r="C126" s="249" t="s">
        <v>1775</v>
      </c>
      <c r="D126" s="271"/>
      <c r="E126" s="271"/>
      <c r="F126" s="272" t="s">
        <v>1772</v>
      </c>
      <c r="G126" s="249"/>
      <c r="H126" s="249" t="s">
        <v>1812</v>
      </c>
      <c r="I126" s="249" t="s">
        <v>1774</v>
      </c>
      <c r="J126" s="249">
        <v>120</v>
      </c>
      <c r="K126" s="297"/>
    </row>
    <row r="127" s="1" customFormat="1" ht="15" customHeight="1">
      <c r="B127" s="294"/>
      <c r="C127" s="249" t="s">
        <v>1821</v>
      </c>
      <c r="D127" s="249"/>
      <c r="E127" s="249"/>
      <c r="F127" s="272" t="s">
        <v>1772</v>
      </c>
      <c r="G127" s="249"/>
      <c r="H127" s="249" t="s">
        <v>1822</v>
      </c>
      <c r="I127" s="249" t="s">
        <v>1774</v>
      </c>
      <c r="J127" s="249" t="s">
        <v>1823</v>
      </c>
      <c r="K127" s="297"/>
    </row>
    <row r="128" s="1" customFormat="1" ht="15" customHeight="1">
      <c r="B128" s="294"/>
      <c r="C128" s="249" t="s">
        <v>100</v>
      </c>
      <c r="D128" s="249"/>
      <c r="E128" s="249"/>
      <c r="F128" s="272" t="s">
        <v>1772</v>
      </c>
      <c r="G128" s="249"/>
      <c r="H128" s="249" t="s">
        <v>1824</v>
      </c>
      <c r="I128" s="249" t="s">
        <v>1774</v>
      </c>
      <c r="J128" s="249" t="s">
        <v>1823</v>
      </c>
      <c r="K128" s="297"/>
    </row>
    <row r="129" s="1" customFormat="1" ht="15" customHeight="1">
      <c r="B129" s="294"/>
      <c r="C129" s="249" t="s">
        <v>1783</v>
      </c>
      <c r="D129" s="249"/>
      <c r="E129" s="249"/>
      <c r="F129" s="272" t="s">
        <v>1778</v>
      </c>
      <c r="G129" s="249"/>
      <c r="H129" s="249" t="s">
        <v>1784</v>
      </c>
      <c r="I129" s="249" t="s">
        <v>1774</v>
      </c>
      <c r="J129" s="249">
        <v>15</v>
      </c>
      <c r="K129" s="297"/>
    </row>
    <row r="130" s="1" customFormat="1" ht="15" customHeight="1">
      <c r="B130" s="294"/>
      <c r="C130" s="275" t="s">
        <v>1785</v>
      </c>
      <c r="D130" s="275"/>
      <c r="E130" s="275"/>
      <c r="F130" s="276" t="s">
        <v>1778</v>
      </c>
      <c r="G130" s="275"/>
      <c r="H130" s="275" t="s">
        <v>1786</v>
      </c>
      <c r="I130" s="275" t="s">
        <v>1774</v>
      </c>
      <c r="J130" s="275">
        <v>15</v>
      </c>
      <c r="K130" s="297"/>
    </row>
    <row r="131" s="1" customFormat="1" ht="15" customHeight="1">
      <c r="B131" s="294"/>
      <c r="C131" s="275" t="s">
        <v>1787</v>
      </c>
      <c r="D131" s="275"/>
      <c r="E131" s="275"/>
      <c r="F131" s="276" t="s">
        <v>1778</v>
      </c>
      <c r="G131" s="275"/>
      <c r="H131" s="275" t="s">
        <v>1788</v>
      </c>
      <c r="I131" s="275" t="s">
        <v>1774</v>
      </c>
      <c r="J131" s="275">
        <v>20</v>
      </c>
      <c r="K131" s="297"/>
    </row>
    <row r="132" s="1" customFormat="1" ht="15" customHeight="1">
      <c r="B132" s="294"/>
      <c r="C132" s="275" t="s">
        <v>1789</v>
      </c>
      <c r="D132" s="275"/>
      <c r="E132" s="275"/>
      <c r="F132" s="276" t="s">
        <v>1778</v>
      </c>
      <c r="G132" s="275"/>
      <c r="H132" s="275" t="s">
        <v>1790</v>
      </c>
      <c r="I132" s="275" t="s">
        <v>1774</v>
      </c>
      <c r="J132" s="275">
        <v>20</v>
      </c>
      <c r="K132" s="297"/>
    </row>
    <row r="133" s="1" customFormat="1" ht="15" customHeight="1">
      <c r="B133" s="294"/>
      <c r="C133" s="249" t="s">
        <v>1777</v>
      </c>
      <c r="D133" s="249"/>
      <c r="E133" s="249"/>
      <c r="F133" s="272" t="s">
        <v>1778</v>
      </c>
      <c r="G133" s="249"/>
      <c r="H133" s="249" t="s">
        <v>1812</v>
      </c>
      <c r="I133" s="249" t="s">
        <v>1774</v>
      </c>
      <c r="J133" s="249">
        <v>50</v>
      </c>
      <c r="K133" s="297"/>
    </row>
    <row r="134" s="1" customFormat="1" ht="15" customHeight="1">
      <c r="B134" s="294"/>
      <c r="C134" s="249" t="s">
        <v>1791</v>
      </c>
      <c r="D134" s="249"/>
      <c r="E134" s="249"/>
      <c r="F134" s="272" t="s">
        <v>1778</v>
      </c>
      <c r="G134" s="249"/>
      <c r="H134" s="249" t="s">
        <v>1812</v>
      </c>
      <c r="I134" s="249" t="s">
        <v>1774</v>
      </c>
      <c r="J134" s="249">
        <v>50</v>
      </c>
      <c r="K134" s="297"/>
    </row>
    <row r="135" s="1" customFormat="1" ht="15" customHeight="1">
      <c r="B135" s="294"/>
      <c r="C135" s="249" t="s">
        <v>1797</v>
      </c>
      <c r="D135" s="249"/>
      <c r="E135" s="249"/>
      <c r="F135" s="272" t="s">
        <v>1778</v>
      </c>
      <c r="G135" s="249"/>
      <c r="H135" s="249" t="s">
        <v>1812</v>
      </c>
      <c r="I135" s="249" t="s">
        <v>1774</v>
      </c>
      <c r="J135" s="249">
        <v>50</v>
      </c>
      <c r="K135" s="297"/>
    </row>
    <row r="136" s="1" customFormat="1" ht="15" customHeight="1">
      <c r="B136" s="294"/>
      <c r="C136" s="249" t="s">
        <v>1799</v>
      </c>
      <c r="D136" s="249"/>
      <c r="E136" s="249"/>
      <c r="F136" s="272" t="s">
        <v>1778</v>
      </c>
      <c r="G136" s="249"/>
      <c r="H136" s="249" t="s">
        <v>1812</v>
      </c>
      <c r="I136" s="249" t="s">
        <v>1774</v>
      </c>
      <c r="J136" s="249">
        <v>50</v>
      </c>
      <c r="K136" s="297"/>
    </row>
    <row r="137" s="1" customFormat="1" ht="15" customHeight="1">
      <c r="B137" s="294"/>
      <c r="C137" s="249" t="s">
        <v>1800</v>
      </c>
      <c r="D137" s="249"/>
      <c r="E137" s="249"/>
      <c r="F137" s="272" t="s">
        <v>1778</v>
      </c>
      <c r="G137" s="249"/>
      <c r="H137" s="249" t="s">
        <v>1825</v>
      </c>
      <c r="I137" s="249" t="s">
        <v>1774</v>
      </c>
      <c r="J137" s="249">
        <v>255</v>
      </c>
      <c r="K137" s="297"/>
    </row>
    <row r="138" s="1" customFormat="1" ht="15" customHeight="1">
      <c r="B138" s="294"/>
      <c r="C138" s="249" t="s">
        <v>1802</v>
      </c>
      <c r="D138" s="249"/>
      <c r="E138" s="249"/>
      <c r="F138" s="272" t="s">
        <v>1772</v>
      </c>
      <c r="G138" s="249"/>
      <c r="H138" s="249" t="s">
        <v>1826</v>
      </c>
      <c r="I138" s="249" t="s">
        <v>1804</v>
      </c>
      <c r="J138" s="249"/>
      <c r="K138" s="297"/>
    </row>
    <row r="139" s="1" customFormat="1" ht="15" customHeight="1">
      <c r="B139" s="294"/>
      <c r="C139" s="249" t="s">
        <v>1805</v>
      </c>
      <c r="D139" s="249"/>
      <c r="E139" s="249"/>
      <c r="F139" s="272" t="s">
        <v>1772</v>
      </c>
      <c r="G139" s="249"/>
      <c r="H139" s="249" t="s">
        <v>1827</v>
      </c>
      <c r="I139" s="249" t="s">
        <v>1807</v>
      </c>
      <c r="J139" s="249"/>
      <c r="K139" s="297"/>
    </row>
    <row r="140" s="1" customFormat="1" ht="15" customHeight="1">
      <c r="B140" s="294"/>
      <c r="C140" s="249" t="s">
        <v>1808</v>
      </c>
      <c r="D140" s="249"/>
      <c r="E140" s="249"/>
      <c r="F140" s="272" t="s">
        <v>1772</v>
      </c>
      <c r="G140" s="249"/>
      <c r="H140" s="249" t="s">
        <v>1808</v>
      </c>
      <c r="I140" s="249" t="s">
        <v>1807</v>
      </c>
      <c r="J140" s="249"/>
      <c r="K140" s="297"/>
    </row>
    <row r="141" s="1" customFormat="1" ht="15" customHeight="1">
      <c r="B141" s="294"/>
      <c r="C141" s="249" t="s">
        <v>38</v>
      </c>
      <c r="D141" s="249"/>
      <c r="E141" s="249"/>
      <c r="F141" s="272" t="s">
        <v>1772</v>
      </c>
      <c r="G141" s="249"/>
      <c r="H141" s="249" t="s">
        <v>1828</v>
      </c>
      <c r="I141" s="249" t="s">
        <v>1807</v>
      </c>
      <c r="J141" s="249"/>
      <c r="K141" s="297"/>
    </row>
    <row r="142" s="1" customFormat="1" ht="15" customHeight="1">
      <c r="B142" s="294"/>
      <c r="C142" s="249" t="s">
        <v>1829</v>
      </c>
      <c r="D142" s="249"/>
      <c r="E142" s="249"/>
      <c r="F142" s="272" t="s">
        <v>1772</v>
      </c>
      <c r="G142" s="249"/>
      <c r="H142" s="249" t="s">
        <v>1830</v>
      </c>
      <c r="I142" s="249" t="s">
        <v>1807</v>
      </c>
      <c r="J142" s="249"/>
      <c r="K142" s="297"/>
    </row>
    <row r="143" s="1" customFormat="1" ht="15" customHeight="1">
      <c r="B143" s="298"/>
      <c r="C143" s="299"/>
      <c r="D143" s="299"/>
      <c r="E143" s="299"/>
      <c r="F143" s="299"/>
      <c r="G143" s="299"/>
      <c r="H143" s="299"/>
      <c r="I143" s="299"/>
      <c r="J143" s="299"/>
      <c r="K143" s="300"/>
    </row>
    <row r="144" s="1" customFormat="1" ht="18.75" customHeight="1">
      <c r="B144" s="285"/>
      <c r="C144" s="285"/>
      <c r="D144" s="285"/>
      <c r="E144" s="285"/>
      <c r="F144" s="286"/>
      <c r="G144" s="285"/>
      <c r="H144" s="285"/>
      <c r="I144" s="285"/>
      <c r="J144" s="285"/>
      <c r="K144" s="285"/>
    </row>
    <row r="145" s="1" customFormat="1" ht="18.75" customHeight="1"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</row>
    <row r="146" s="1" customFormat="1" ht="7.5" customHeight="1">
      <c r="B146" s="258"/>
      <c r="C146" s="259"/>
      <c r="D146" s="259"/>
      <c r="E146" s="259"/>
      <c r="F146" s="259"/>
      <c r="G146" s="259"/>
      <c r="H146" s="259"/>
      <c r="I146" s="259"/>
      <c r="J146" s="259"/>
      <c r="K146" s="260"/>
    </row>
    <row r="147" s="1" customFormat="1" ht="45" customHeight="1">
      <c r="B147" s="261"/>
      <c r="C147" s="262" t="s">
        <v>1831</v>
      </c>
      <c r="D147" s="262"/>
      <c r="E147" s="262"/>
      <c r="F147" s="262"/>
      <c r="G147" s="262"/>
      <c r="H147" s="262"/>
      <c r="I147" s="262"/>
      <c r="J147" s="262"/>
      <c r="K147" s="263"/>
    </row>
    <row r="148" s="1" customFormat="1" ht="17.25" customHeight="1">
      <c r="B148" s="261"/>
      <c r="C148" s="264" t="s">
        <v>1766</v>
      </c>
      <c r="D148" s="264"/>
      <c r="E148" s="264"/>
      <c r="F148" s="264" t="s">
        <v>1767</v>
      </c>
      <c r="G148" s="265"/>
      <c r="H148" s="264" t="s">
        <v>54</v>
      </c>
      <c r="I148" s="264" t="s">
        <v>57</v>
      </c>
      <c r="J148" s="264" t="s">
        <v>1768</v>
      </c>
      <c r="K148" s="263"/>
    </row>
    <row r="149" s="1" customFormat="1" ht="17.25" customHeight="1">
      <c r="B149" s="261"/>
      <c r="C149" s="266" t="s">
        <v>1769</v>
      </c>
      <c r="D149" s="266"/>
      <c r="E149" s="266"/>
      <c r="F149" s="267" t="s">
        <v>1770</v>
      </c>
      <c r="G149" s="268"/>
      <c r="H149" s="266"/>
      <c r="I149" s="266"/>
      <c r="J149" s="266" t="s">
        <v>1771</v>
      </c>
      <c r="K149" s="263"/>
    </row>
    <row r="150" s="1" customFormat="1" ht="5.25" customHeight="1">
      <c r="B150" s="274"/>
      <c r="C150" s="269"/>
      <c r="D150" s="269"/>
      <c r="E150" s="269"/>
      <c r="F150" s="269"/>
      <c r="G150" s="270"/>
      <c r="H150" s="269"/>
      <c r="I150" s="269"/>
      <c r="J150" s="269"/>
      <c r="K150" s="297"/>
    </row>
    <row r="151" s="1" customFormat="1" ht="15" customHeight="1">
      <c r="B151" s="274"/>
      <c r="C151" s="301" t="s">
        <v>1775</v>
      </c>
      <c r="D151" s="249"/>
      <c r="E151" s="249"/>
      <c r="F151" s="302" t="s">
        <v>1772</v>
      </c>
      <c r="G151" s="249"/>
      <c r="H151" s="301" t="s">
        <v>1812</v>
      </c>
      <c r="I151" s="301" t="s">
        <v>1774</v>
      </c>
      <c r="J151" s="301">
        <v>120</v>
      </c>
      <c r="K151" s="297"/>
    </row>
    <row r="152" s="1" customFormat="1" ht="15" customHeight="1">
      <c r="B152" s="274"/>
      <c r="C152" s="301" t="s">
        <v>1821</v>
      </c>
      <c r="D152" s="249"/>
      <c r="E152" s="249"/>
      <c r="F152" s="302" t="s">
        <v>1772</v>
      </c>
      <c r="G152" s="249"/>
      <c r="H152" s="301" t="s">
        <v>1832</v>
      </c>
      <c r="I152" s="301" t="s">
        <v>1774</v>
      </c>
      <c r="J152" s="301" t="s">
        <v>1823</v>
      </c>
      <c r="K152" s="297"/>
    </row>
    <row r="153" s="1" customFormat="1" ht="15" customHeight="1">
      <c r="B153" s="274"/>
      <c r="C153" s="301" t="s">
        <v>100</v>
      </c>
      <c r="D153" s="249"/>
      <c r="E153" s="249"/>
      <c r="F153" s="302" t="s">
        <v>1772</v>
      </c>
      <c r="G153" s="249"/>
      <c r="H153" s="301" t="s">
        <v>1833</v>
      </c>
      <c r="I153" s="301" t="s">
        <v>1774</v>
      </c>
      <c r="J153" s="301" t="s">
        <v>1823</v>
      </c>
      <c r="K153" s="297"/>
    </row>
    <row r="154" s="1" customFormat="1" ht="15" customHeight="1">
      <c r="B154" s="274"/>
      <c r="C154" s="301" t="s">
        <v>1777</v>
      </c>
      <c r="D154" s="249"/>
      <c r="E154" s="249"/>
      <c r="F154" s="302" t="s">
        <v>1778</v>
      </c>
      <c r="G154" s="249"/>
      <c r="H154" s="301" t="s">
        <v>1812</v>
      </c>
      <c r="I154" s="301" t="s">
        <v>1774</v>
      </c>
      <c r="J154" s="301">
        <v>50</v>
      </c>
      <c r="K154" s="297"/>
    </row>
    <row r="155" s="1" customFormat="1" ht="15" customHeight="1">
      <c r="B155" s="274"/>
      <c r="C155" s="301" t="s">
        <v>1780</v>
      </c>
      <c r="D155" s="249"/>
      <c r="E155" s="249"/>
      <c r="F155" s="302" t="s">
        <v>1772</v>
      </c>
      <c r="G155" s="249"/>
      <c r="H155" s="301" t="s">
        <v>1812</v>
      </c>
      <c r="I155" s="301" t="s">
        <v>1782</v>
      </c>
      <c r="J155" s="301"/>
      <c r="K155" s="297"/>
    </row>
    <row r="156" s="1" customFormat="1" ht="15" customHeight="1">
      <c r="B156" s="274"/>
      <c r="C156" s="301" t="s">
        <v>1791</v>
      </c>
      <c r="D156" s="249"/>
      <c r="E156" s="249"/>
      <c r="F156" s="302" t="s">
        <v>1778</v>
      </c>
      <c r="G156" s="249"/>
      <c r="H156" s="301" t="s">
        <v>1812</v>
      </c>
      <c r="I156" s="301" t="s">
        <v>1774</v>
      </c>
      <c r="J156" s="301">
        <v>50</v>
      </c>
      <c r="K156" s="297"/>
    </row>
    <row r="157" s="1" customFormat="1" ht="15" customHeight="1">
      <c r="B157" s="274"/>
      <c r="C157" s="301" t="s">
        <v>1799</v>
      </c>
      <c r="D157" s="249"/>
      <c r="E157" s="249"/>
      <c r="F157" s="302" t="s">
        <v>1778</v>
      </c>
      <c r="G157" s="249"/>
      <c r="H157" s="301" t="s">
        <v>1812</v>
      </c>
      <c r="I157" s="301" t="s">
        <v>1774</v>
      </c>
      <c r="J157" s="301">
        <v>50</v>
      </c>
      <c r="K157" s="297"/>
    </row>
    <row r="158" s="1" customFormat="1" ht="15" customHeight="1">
      <c r="B158" s="274"/>
      <c r="C158" s="301" t="s">
        <v>1797</v>
      </c>
      <c r="D158" s="249"/>
      <c r="E158" s="249"/>
      <c r="F158" s="302" t="s">
        <v>1778</v>
      </c>
      <c r="G158" s="249"/>
      <c r="H158" s="301" t="s">
        <v>1812</v>
      </c>
      <c r="I158" s="301" t="s">
        <v>1774</v>
      </c>
      <c r="J158" s="301">
        <v>50</v>
      </c>
      <c r="K158" s="297"/>
    </row>
    <row r="159" s="1" customFormat="1" ht="15" customHeight="1">
      <c r="B159" s="274"/>
      <c r="C159" s="301" t="s">
        <v>115</v>
      </c>
      <c r="D159" s="249"/>
      <c r="E159" s="249"/>
      <c r="F159" s="302" t="s">
        <v>1772</v>
      </c>
      <c r="G159" s="249"/>
      <c r="H159" s="301" t="s">
        <v>1834</v>
      </c>
      <c r="I159" s="301" t="s">
        <v>1774</v>
      </c>
      <c r="J159" s="301" t="s">
        <v>1835</v>
      </c>
      <c r="K159" s="297"/>
    </row>
    <row r="160" s="1" customFormat="1" ht="15" customHeight="1">
      <c r="B160" s="274"/>
      <c r="C160" s="301" t="s">
        <v>1836</v>
      </c>
      <c r="D160" s="249"/>
      <c r="E160" s="249"/>
      <c r="F160" s="302" t="s">
        <v>1772</v>
      </c>
      <c r="G160" s="249"/>
      <c r="H160" s="301" t="s">
        <v>1837</v>
      </c>
      <c r="I160" s="301" t="s">
        <v>1807</v>
      </c>
      <c r="J160" s="301"/>
      <c r="K160" s="297"/>
    </row>
    <row r="161" s="1" customFormat="1" ht="15" customHeight="1">
      <c r="B161" s="303"/>
      <c r="C161" s="283"/>
      <c r="D161" s="283"/>
      <c r="E161" s="283"/>
      <c r="F161" s="283"/>
      <c r="G161" s="283"/>
      <c r="H161" s="283"/>
      <c r="I161" s="283"/>
      <c r="J161" s="283"/>
      <c r="K161" s="304"/>
    </row>
    <row r="162" s="1" customFormat="1" ht="18.75" customHeight="1">
      <c r="B162" s="285"/>
      <c r="C162" s="295"/>
      <c r="D162" s="295"/>
      <c r="E162" s="295"/>
      <c r="F162" s="305"/>
      <c r="G162" s="295"/>
      <c r="H162" s="295"/>
      <c r="I162" s="295"/>
      <c r="J162" s="295"/>
      <c r="K162" s="285"/>
    </row>
    <row r="163" s="1" customFormat="1" ht="18.75" customHeight="1"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</row>
    <row r="164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="1" customFormat="1" ht="45" customHeight="1">
      <c r="B165" s="239"/>
      <c r="C165" s="240" t="s">
        <v>1838</v>
      </c>
      <c r="D165" s="240"/>
      <c r="E165" s="240"/>
      <c r="F165" s="240"/>
      <c r="G165" s="240"/>
      <c r="H165" s="240"/>
      <c r="I165" s="240"/>
      <c r="J165" s="240"/>
      <c r="K165" s="241"/>
    </row>
    <row r="166" s="1" customFormat="1" ht="17.25" customHeight="1">
      <c r="B166" s="239"/>
      <c r="C166" s="264" t="s">
        <v>1766</v>
      </c>
      <c r="D166" s="264"/>
      <c r="E166" s="264"/>
      <c r="F166" s="264" t="s">
        <v>1767</v>
      </c>
      <c r="G166" s="306"/>
      <c r="H166" s="307" t="s">
        <v>54</v>
      </c>
      <c r="I166" s="307" t="s">
        <v>57</v>
      </c>
      <c r="J166" s="264" t="s">
        <v>1768</v>
      </c>
      <c r="K166" s="241"/>
    </row>
    <row r="167" s="1" customFormat="1" ht="17.25" customHeight="1">
      <c r="B167" s="242"/>
      <c r="C167" s="266" t="s">
        <v>1769</v>
      </c>
      <c r="D167" s="266"/>
      <c r="E167" s="266"/>
      <c r="F167" s="267" t="s">
        <v>1770</v>
      </c>
      <c r="G167" s="308"/>
      <c r="H167" s="309"/>
      <c r="I167" s="309"/>
      <c r="J167" s="266" t="s">
        <v>1771</v>
      </c>
      <c r="K167" s="244"/>
    </row>
    <row r="168" s="1" customFormat="1" ht="5.25" customHeight="1">
      <c r="B168" s="274"/>
      <c r="C168" s="269"/>
      <c r="D168" s="269"/>
      <c r="E168" s="269"/>
      <c r="F168" s="269"/>
      <c r="G168" s="270"/>
      <c r="H168" s="269"/>
      <c r="I168" s="269"/>
      <c r="J168" s="269"/>
      <c r="K168" s="297"/>
    </row>
    <row r="169" s="1" customFormat="1" ht="15" customHeight="1">
      <c r="B169" s="274"/>
      <c r="C169" s="249" t="s">
        <v>1775</v>
      </c>
      <c r="D169" s="249"/>
      <c r="E169" s="249"/>
      <c r="F169" s="272" t="s">
        <v>1772</v>
      </c>
      <c r="G169" s="249"/>
      <c r="H169" s="249" t="s">
        <v>1812</v>
      </c>
      <c r="I169" s="249" t="s">
        <v>1774</v>
      </c>
      <c r="J169" s="249">
        <v>120</v>
      </c>
      <c r="K169" s="297"/>
    </row>
    <row r="170" s="1" customFormat="1" ht="15" customHeight="1">
      <c r="B170" s="274"/>
      <c r="C170" s="249" t="s">
        <v>1821</v>
      </c>
      <c r="D170" s="249"/>
      <c r="E170" s="249"/>
      <c r="F170" s="272" t="s">
        <v>1772</v>
      </c>
      <c r="G170" s="249"/>
      <c r="H170" s="249" t="s">
        <v>1822</v>
      </c>
      <c r="I170" s="249" t="s">
        <v>1774</v>
      </c>
      <c r="J170" s="249" t="s">
        <v>1823</v>
      </c>
      <c r="K170" s="297"/>
    </row>
    <row r="171" s="1" customFormat="1" ht="15" customHeight="1">
      <c r="B171" s="274"/>
      <c r="C171" s="249" t="s">
        <v>100</v>
      </c>
      <c r="D171" s="249"/>
      <c r="E171" s="249"/>
      <c r="F171" s="272" t="s">
        <v>1772</v>
      </c>
      <c r="G171" s="249"/>
      <c r="H171" s="249" t="s">
        <v>1839</v>
      </c>
      <c r="I171" s="249" t="s">
        <v>1774</v>
      </c>
      <c r="J171" s="249" t="s">
        <v>1823</v>
      </c>
      <c r="K171" s="297"/>
    </row>
    <row r="172" s="1" customFormat="1" ht="15" customHeight="1">
      <c r="B172" s="274"/>
      <c r="C172" s="249" t="s">
        <v>1777</v>
      </c>
      <c r="D172" s="249"/>
      <c r="E172" s="249"/>
      <c r="F172" s="272" t="s">
        <v>1778</v>
      </c>
      <c r="G172" s="249"/>
      <c r="H172" s="249" t="s">
        <v>1839</v>
      </c>
      <c r="I172" s="249" t="s">
        <v>1774</v>
      </c>
      <c r="J172" s="249">
        <v>50</v>
      </c>
      <c r="K172" s="297"/>
    </row>
    <row r="173" s="1" customFormat="1" ht="15" customHeight="1">
      <c r="B173" s="274"/>
      <c r="C173" s="249" t="s">
        <v>1780</v>
      </c>
      <c r="D173" s="249"/>
      <c r="E173" s="249"/>
      <c r="F173" s="272" t="s">
        <v>1772</v>
      </c>
      <c r="G173" s="249"/>
      <c r="H173" s="249" t="s">
        <v>1839</v>
      </c>
      <c r="I173" s="249" t="s">
        <v>1782</v>
      </c>
      <c r="J173" s="249"/>
      <c r="K173" s="297"/>
    </row>
    <row r="174" s="1" customFormat="1" ht="15" customHeight="1">
      <c r="B174" s="274"/>
      <c r="C174" s="249" t="s">
        <v>1791</v>
      </c>
      <c r="D174" s="249"/>
      <c r="E174" s="249"/>
      <c r="F174" s="272" t="s">
        <v>1778</v>
      </c>
      <c r="G174" s="249"/>
      <c r="H174" s="249" t="s">
        <v>1839</v>
      </c>
      <c r="I174" s="249" t="s">
        <v>1774</v>
      </c>
      <c r="J174" s="249">
        <v>50</v>
      </c>
      <c r="K174" s="297"/>
    </row>
    <row r="175" s="1" customFormat="1" ht="15" customHeight="1">
      <c r="B175" s="274"/>
      <c r="C175" s="249" t="s">
        <v>1799</v>
      </c>
      <c r="D175" s="249"/>
      <c r="E175" s="249"/>
      <c r="F175" s="272" t="s">
        <v>1778</v>
      </c>
      <c r="G175" s="249"/>
      <c r="H175" s="249" t="s">
        <v>1839</v>
      </c>
      <c r="I175" s="249" t="s">
        <v>1774</v>
      </c>
      <c r="J175" s="249">
        <v>50</v>
      </c>
      <c r="K175" s="297"/>
    </row>
    <row r="176" s="1" customFormat="1" ht="15" customHeight="1">
      <c r="B176" s="274"/>
      <c r="C176" s="249" t="s">
        <v>1797</v>
      </c>
      <c r="D176" s="249"/>
      <c r="E176" s="249"/>
      <c r="F176" s="272" t="s">
        <v>1778</v>
      </c>
      <c r="G176" s="249"/>
      <c r="H176" s="249" t="s">
        <v>1839</v>
      </c>
      <c r="I176" s="249" t="s">
        <v>1774</v>
      </c>
      <c r="J176" s="249">
        <v>50</v>
      </c>
      <c r="K176" s="297"/>
    </row>
    <row r="177" s="1" customFormat="1" ht="15" customHeight="1">
      <c r="B177" s="274"/>
      <c r="C177" s="249" t="s">
        <v>138</v>
      </c>
      <c r="D177" s="249"/>
      <c r="E177" s="249"/>
      <c r="F177" s="272" t="s">
        <v>1772</v>
      </c>
      <c r="G177" s="249"/>
      <c r="H177" s="249" t="s">
        <v>1840</v>
      </c>
      <c r="I177" s="249" t="s">
        <v>1841</v>
      </c>
      <c r="J177" s="249"/>
      <c r="K177" s="297"/>
    </row>
    <row r="178" s="1" customFormat="1" ht="15" customHeight="1">
      <c r="B178" s="274"/>
      <c r="C178" s="249" t="s">
        <v>57</v>
      </c>
      <c r="D178" s="249"/>
      <c r="E178" s="249"/>
      <c r="F178" s="272" t="s">
        <v>1772</v>
      </c>
      <c r="G178" s="249"/>
      <c r="H178" s="249" t="s">
        <v>1842</v>
      </c>
      <c r="I178" s="249" t="s">
        <v>1843</v>
      </c>
      <c r="J178" s="249">
        <v>1</v>
      </c>
      <c r="K178" s="297"/>
    </row>
    <row r="179" s="1" customFormat="1" ht="15" customHeight="1">
      <c r="B179" s="274"/>
      <c r="C179" s="249" t="s">
        <v>53</v>
      </c>
      <c r="D179" s="249"/>
      <c r="E179" s="249"/>
      <c r="F179" s="272" t="s">
        <v>1772</v>
      </c>
      <c r="G179" s="249"/>
      <c r="H179" s="249" t="s">
        <v>1844</v>
      </c>
      <c r="I179" s="249" t="s">
        <v>1774</v>
      </c>
      <c r="J179" s="249">
        <v>20</v>
      </c>
      <c r="K179" s="297"/>
    </row>
    <row r="180" s="1" customFormat="1" ht="15" customHeight="1">
      <c r="B180" s="274"/>
      <c r="C180" s="249" t="s">
        <v>54</v>
      </c>
      <c r="D180" s="249"/>
      <c r="E180" s="249"/>
      <c r="F180" s="272" t="s">
        <v>1772</v>
      </c>
      <c r="G180" s="249"/>
      <c r="H180" s="249" t="s">
        <v>1845</v>
      </c>
      <c r="I180" s="249" t="s">
        <v>1774</v>
      </c>
      <c r="J180" s="249">
        <v>255</v>
      </c>
      <c r="K180" s="297"/>
    </row>
    <row r="181" s="1" customFormat="1" ht="15" customHeight="1">
      <c r="B181" s="274"/>
      <c r="C181" s="249" t="s">
        <v>139</v>
      </c>
      <c r="D181" s="249"/>
      <c r="E181" s="249"/>
      <c r="F181" s="272" t="s">
        <v>1772</v>
      </c>
      <c r="G181" s="249"/>
      <c r="H181" s="249" t="s">
        <v>1736</v>
      </c>
      <c r="I181" s="249" t="s">
        <v>1774</v>
      </c>
      <c r="J181" s="249">
        <v>10</v>
      </c>
      <c r="K181" s="297"/>
    </row>
    <row r="182" s="1" customFormat="1" ht="15" customHeight="1">
      <c r="B182" s="274"/>
      <c r="C182" s="249" t="s">
        <v>140</v>
      </c>
      <c r="D182" s="249"/>
      <c r="E182" s="249"/>
      <c r="F182" s="272" t="s">
        <v>1772</v>
      </c>
      <c r="G182" s="249"/>
      <c r="H182" s="249" t="s">
        <v>1846</v>
      </c>
      <c r="I182" s="249" t="s">
        <v>1807</v>
      </c>
      <c r="J182" s="249"/>
      <c r="K182" s="297"/>
    </row>
    <row r="183" s="1" customFormat="1" ht="15" customHeight="1">
      <c r="B183" s="274"/>
      <c r="C183" s="249" t="s">
        <v>1847</v>
      </c>
      <c r="D183" s="249"/>
      <c r="E183" s="249"/>
      <c r="F183" s="272" t="s">
        <v>1772</v>
      </c>
      <c r="G183" s="249"/>
      <c r="H183" s="249" t="s">
        <v>1848</v>
      </c>
      <c r="I183" s="249" t="s">
        <v>1807</v>
      </c>
      <c r="J183" s="249"/>
      <c r="K183" s="297"/>
    </row>
    <row r="184" s="1" customFormat="1" ht="15" customHeight="1">
      <c r="B184" s="274"/>
      <c r="C184" s="249" t="s">
        <v>1836</v>
      </c>
      <c r="D184" s="249"/>
      <c r="E184" s="249"/>
      <c r="F184" s="272" t="s">
        <v>1772</v>
      </c>
      <c r="G184" s="249"/>
      <c r="H184" s="249" t="s">
        <v>1849</v>
      </c>
      <c r="I184" s="249" t="s">
        <v>1807</v>
      </c>
      <c r="J184" s="249"/>
      <c r="K184" s="297"/>
    </row>
    <row r="185" s="1" customFormat="1" ht="15" customHeight="1">
      <c r="B185" s="274"/>
      <c r="C185" s="249" t="s">
        <v>142</v>
      </c>
      <c r="D185" s="249"/>
      <c r="E185" s="249"/>
      <c r="F185" s="272" t="s">
        <v>1778</v>
      </c>
      <c r="G185" s="249"/>
      <c r="H185" s="249" t="s">
        <v>1850</v>
      </c>
      <c r="I185" s="249" t="s">
        <v>1774</v>
      </c>
      <c r="J185" s="249">
        <v>50</v>
      </c>
      <c r="K185" s="297"/>
    </row>
    <row r="186" s="1" customFormat="1" ht="15" customHeight="1">
      <c r="B186" s="274"/>
      <c r="C186" s="249" t="s">
        <v>1851</v>
      </c>
      <c r="D186" s="249"/>
      <c r="E186" s="249"/>
      <c r="F186" s="272" t="s">
        <v>1778</v>
      </c>
      <c r="G186" s="249"/>
      <c r="H186" s="249" t="s">
        <v>1852</v>
      </c>
      <c r="I186" s="249" t="s">
        <v>1853</v>
      </c>
      <c r="J186" s="249"/>
      <c r="K186" s="297"/>
    </row>
    <row r="187" s="1" customFormat="1" ht="15" customHeight="1">
      <c r="B187" s="274"/>
      <c r="C187" s="249" t="s">
        <v>1854</v>
      </c>
      <c r="D187" s="249"/>
      <c r="E187" s="249"/>
      <c r="F187" s="272" t="s">
        <v>1778</v>
      </c>
      <c r="G187" s="249"/>
      <c r="H187" s="249" t="s">
        <v>1855</v>
      </c>
      <c r="I187" s="249" t="s">
        <v>1853</v>
      </c>
      <c r="J187" s="249"/>
      <c r="K187" s="297"/>
    </row>
    <row r="188" s="1" customFormat="1" ht="15" customHeight="1">
      <c r="B188" s="274"/>
      <c r="C188" s="249" t="s">
        <v>1856</v>
      </c>
      <c r="D188" s="249"/>
      <c r="E188" s="249"/>
      <c r="F188" s="272" t="s">
        <v>1778</v>
      </c>
      <c r="G188" s="249"/>
      <c r="H188" s="249" t="s">
        <v>1857</v>
      </c>
      <c r="I188" s="249" t="s">
        <v>1853</v>
      </c>
      <c r="J188" s="249"/>
      <c r="K188" s="297"/>
    </row>
    <row r="189" s="1" customFormat="1" ht="15" customHeight="1">
      <c r="B189" s="274"/>
      <c r="C189" s="310" t="s">
        <v>1858</v>
      </c>
      <c r="D189" s="249"/>
      <c r="E189" s="249"/>
      <c r="F189" s="272" t="s">
        <v>1778</v>
      </c>
      <c r="G189" s="249"/>
      <c r="H189" s="249" t="s">
        <v>1859</v>
      </c>
      <c r="I189" s="249" t="s">
        <v>1860</v>
      </c>
      <c r="J189" s="311" t="s">
        <v>1861</v>
      </c>
      <c r="K189" s="297"/>
    </row>
    <row r="190" s="17" customFormat="1" ht="15" customHeight="1">
      <c r="B190" s="312"/>
      <c r="C190" s="313" t="s">
        <v>1862</v>
      </c>
      <c r="D190" s="314"/>
      <c r="E190" s="314"/>
      <c r="F190" s="315" t="s">
        <v>1778</v>
      </c>
      <c r="G190" s="314"/>
      <c r="H190" s="314" t="s">
        <v>1863</v>
      </c>
      <c r="I190" s="314" t="s">
        <v>1860</v>
      </c>
      <c r="J190" s="316" t="s">
        <v>1861</v>
      </c>
      <c r="K190" s="317"/>
    </row>
    <row r="191" s="1" customFormat="1" ht="15" customHeight="1">
      <c r="B191" s="274"/>
      <c r="C191" s="310" t="s">
        <v>42</v>
      </c>
      <c r="D191" s="249"/>
      <c r="E191" s="249"/>
      <c r="F191" s="272" t="s">
        <v>1772</v>
      </c>
      <c r="G191" s="249"/>
      <c r="H191" s="246" t="s">
        <v>1864</v>
      </c>
      <c r="I191" s="249" t="s">
        <v>1865</v>
      </c>
      <c r="J191" s="249"/>
      <c r="K191" s="297"/>
    </row>
    <row r="192" s="1" customFormat="1" ht="15" customHeight="1">
      <c r="B192" s="274"/>
      <c r="C192" s="310" t="s">
        <v>1866</v>
      </c>
      <c r="D192" s="249"/>
      <c r="E192" s="249"/>
      <c r="F192" s="272" t="s">
        <v>1772</v>
      </c>
      <c r="G192" s="249"/>
      <c r="H192" s="249" t="s">
        <v>1867</v>
      </c>
      <c r="I192" s="249" t="s">
        <v>1807</v>
      </c>
      <c r="J192" s="249"/>
      <c r="K192" s="297"/>
    </row>
    <row r="193" s="1" customFormat="1" ht="15" customHeight="1">
      <c r="B193" s="274"/>
      <c r="C193" s="310" t="s">
        <v>1868</v>
      </c>
      <c r="D193" s="249"/>
      <c r="E193" s="249"/>
      <c r="F193" s="272" t="s">
        <v>1772</v>
      </c>
      <c r="G193" s="249"/>
      <c r="H193" s="249" t="s">
        <v>1869</v>
      </c>
      <c r="I193" s="249" t="s">
        <v>1807</v>
      </c>
      <c r="J193" s="249"/>
      <c r="K193" s="297"/>
    </row>
    <row r="194" s="1" customFormat="1" ht="15" customHeight="1">
      <c r="B194" s="274"/>
      <c r="C194" s="310" t="s">
        <v>1870</v>
      </c>
      <c r="D194" s="249"/>
      <c r="E194" s="249"/>
      <c r="F194" s="272" t="s">
        <v>1778</v>
      </c>
      <c r="G194" s="249"/>
      <c r="H194" s="249" t="s">
        <v>1871</v>
      </c>
      <c r="I194" s="249" t="s">
        <v>1807</v>
      </c>
      <c r="J194" s="249"/>
      <c r="K194" s="297"/>
    </row>
    <row r="195" s="1" customFormat="1" ht="15" customHeight="1">
      <c r="B195" s="303"/>
      <c r="C195" s="318"/>
      <c r="D195" s="283"/>
      <c r="E195" s="283"/>
      <c r="F195" s="283"/>
      <c r="G195" s="283"/>
      <c r="H195" s="283"/>
      <c r="I195" s="283"/>
      <c r="J195" s="283"/>
      <c r="K195" s="304"/>
    </row>
    <row r="196" s="1" customFormat="1" ht="18.75" customHeight="1">
      <c r="B196" s="285"/>
      <c r="C196" s="295"/>
      <c r="D196" s="295"/>
      <c r="E196" s="295"/>
      <c r="F196" s="305"/>
      <c r="G196" s="295"/>
      <c r="H196" s="295"/>
      <c r="I196" s="295"/>
      <c r="J196" s="295"/>
      <c r="K196" s="285"/>
    </row>
    <row r="197" s="1" customFormat="1" ht="18.75" customHeight="1">
      <c r="B197" s="285"/>
      <c r="C197" s="295"/>
      <c r="D197" s="295"/>
      <c r="E197" s="295"/>
      <c r="F197" s="305"/>
      <c r="G197" s="295"/>
      <c r="H197" s="295"/>
      <c r="I197" s="295"/>
      <c r="J197" s="295"/>
      <c r="K197" s="285"/>
    </row>
    <row r="198" s="1" customFormat="1" ht="18.75" customHeight="1"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</row>
    <row r="199" s="1" customFormat="1">
      <c r="B199" s="236"/>
      <c r="C199" s="237"/>
      <c r="D199" s="237"/>
      <c r="E199" s="237"/>
      <c r="F199" s="237"/>
      <c r="G199" s="237"/>
      <c r="H199" s="237"/>
      <c r="I199" s="237"/>
      <c r="J199" s="237"/>
      <c r="K199" s="238"/>
    </row>
    <row r="200" s="1" customFormat="1" ht="21">
      <c r="B200" s="239"/>
      <c r="C200" s="240" t="s">
        <v>1872</v>
      </c>
      <c r="D200" s="240"/>
      <c r="E200" s="240"/>
      <c r="F200" s="240"/>
      <c r="G200" s="240"/>
      <c r="H200" s="240"/>
      <c r="I200" s="240"/>
      <c r="J200" s="240"/>
      <c r="K200" s="241"/>
    </row>
    <row r="201" s="1" customFormat="1" ht="25.5" customHeight="1">
      <c r="B201" s="239"/>
      <c r="C201" s="319" t="s">
        <v>1873</v>
      </c>
      <c r="D201" s="319"/>
      <c r="E201" s="319"/>
      <c r="F201" s="319" t="s">
        <v>1874</v>
      </c>
      <c r="G201" s="320"/>
      <c r="H201" s="319" t="s">
        <v>1875</v>
      </c>
      <c r="I201" s="319"/>
      <c r="J201" s="319"/>
      <c r="K201" s="241"/>
    </row>
    <row r="202" s="1" customFormat="1" ht="5.25" customHeight="1">
      <c r="B202" s="274"/>
      <c r="C202" s="269"/>
      <c r="D202" s="269"/>
      <c r="E202" s="269"/>
      <c r="F202" s="269"/>
      <c r="G202" s="295"/>
      <c r="H202" s="269"/>
      <c r="I202" s="269"/>
      <c r="J202" s="269"/>
      <c r="K202" s="297"/>
    </row>
    <row r="203" s="1" customFormat="1" ht="15" customHeight="1">
      <c r="B203" s="274"/>
      <c r="C203" s="249" t="s">
        <v>1865</v>
      </c>
      <c r="D203" s="249"/>
      <c r="E203" s="249"/>
      <c r="F203" s="272" t="s">
        <v>43</v>
      </c>
      <c r="G203" s="249"/>
      <c r="H203" s="249" t="s">
        <v>1876</v>
      </c>
      <c r="I203" s="249"/>
      <c r="J203" s="249"/>
      <c r="K203" s="297"/>
    </row>
    <row r="204" s="1" customFormat="1" ht="15" customHeight="1">
      <c r="B204" s="274"/>
      <c r="C204" s="249"/>
      <c r="D204" s="249"/>
      <c r="E204" s="249"/>
      <c r="F204" s="272" t="s">
        <v>44</v>
      </c>
      <c r="G204" s="249"/>
      <c r="H204" s="249" t="s">
        <v>1877</v>
      </c>
      <c r="I204" s="249"/>
      <c r="J204" s="249"/>
      <c r="K204" s="297"/>
    </row>
    <row r="205" s="1" customFormat="1" ht="15" customHeight="1">
      <c r="B205" s="274"/>
      <c r="C205" s="249"/>
      <c r="D205" s="249"/>
      <c r="E205" s="249"/>
      <c r="F205" s="272" t="s">
        <v>47</v>
      </c>
      <c r="G205" s="249"/>
      <c r="H205" s="249" t="s">
        <v>1878</v>
      </c>
      <c r="I205" s="249"/>
      <c r="J205" s="249"/>
      <c r="K205" s="297"/>
    </row>
    <row r="206" s="1" customFormat="1" ht="15" customHeight="1">
      <c r="B206" s="274"/>
      <c r="C206" s="249"/>
      <c r="D206" s="249"/>
      <c r="E206" s="249"/>
      <c r="F206" s="272" t="s">
        <v>45</v>
      </c>
      <c r="G206" s="249"/>
      <c r="H206" s="249" t="s">
        <v>1879</v>
      </c>
      <c r="I206" s="249"/>
      <c r="J206" s="249"/>
      <c r="K206" s="297"/>
    </row>
    <row r="207" s="1" customFormat="1" ht="15" customHeight="1">
      <c r="B207" s="274"/>
      <c r="C207" s="249"/>
      <c r="D207" s="249"/>
      <c r="E207" s="249"/>
      <c r="F207" s="272" t="s">
        <v>46</v>
      </c>
      <c r="G207" s="249"/>
      <c r="H207" s="249" t="s">
        <v>1880</v>
      </c>
      <c r="I207" s="249"/>
      <c r="J207" s="249"/>
      <c r="K207" s="297"/>
    </row>
    <row r="208" s="1" customFormat="1" ht="15" customHeight="1">
      <c r="B208" s="274"/>
      <c r="C208" s="249"/>
      <c r="D208" s="249"/>
      <c r="E208" s="249"/>
      <c r="F208" s="272"/>
      <c r="G208" s="249"/>
      <c r="H208" s="249"/>
      <c r="I208" s="249"/>
      <c r="J208" s="249"/>
      <c r="K208" s="297"/>
    </row>
    <row r="209" s="1" customFormat="1" ht="15" customHeight="1">
      <c r="B209" s="274"/>
      <c r="C209" s="249" t="s">
        <v>1819</v>
      </c>
      <c r="D209" s="249"/>
      <c r="E209" s="249"/>
      <c r="F209" s="272" t="s">
        <v>79</v>
      </c>
      <c r="G209" s="249"/>
      <c r="H209" s="249" t="s">
        <v>1881</v>
      </c>
      <c r="I209" s="249"/>
      <c r="J209" s="249"/>
      <c r="K209" s="297"/>
    </row>
    <row r="210" s="1" customFormat="1" ht="15" customHeight="1">
      <c r="B210" s="274"/>
      <c r="C210" s="249"/>
      <c r="D210" s="249"/>
      <c r="E210" s="249"/>
      <c r="F210" s="272" t="s">
        <v>1718</v>
      </c>
      <c r="G210" s="249"/>
      <c r="H210" s="249" t="s">
        <v>1719</v>
      </c>
      <c r="I210" s="249"/>
      <c r="J210" s="249"/>
      <c r="K210" s="297"/>
    </row>
    <row r="211" s="1" customFormat="1" ht="15" customHeight="1">
      <c r="B211" s="274"/>
      <c r="C211" s="249"/>
      <c r="D211" s="249"/>
      <c r="E211" s="249"/>
      <c r="F211" s="272" t="s">
        <v>1716</v>
      </c>
      <c r="G211" s="249"/>
      <c r="H211" s="249" t="s">
        <v>1882</v>
      </c>
      <c r="I211" s="249"/>
      <c r="J211" s="249"/>
      <c r="K211" s="297"/>
    </row>
    <row r="212" s="1" customFormat="1" ht="15" customHeight="1">
      <c r="B212" s="321"/>
      <c r="C212" s="249"/>
      <c r="D212" s="249"/>
      <c r="E212" s="249"/>
      <c r="F212" s="272" t="s">
        <v>108</v>
      </c>
      <c r="G212" s="310"/>
      <c r="H212" s="301" t="s">
        <v>1720</v>
      </c>
      <c r="I212" s="301"/>
      <c r="J212" s="301"/>
      <c r="K212" s="322"/>
    </row>
    <row r="213" s="1" customFormat="1" ht="15" customHeight="1">
      <c r="B213" s="321"/>
      <c r="C213" s="249"/>
      <c r="D213" s="249"/>
      <c r="E213" s="249"/>
      <c r="F213" s="272" t="s">
        <v>1273</v>
      </c>
      <c r="G213" s="310"/>
      <c r="H213" s="301" t="s">
        <v>1699</v>
      </c>
      <c r="I213" s="301"/>
      <c r="J213" s="301"/>
      <c r="K213" s="322"/>
    </row>
    <row r="214" s="1" customFormat="1" ht="15" customHeight="1">
      <c r="B214" s="321"/>
      <c r="C214" s="249"/>
      <c r="D214" s="249"/>
      <c r="E214" s="249"/>
      <c r="F214" s="272"/>
      <c r="G214" s="310"/>
      <c r="H214" s="301"/>
      <c r="I214" s="301"/>
      <c r="J214" s="301"/>
      <c r="K214" s="322"/>
    </row>
    <row r="215" s="1" customFormat="1" ht="15" customHeight="1">
      <c r="B215" s="321"/>
      <c r="C215" s="249" t="s">
        <v>1843</v>
      </c>
      <c r="D215" s="249"/>
      <c r="E215" s="249"/>
      <c r="F215" s="272">
        <v>1</v>
      </c>
      <c r="G215" s="310"/>
      <c r="H215" s="301" t="s">
        <v>1883</v>
      </c>
      <c r="I215" s="301"/>
      <c r="J215" s="301"/>
      <c r="K215" s="322"/>
    </row>
    <row r="216" s="1" customFormat="1" ht="15" customHeight="1">
      <c r="B216" s="321"/>
      <c r="C216" s="249"/>
      <c r="D216" s="249"/>
      <c r="E216" s="249"/>
      <c r="F216" s="272">
        <v>2</v>
      </c>
      <c r="G216" s="310"/>
      <c r="H216" s="301" t="s">
        <v>1884</v>
      </c>
      <c r="I216" s="301"/>
      <c r="J216" s="301"/>
      <c r="K216" s="322"/>
    </row>
    <row r="217" s="1" customFormat="1" ht="15" customHeight="1">
      <c r="B217" s="321"/>
      <c r="C217" s="249"/>
      <c r="D217" s="249"/>
      <c r="E217" s="249"/>
      <c r="F217" s="272">
        <v>3</v>
      </c>
      <c r="G217" s="310"/>
      <c r="H217" s="301" t="s">
        <v>1885</v>
      </c>
      <c r="I217" s="301"/>
      <c r="J217" s="301"/>
      <c r="K217" s="322"/>
    </row>
    <row r="218" s="1" customFormat="1" ht="15" customHeight="1">
      <c r="B218" s="321"/>
      <c r="C218" s="249"/>
      <c r="D218" s="249"/>
      <c r="E218" s="249"/>
      <c r="F218" s="272">
        <v>4</v>
      </c>
      <c r="G218" s="310"/>
      <c r="H218" s="301" t="s">
        <v>1886</v>
      </c>
      <c r="I218" s="301"/>
      <c r="J218" s="301"/>
      <c r="K218" s="322"/>
    </row>
    <row r="219" s="1" customFormat="1" ht="12.75" customHeight="1">
      <c r="B219" s="323"/>
      <c r="C219" s="324"/>
      <c r="D219" s="324"/>
      <c r="E219" s="324"/>
      <c r="F219" s="324"/>
      <c r="G219" s="324"/>
      <c r="H219" s="324"/>
      <c r="I219" s="324"/>
      <c r="J219" s="324"/>
      <c r="K219" s="325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="1" customFormat="1" ht="24.96" customHeight="1">
      <c r="B4" s="23"/>
      <c r="D4" s="24" t="s">
        <v>111</v>
      </c>
      <c r="L4" s="23"/>
      <c r="M4" s="123" t="s">
        <v>11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33" t="s">
        <v>17</v>
      </c>
      <c r="L6" s="23"/>
    </row>
    <row r="7" s="1" customFormat="1" ht="27" customHeight="1">
      <c r="B7" s="23"/>
      <c r="E7" s="124" t="str">
        <f>'Rekapitulace stavby'!K6</f>
        <v>ZŠ Konečná-učebna žákovské kuchyňky vč.kabinetu,vybudování bezbar.WC a rekontrukce bezbar.přístupu</v>
      </c>
      <c r="F7" s="33"/>
      <c r="G7" s="33"/>
      <c r="H7" s="33"/>
      <c r="L7" s="23"/>
    </row>
    <row r="8" s="2" customFormat="1" ht="12" customHeight="1">
      <c r="A8" s="39"/>
      <c r="B8" s="40"/>
      <c r="C8" s="39"/>
      <c r="D8" s="33" t="s">
        <v>112</v>
      </c>
      <c r="E8" s="39"/>
      <c r="F8" s="39"/>
      <c r="G8" s="39"/>
      <c r="H8" s="39"/>
      <c r="I8" s="39"/>
      <c r="J8" s="39"/>
      <c r="K8" s="39"/>
      <c r="L8" s="12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0"/>
      <c r="C9" s="39"/>
      <c r="D9" s="39"/>
      <c r="E9" s="63" t="s">
        <v>113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15. 1. 2024</v>
      </c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tr">
        <f>IF('Rekapitulace stavby'!AN19="","",'Rekapitulace stavby'!AN19)</f>
        <v/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tr">
        <f>IF('Rekapitulace stavby'!E20="","",'Rekapitulace stavby'!E20)</f>
        <v xml:space="preserve"> </v>
      </c>
      <c r="F24" s="39"/>
      <c r="G24" s="39"/>
      <c r="H24" s="39"/>
      <c r="I24" s="33" t="s">
        <v>28</v>
      </c>
      <c r="J24" s="28" t="str">
        <f>IF('Rekapitulace stavby'!AN20="","",'Rekapitulace stavby'!AN20)</f>
        <v/>
      </c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72" customHeight="1">
      <c r="A27" s="126"/>
      <c r="B27" s="127"/>
      <c r="C27" s="126"/>
      <c r="D27" s="126"/>
      <c r="E27" s="37" t="s">
        <v>37</v>
      </c>
      <c r="F27" s="37"/>
      <c r="G27" s="37"/>
      <c r="H27" s="37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2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9" t="s">
        <v>38</v>
      </c>
      <c r="E30" s="39"/>
      <c r="F30" s="39"/>
      <c r="G30" s="39"/>
      <c r="H30" s="39"/>
      <c r="I30" s="39"/>
      <c r="J30" s="91">
        <f>ROUND(J98, 2)</f>
        <v>0</v>
      </c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30" t="s">
        <v>42</v>
      </c>
      <c r="E33" s="33" t="s">
        <v>43</v>
      </c>
      <c r="F33" s="131">
        <f>ROUND((SUM(BE98:BE649)),  2)</f>
        <v>0</v>
      </c>
      <c r="G33" s="39"/>
      <c r="H33" s="39"/>
      <c r="I33" s="132">
        <v>0.20999999999999999</v>
      </c>
      <c r="J33" s="131">
        <f>ROUND(((SUM(BE98:BE649))*I33),  2)</f>
        <v>0</v>
      </c>
      <c r="K33" s="39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44</v>
      </c>
      <c r="F34" s="131">
        <f>ROUND((SUM(BF98:BF649)),  2)</f>
        <v>0</v>
      </c>
      <c r="G34" s="39"/>
      <c r="H34" s="39"/>
      <c r="I34" s="132">
        <v>0.12</v>
      </c>
      <c r="J34" s="131">
        <f>ROUND(((SUM(BF98:BF649))*I34),  2)</f>
        <v>0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45</v>
      </c>
      <c r="F35" s="131">
        <f>ROUND((SUM(BG98:BG649)),  2)</f>
        <v>0</v>
      </c>
      <c r="G35" s="39"/>
      <c r="H35" s="39"/>
      <c r="I35" s="132">
        <v>0.20999999999999999</v>
      </c>
      <c r="J35" s="131">
        <f>0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46</v>
      </c>
      <c r="F36" s="131">
        <f>ROUND((SUM(BH98:BH649)),  2)</f>
        <v>0</v>
      </c>
      <c r="G36" s="39"/>
      <c r="H36" s="39"/>
      <c r="I36" s="132">
        <v>0.12</v>
      </c>
      <c r="J36" s="131">
        <f>0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47</v>
      </c>
      <c r="F37" s="131">
        <f>ROUND((SUM(BI98:BI649)),  2)</f>
        <v>0</v>
      </c>
      <c r="G37" s="39"/>
      <c r="H37" s="39"/>
      <c r="I37" s="132">
        <v>0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3"/>
      <c r="D39" s="134" t="s">
        <v>48</v>
      </c>
      <c r="E39" s="77"/>
      <c r="F39" s="77"/>
      <c r="G39" s="135" t="s">
        <v>49</v>
      </c>
      <c r="H39" s="136" t="s">
        <v>50</v>
      </c>
      <c r="I39" s="77"/>
      <c r="J39" s="137">
        <f>SUM(J30:J37)</f>
        <v>0</v>
      </c>
      <c r="K39" s="138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2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39"/>
      <c r="E45" s="39"/>
      <c r="F45" s="39"/>
      <c r="G45" s="39"/>
      <c r="H45" s="39"/>
      <c r="I45" s="39"/>
      <c r="J45" s="39"/>
      <c r="K45" s="39"/>
      <c r="L45" s="12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7" customHeight="1">
      <c r="A48" s="39"/>
      <c r="B48" s="40"/>
      <c r="C48" s="39"/>
      <c r="D48" s="39"/>
      <c r="E48" s="124" t="str">
        <f>E7</f>
        <v>ZŠ Konečná-učebna žákovské kuchyňky vč.kabinetu,vybudování bezbar.WC a rekontrukce bezbar.přístupu</v>
      </c>
      <c r="F48" s="33"/>
      <c r="G48" s="33"/>
      <c r="H48" s="33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112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39"/>
      <c r="D50" s="39"/>
      <c r="E50" s="63" t="str">
        <f>E9</f>
        <v xml:space="preserve">D.1.1 - Kuchyňka, kabinet </v>
      </c>
      <c r="F50" s="39"/>
      <c r="G50" s="39"/>
      <c r="H50" s="39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2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39"/>
      <c r="E52" s="39"/>
      <c r="F52" s="28" t="str">
        <f>F12</f>
        <v>Karlovy Vary</v>
      </c>
      <c r="G52" s="39"/>
      <c r="H52" s="39"/>
      <c r="I52" s="33" t="s">
        <v>23</v>
      </c>
      <c r="J52" s="65" t="str">
        <f>IF(J12="","",J12)</f>
        <v>15. 1. 2024</v>
      </c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Karlovy Vary</v>
      </c>
      <c r="G54" s="39"/>
      <c r="H54" s="39"/>
      <c r="I54" s="33" t="s">
        <v>31</v>
      </c>
      <c r="J54" s="37" t="str">
        <f>E21</f>
        <v>Oto Szakos</v>
      </c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 xml:space="preserve"> </v>
      </c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39" t="s">
        <v>115</v>
      </c>
      <c r="D57" s="133"/>
      <c r="E57" s="133"/>
      <c r="F57" s="133"/>
      <c r="G57" s="133"/>
      <c r="H57" s="133"/>
      <c r="I57" s="133"/>
      <c r="J57" s="140" t="s">
        <v>116</v>
      </c>
      <c r="K57" s="133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1" t="s">
        <v>70</v>
      </c>
      <c r="D59" s="39"/>
      <c r="E59" s="39"/>
      <c r="F59" s="39"/>
      <c r="G59" s="39"/>
      <c r="H59" s="39"/>
      <c r="I59" s="39"/>
      <c r="J59" s="91">
        <f>J98</f>
        <v>0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117</v>
      </c>
    </row>
    <row r="60" s="9" customFormat="1" ht="24.96" customHeight="1">
      <c r="A60" s="9"/>
      <c r="B60" s="142"/>
      <c r="C60" s="9"/>
      <c r="D60" s="143" t="s">
        <v>118</v>
      </c>
      <c r="E60" s="144"/>
      <c r="F60" s="144"/>
      <c r="G60" s="144"/>
      <c r="H60" s="144"/>
      <c r="I60" s="144"/>
      <c r="J60" s="145">
        <f>J99</f>
        <v>0</v>
      </c>
      <c r="K60" s="9"/>
      <c r="L60" s="14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46"/>
      <c r="C61" s="10"/>
      <c r="D61" s="147" t="s">
        <v>119</v>
      </c>
      <c r="E61" s="148"/>
      <c r="F61" s="148"/>
      <c r="G61" s="148"/>
      <c r="H61" s="148"/>
      <c r="I61" s="148"/>
      <c r="J61" s="149">
        <f>J100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46"/>
      <c r="C62" s="10"/>
      <c r="D62" s="147" t="s">
        <v>120</v>
      </c>
      <c r="E62" s="148"/>
      <c r="F62" s="148"/>
      <c r="G62" s="148"/>
      <c r="H62" s="148"/>
      <c r="I62" s="148"/>
      <c r="J62" s="149">
        <f>J117</f>
        <v>0</v>
      </c>
      <c r="K62" s="10"/>
      <c r="L62" s="14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46"/>
      <c r="C63" s="10"/>
      <c r="D63" s="147" t="s">
        <v>121</v>
      </c>
      <c r="E63" s="148"/>
      <c r="F63" s="148"/>
      <c r="G63" s="148"/>
      <c r="H63" s="148"/>
      <c r="I63" s="148"/>
      <c r="J63" s="149">
        <f>J122</f>
        <v>0</v>
      </c>
      <c r="K63" s="10"/>
      <c r="L63" s="14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46"/>
      <c r="C64" s="10"/>
      <c r="D64" s="147" t="s">
        <v>122</v>
      </c>
      <c r="E64" s="148"/>
      <c r="F64" s="148"/>
      <c r="G64" s="148"/>
      <c r="H64" s="148"/>
      <c r="I64" s="148"/>
      <c r="J64" s="149">
        <f>J173</f>
        <v>0</v>
      </c>
      <c r="K64" s="10"/>
      <c r="L64" s="14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46"/>
      <c r="C65" s="10"/>
      <c r="D65" s="147" t="s">
        <v>123</v>
      </c>
      <c r="E65" s="148"/>
      <c r="F65" s="148"/>
      <c r="G65" s="148"/>
      <c r="H65" s="148"/>
      <c r="I65" s="148"/>
      <c r="J65" s="149">
        <f>J174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46"/>
      <c r="C66" s="10"/>
      <c r="D66" s="147" t="s">
        <v>124</v>
      </c>
      <c r="E66" s="148"/>
      <c r="F66" s="148"/>
      <c r="G66" s="148"/>
      <c r="H66" s="148"/>
      <c r="I66" s="148"/>
      <c r="J66" s="149">
        <f>J181</f>
        <v>0</v>
      </c>
      <c r="K66" s="10"/>
      <c r="L66" s="14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46"/>
      <c r="C67" s="10"/>
      <c r="D67" s="147" t="s">
        <v>125</v>
      </c>
      <c r="E67" s="148"/>
      <c r="F67" s="148"/>
      <c r="G67" s="148"/>
      <c r="H67" s="148"/>
      <c r="I67" s="148"/>
      <c r="J67" s="149">
        <f>J188</f>
        <v>0</v>
      </c>
      <c r="K67" s="10"/>
      <c r="L67" s="14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46"/>
      <c r="C68" s="10"/>
      <c r="D68" s="147" t="s">
        <v>126</v>
      </c>
      <c r="E68" s="148"/>
      <c r="F68" s="148"/>
      <c r="G68" s="148"/>
      <c r="H68" s="148"/>
      <c r="I68" s="148"/>
      <c r="J68" s="149">
        <f>J230</f>
        <v>0</v>
      </c>
      <c r="K68" s="10"/>
      <c r="L68" s="14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46"/>
      <c r="C69" s="10"/>
      <c r="D69" s="147" t="s">
        <v>127</v>
      </c>
      <c r="E69" s="148"/>
      <c r="F69" s="148"/>
      <c r="G69" s="148"/>
      <c r="H69" s="148"/>
      <c r="I69" s="148"/>
      <c r="J69" s="149">
        <f>J244</f>
        <v>0</v>
      </c>
      <c r="K69" s="10"/>
      <c r="L69" s="14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42"/>
      <c r="C70" s="9"/>
      <c r="D70" s="143" t="s">
        <v>128</v>
      </c>
      <c r="E70" s="144"/>
      <c r="F70" s="144"/>
      <c r="G70" s="144"/>
      <c r="H70" s="144"/>
      <c r="I70" s="144"/>
      <c r="J70" s="145">
        <f>J248</f>
        <v>0</v>
      </c>
      <c r="K70" s="9"/>
      <c r="L70" s="14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46"/>
      <c r="C71" s="10"/>
      <c r="D71" s="147" t="s">
        <v>129</v>
      </c>
      <c r="E71" s="148"/>
      <c r="F71" s="148"/>
      <c r="G71" s="148"/>
      <c r="H71" s="148"/>
      <c r="I71" s="148"/>
      <c r="J71" s="149">
        <f>J249</f>
        <v>0</v>
      </c>
      <c r="K71" s="10"/>
      <c r="L71" s="14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46"/>
      <c r="C72" s="10"/>
      <c r="D72" s="147" t="s">
        <v>130</v>
      </c>
      <c r="E72" s="148"/>
      <c r="F72" s="148"/>
      <c r="G72" s="148"/>
      <c r="H72" s="148"/>
      <c r="I72" s="148"/>
      <c r="J72" s="149">
        <f>J271</f>
        <v>0</v>
      </c>
      <c r="K72" s="10"/>
      <c r="L72" s="14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46"/>
      <c r="C73" s="10"/>
      <c r="D73" s="147" t="s">
        <v>131</v>
      </c>
      <c r="E73" s="148"/>
      <c r="F73" s="148"/>
      <c r="G73" s="148"/>
      <c r="H73" s="148"/>
      <c r="I73" s="148"/>
      <c r="J73" s="149">
        <f>J333</f>
        <v>0</v>
      </c>
      <c r="K73" s="10"/>
      <c r="L73" s="14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46"/>
      <c r="C74" s="10"/>
      <c r="D74" s="147" t="s">
        <v>132</v>
      </c>
      <c r="E74" s="148"/>
      <c r="F74" s="148"/>
      <c r="G74" s="148"/>
      <c r="H74" s="148"/>
      <c r="I74" s="148"/>
      <c r="J74" s="149">
        <f>J341</f>
        <v>0</v>
      </c>
      <c r="K74" s="10"/>
      <c r="L74" s="14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46"/>
      <c r="C75" s="10"/>
      <c r="D75" s="147" t="s">
        <v>133</v>
      </c>
      <c r="E75" s="148"/>
      <c r="F75" s="148"/>
      <c r="G75" s="148"/>
      <c r="H75" s="148"/>
      <c r="I75" s="148"/>
      <c r="J75" s="149">
        <f>J420</f>
        <v>0</v>
      </c>
      <c r="K75" s="10"/>
      <c r="L75" s="14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46"/>
      <c r="C76" s="10"/>
      <c r="D76" s="147" t="s">
        <v>134</v>
      </c>
      <c r="E76" s="148"/>
      <c r="F76" s="148"/>
      <c r="G76" s="148"/>
      <c r="H76" s="148"/>
      <c r="I76" s="148"/>
      <c r="J76" s="149">
        <f>J521</f>
        <v>0</v>
      </c>
      <c r="K76" s="10"/>
      <c r="L76" s="14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46"/>
      <c r="C77" s="10"/>
      <c r="D77" s="147" t="s">
        <v>135</v>
      </c>
      <c r="E77" s="148"/>
      <c r="F77" s="148"/>
      <c r="G77" s="148"/>
      <c r="H77" s="148"/>
      <c r="I77" s="148"/>
      <c r="J77" s="149">
        <f>J594</f>
        <v>0</v>
      </c>
      <c r="K77" s="10"/>
      <c r="L77" s="14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9" customFormat="1" ht="24.96" customHeight="1">
      <c r="A78" s="9"/>
      <c r="B78" s="142"/>
      <c r="C78" s="9"/>
      <c r="D78" s="143" t="s">
        <v>136</v>
      </c>
      <c r="E78" s="144"/>
      <c r="F78" s="144"/>
      <c r="G78" s="144"/>
      <c r="H78" s="144"/>
      <c r="I78" s="144"/>
      <c r="J78" s="145">
        <f>J644</f>
        <v>0</v>
      </c>
      <c r="K78" s="9"/>
      <c r="L78" s="142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="2" customFormat="1" ht="21.84" customHeight="1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="2" customFormat="1" ht="6.96" customHeight="1">
      <c r="A84" s="39"/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12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4.96" customHeight="1">
      <c r="A85" s="39"/>
      <c r="B85" s="40"/>
      <c r="C85" s="24" t="s">
        <v>137</v>
      </c>
      <c r="D85" s="39"/>
      <c r="E85" s="39"/>
      <c r="F85" s="39"/>
      <c r="G85" s="39"/>
      <c r="H85" s="39"/>
      <c r="I85" s="39"/>
      <c r="J85" s="39"/>
      <c r="K85" s="39"/>
      <c r="L85" s="12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12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17</v>
      </c>
      <c r="D87" s="39"/>
      <c r="E87" s="39"/>
      <c r="F87" s="39"/>
      <c r="G87" s="39"/>
      <c r="H87" s="39"/>
      <c r="I87" s="39"/>
      <c r="J87" s="39"/>
      <c r="K87" s="39"/>
      <c r="L87" s="12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7" customHeight="1">
      <c r="A88" s="39"/>
      <c r="B88" s="40"/>
      <c r="C88" s="39"/>
      <c r="D88" s="39"/>
      <c r="E88" s="124" t="str">
        <f>E7</f>
        <v>ZŠ Konečná-učebna žákovské kuchyňky vč.kabinetu,vybudování bezbar.WC a rekontrukce bezbar.přístupu</v>
      </c>
      <c r="F88" s="33"/>
      <c r="G88" s="33"/>
      <c r="H88" s="33"/>
      <c r="I88" s="39"/>
      <c r="J88" s="39"/>
      <c r="K88" s="39"/>
      <c r="L88" s="12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112</v>
      </c>
      <c r="D89" s="39"/>
      <c r="E89" s="39"/>
      <c r="F89" s="39"/>
      <c r="G89" s="39"/>
      <c r="H89" s="39"/>
      <c r="I89" s="39"/>
      <c r="J89" s="39"/>
      <c r="K89" s="39"/>
      <c r="L89" s="12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6" customHeight="1">
      <c r="A90" s="39"/>
      <c r="B90" s="40"/>
      <c r="C90" s="39"/>
      <c r="D90" s="39"/>
      <c r="E90" s="63" t="str">
        <f>E9</f>
        <v xml:space="preserve">D.1.1 - Kuchyňka, kabinet </v>
      </c>
      <c r="F90" s="39"/>
      <c r="G90" s="39"/>
      <c r="H90" s="39"/>
      <c r="I90" s="39"/>
      <c r="J90" s="39"/>
      <c r="K90" s="39"/>
      <c r="L90" s="12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12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2" customHeight="1">
      <c r="A92" s="39"/>
      <c r="B92" s="40"/>
      <c r="C92" s="33" t="s">
        <v>21</v>
      </c>
      <c r="D92" s="39"/>
      <c r="E92" s="39"/>
      <c r="F92" s="28" t="str">
        <f>F12</f>
        <v>Karlovy Vary</v>
      </c>
      <c r="G92" s="39"/>
      <c r="H92" s="39"/>
      <c r="I92" s="33" t="s">
        <v>23</v>
      </c>
      <c r="J92" s="65" t="str">
        <f>IF(J12="","",J12)</f>
        <v>15. 1. 2024</v>
      </c>
      <c r="K92" s="39"/>
      <c r="L92" s="12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6.96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12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6" customHeight="1">
      <c r="A94" s="39"/>
      <c r="B94" s="40"/>
      <c r="C94" s="33" t="s">
        <v>25</v>
      </c>
      <c r="D94" s="39"/>
      <c r="E94" s="39"/>
      <c r="F94" s="28" t="str">
        <f>E15</f>
        <v>Statutární město Karlovy Vary</v>
      </c>
      <c r="G94" s="39"/>
      <c r="H94" s="39"/>
      <c r="I94" s="33" t="s">
        <v>31</v>
      </c>
      <c r="J94" s="37" t="str">
        <f>E21</f>
        <v>Oto Szakos</v>
      </c>
      <c r="K94" s="39"/>
      <c r="L94" s="12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5.6" customHeight="1">
      <c r="A95" s="39"/>
      <c r="B95" s="40"/>
      <c r="C95" s="33" t="s">
        <v>29</v>
      </c>
      <c r="D95" s="39"/>
      <c r="E95" s="39"/>
      <c r="F95" s="28" t="str">
        <f>IF(E18="","",E18)</f>
        <v>Vyplň údaj</v>
      </c>
      <c r="G95" s="39"/>
      <c r="H95" s="39"/>
      <c r="I95" s="33" t="s">
        <v>34</v>
      </c>
      <c r="J95" s="37" t="str">
        <f>E24</f>
        <v xml:space="preserve"> </v>
      </c>
      <c r="K95" s="39"/>
      <c r="L95" s="12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0.32" customHeight="1">
      <c r="A96" s="39"/>
      <c r="B96" s="40"/>
      <c r="C96" s="39"/>
      <c r="D96" s="39"/>
      <c r="E96" s="39"/>
      <c r="F96" s="39"/>
      <c r="G96" s="39"/>
      <c r="H96" s="39"/>
      <c r="I96" s="39"/>
      <c r="J96" s="39"/>
      <c r="K96" s="39"/>
      <c r="L96" s="12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11" customFormat="1" ht="29.28" customHeight="1">
      <c r="A97" s="150"/>
      <c r="B97" s="151"/>
      <c r="C97" s="152" t="s">
        <v>138</v>
      </c>
      <c r="D97" s="153" t="s">
        <v>57</v>
      </c>
      <c r="E97" s="153" t="s">
        <v>53</v>
      </c>
      <c r="F97" s="153" t="s">
        <v>54</v>
      </c>
      <c r="G97" s="153" t="s">
        <v>139</v>
      </c>
      <c r="H97" s="153" t="s">
        <v>140</v>
      </c>
      <c r="I97" s="153" t="s">
        <v>141</v>
      </c>
      <c r="J97" s="153" t="s">
        <v>116</v>
      </c>
      <c r="K97" s="154" t="s">
        <v>142</v>
      </c>
      <c r="L97" s="155"/>
      <c r="M97" s="81" t="s">
        <v>3</v>
      </c>
      <c r="N97" s="82" t="s">
        <v>42</v>
      </c>
      <c r="O97" s="82" t="s">
        <v>143</v>
      </c>
      <c r="P97" s="82" t="s">
        <v>144</v>
      </c>
      <c r="Q97" s="82" t="s">
        <v>145</v>
      </c>
      <c r="R97" s="82" t="s">
        <v>146</v>
      </c>
      <c r="S97" s="82" t="s">
        <v>147</v>
      </c>
      <c r="T97" s="83" t="s">
        <v>148</v>
      </c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</row>
    <row r="98" s="2" customFormat="1" ht="22.8" customHeight="1">
      <c r="A98" s="39"/>
      <c r="B98" s="40"/>
      <c r="C98" s="88" t="s">
        <v>149</v>
      </c>
      <c r="D98" s="39"/>
      <c r="E98" s="39"/>
      <c r="F98" s="39"/>
      <c r="G98" s="39"/>
      <c r="H98" s="39"/>
      <c r="I98" s="39"/>
      <c r="J98" s="156">
        <f>BK98</f>
        <v>0</v>
      </c>
      <c r="K98" s="39"/>
      <c r="L98" s="40"/>
      <c r="M98" s="84"/>
      <c r="N98" s="69"/>
      <c r="O98" s="85"/>
      <c r="P98" s="157">
        <f>P99+P248+P644</f>
        <v>0</v>
      </c>
      <c r="Q98" s="85"/>
      <c r="R98" s="157">
        <f>R99+R248+R644</f>
        <v>10.27343226</v>
      </c>
      <c r="S98" s="85"/>
      <c r="T98" s="158">
        <f>T99+T248+T644</f>
        <v>8.7306935499999998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20" t="s">
        <v>71</v>
      </c>
      <c r="AU98" s="20" t="s">
        <v>117</v>
      </c>
      <c r="BK98" s="159">
        <f>BK99+BK248+BK644</f>
        <v>0</v>
      </c>
    </row>
    <row r="99" s="12" customFormat="1" ht="25.92" customHeight="1">
      <c r="A99" s="12"/>
      <c r="B99" s="160"/>
      <c r="C99" s="12"/>
      <c r="D99" s="161" t="s">
        <v>71</v>
      </c>
      <c r="E99" s="162" t="s">
        <v>150</v>
      </c>
      <c r="F99" s="162" t="s">
        <v>151</v>
      </c>
      <c r="G99" s="12"/>
      <c r="H99" s="12"/>
      <c r="I99" s="163"/>
      <c r="J99" s="164">
        <f>BK99</f>
        <v>0</v>
      </c>
      <c r="K99" s="12"/>
      <c r="L99" s="160"/>
      <c r="M99" s="165"/>
      <c r="N99" s="166"/>
      <c r="O99" s="166"/>
      <c r="P99" s="167">
        <f>P100+P117+P122+P173+P230+P244</f>
        <v>0</v>
      </c>
      <c r="Q99" s="166"/>
      <c r="R99" s="167">
        <f>R100+R117+R122+R173+R230+R244</f>
        <v>7.1788682600000007</v>
      </c>
      <c r="S99" s="166"/>
      <c r="T99" s="168">
        <f>T100+T117+T122+T173+T230+T244</f>
        <v>6.7966863999999996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61" t="s">
        <v>80</v>
      </c>
      <c r="AT99" s="169" t="s">
        <v>71</v>
      </c>
      <c r="AU99" s="169" t="s">
        <v>72</v>
      </c>
      <c r="AY99" s="161" t="s">
        <v>152</v>
      </c>
      <c r="BK99" s="170">
        <f>BK100+BK117+BK122+BK173+BK230+BK244</f>
        <v>0</v>
      </c>
    </row>
    <row r="100" s="12" customFormat="1" ht="22.8" customHeight="1">
      <c r="A100" s="12"/>
      <c r="B100" s="160"/>
      <c r="C100" s="12"/>
      <c r="D100" s="161" t="s">
        <v>71</v>
      </c>
      <c r="E100" s="171" t="s">
        <v>153</v>
      </c>
      <c r="F100" s="171" t="s">
        <v>154</v>
      </c>
      <c r="G100" s="12"/>
      <c r="H100" s="12"/>
      <c r="I100" s="163"/>
      <c r="J100" s="172">
        <f>BK100</f>
        <v>0</v>
      </c>
      <c r="K100" s="12"/>
      <c r="L100" s="160"/>
      <c r="M100" s="165"/>
      <c r="N100" s="166"/>
      <c r="O100" s="166"/>
      <c r="P100" s="167">
        <f>SUM(P101:P116)</f>
        <v>0</v>
      </c>
      <c r="Q100" s="166"/>
      <c r="R100" s="167">
        <f>SUM(R101:R116)</f>
        <v>1.98146746</v>
      </c>
      <c r="S100" s="166"/>
      <c r="T100" s="168">
        <f>SUM(T101:T116)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61" t="s">
        <v>80</v>
      </c>
      <c r="AT100" s="169" t="s">
        <v>71</v>
      </c>
      <c r="AU100" s="169" t="s">
        <v>80</v>
      </c>
      <c r="AY100" s="161" t="s">
        <v>152</v>
      </c>
      <c r="BK100" s="170">
        <f>SUM(BK101:BK116)</f>
        <v>0</v>
      </c>
    </row>
    <row r="101" s="2" customFormat="1" ht="19.8" customHeight="1">
      <c r="A101" s="39"/>
      <c r="B101" s="173"/>
      <c r="C101" s="174" t="s">
        <v>80</v>
      </c>
      <c r="D101" s="174" t="s">
        <v>155</v>
      </c>
      <c r="E101" s="175" t="s">
        <v>156</v>
      </c>
      <c r="F101" s="176" t="s">
        <v>157</v>
      </c>
      <c r="G101" s="177" t="s">
        <v>158</v>
      </c>
      <c r="H101" s="178">
        <v>51.637999999999998</v>
      </c>
      <c r="I101" s="179"/>
      <c r="J101" s="180">
        <f>ROUND(I101*H101,2)</f>
        <v>0</v>
      </c>
      <c r="K101" s="176" t="s">
        <v>159</v>
      </c>
      <c r="L101" s="40"/>
      <c r="M101" s="181" t="s">
        <v>3</v>
      </c>
      <c r="N101" s="182" t="s">
        <v>43</v>
      </c>
      <c r="O101" s="73"/>
      <c r="P101" s="183">
        <f>O101*H101</f>
        <v>0</v>
      </c>
      <c r="Q101" s="183">
        <v>0.028570000000000002</v>
      </c>
      <c r="R101" s="183">
        <f>Q101*H101</f>
        <v>1.4752976600000001</v>
      </c>
      <c r="S101" s="183">
        <v>0</v>
      </c>
      <c r="T101" s="18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85" t="s">
        <v>160</v>
      </c>
      <c r="AT101" s="185" t="s">
        <v>155</v>
      </c>
      <c r="AU101" s="185" t="s">
        <v>82</v>
      </c>
      <c r="AY101" s="20" t="s">
        <v>152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0" t="s">
        <v>80</v>
      </c>
      <c r="BK101" s="186">
        <f>ROUND(I101*H101,2)</f>
        <v>0</v>
      </c>
      <c r="BL101" s="20" t="s">
        <v>160</v>
      </c>
      <c r="BM101" s="185" t="s">
        <v>161</v>
      </c>
    </row>
    <row r="102" s="2" customFormat="1">
      <c r="A102" s="39"/>
      <c r="B102" s="40"/>
      <c r="C102" s="39"/>
      <c r="D102" s="187" t="s">
        <v>162</v>
      </c>
      <c r="E102" s="39"/>
      <c r="F102" s="188" t="s">
        <v>163</v>
      </c>
      <c r="G102" s="39"/>
      <c r="H102" s="39"/>
      <c r="I102" s="189"/>
      <c r="J102" s="39"/>
      <c r="K102" s="39"/>
      <c r="L102" s="40"/>
      <c r="M102" s="190"/>
      <c r="N102" s="191"/>
      <c r="O102" s="73"/>
      <c r="P102" s="73"/>
      <c r="Q102" s="73"/>
      <c r="R102" s="73"/>
      <c r="S102" s="73"/>
      <c r="T102" s="74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20" t="s">
        <v>162</v>
      </c>
      <c r="AU102" s="20" t="s">
        <v>82</v>
      </c>
    </row>
    <row r="103" s="2" customFormat="1">
      <c r="A103" s="39"/>
      <c r="B103" s="40"/>
      <c r="C103" s="39"/>
      <c r="D103" s="192" t="s">
        <v>164</v>
      </c>
      <c r="E103" s="39"/>
      <c r="F103" s="193" t="s">
        <v>165</v>
      </c>
      <c r="G103" s="39"/>
      <c r="H103" s="39"/>
      <c r="I103" s="189"/>
      <c r="J103" s="39"/>
      <c r="K103" s="39"/>
      <c r="L103" s="40"/>
      <c r="M103" s="190"/>
      <c r="N103" s="191"/>
      <c r="O103" s="73"/>
      <c r="P103" s="73"/>
      <c r="Q103" s="73"/>
      <c r="R103" s="73"/>
      <c r="S103" s="73"/>
      <c r="T103" s="7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20" t="s">
        <v>164</v>
      </c>
      <c r="AU103" s="20" t="s">
        <v>82</v>
      </c>
    </row>
    <row r="104" s="13" customFormat="1">
      <c r="A104" s="13"/>
      <c r="B104" s="194"/>
      <c r="C104" s="13"/>
      <c r="D104" s="187" t="s">
        <v>166</v>
      </c>
      <c r="E104" s="195" t="s">
        <v>3</v>
      </c>
      <c r="F104" s="196" t="s">
        <v>167</v>
      </c>
      <c r="G104" s="13"/>
      <c r="H104" s="197">
        <v>51.637999999999998</v>
      </c>
      <c r="I104" s="198"/>
      <c r="J104" s="13"/>
      <c r="K104" s="13"/>
      <c r="L104" s="194"/>
      <c r="M104" s="199"/>
      <c r="N104" s="200"/>
      <c r="O104" s="200"/>
      <c r="P104" s="200"/>
      <c r="Q104" s="200"/>
      <c r="R104" s="200"/>
      <c r="S104" s="200"/>
      <c r="T104" s="20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95" t="s">
        <v>166</v>
      </c>
      <c r="AU104" s="195" t="s">
        <v>82</v>
      </c>
      <c r="AV104" s="13" t="s">
        <v>82</v>
      </c>
      <c r="AW104" s="13" t="s">
        <v>33</v>
      </c>
      <c r="AX104" s="13" t="s">
        <v>72</v>
      </c>
      <c r="AY104" s="195" t="s">
        <v>152</v>
      </c>
    </row>
    <row r="105" s="2" customFormat="1" ht="22.2" customHeight="1">
      <c r="A105" s="39"/>
      <c r="B105" s="173"/>
      <c r="C105" s="174" t="s">
        <v>82</v>
      </c>
      <c r="D105" s="174" t="s">
        <v>155</v>
      </c>
      <c r="E105" s="175" t="s">
        <v>168</v>
      </c>
      <c r="F105" s="176" t="s">
        <v>169</v>
      </c>
      <c r="G105" s="177" t="s">
        <v>170</v>
      </c>
      <c r="H105" s="178">
        <v>2</v>
      </c>
      <c r="I105" s="179"/>
      <c r="J105" s="180">
        <f>ROUND(I105*H105,2)</f>
        <v>0</v>
      </c>
      <c r="K105" s="176" t="s">
        <v>159</v>
      </c>
      <c r="L105" s="40"/>
      <c r="M105" s="181" t="s">
        <v>3</v>
      </c>
      <c r="N105" s="182" t="s">
        <v>43</v>
      </c>
      <c r="O105" s="73"/>
      <c r="P105" s="183">
        <f>O105*H105</f>
        <v>0</v>
      </c>
      <c r="Q105" s="183">
        <v>0.025329999999999998</v>
      </c>
      <c r="R105" s="183">
        <f>Q105*H105</f>
        <v>0.050659999999999997</v>
      </c>
      <c r="S105" s="183">
        <v>0</v>
      </c>
      <c r="T105" s="18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85" t="s">
        <v>160</v>
      </c>
      <c r="AT105" s="185" t="s">
        <v>155</v>
      </c>
      <c r="AU105" s="185" t="s">
        <v>82</v>
      </c>
      <c r="AY105" s="20" t="s">
        <v>152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80</v>
      </c>
      <c r="BK105" s="186">
        <f>ROUND(I105*H105,2)</f>
        <v>0</v>
      </c>
      <c r="BL105" s="20" t="s">
        <v>160</v>
      </c>
      <c r="BM105" s="185" t="s">
        <v>171</v>
      </c>
    </row>
    <row r="106" s="2" customFormat="1">
      <c r="A106" s="39"/>
      <c r="B106" s="40"/>
      <c r="C106" s="39"/>
      <c r="D106" s="187" t="s">
        <v>162</v>
      </c>
      <c r="E106" s="39"/>
      <c r="F106" s="188" t="s">
        <v>172</v>
      </c>
      <c r="G106" s="39"/>
      <c r="H106" s="39"/>
      <c r="I106" s="189"/>
      <c r="J106" s="39"/>
      <c r="K106" s="39"/>
      <c r="L106" s="40"/>
      <c r="M106" s="190"/>
      <c r="N106" s="191"/>
      <c r="O106" s="73"/>
      <c r="P106" s="73"/>
      <c r="Q106" s="73"/>
      <c r="R106" s="73"/>
      <c r="S106" s="73"/>
      <c r="T106" s="7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162</v>
      </c>
      <c r="AU106" s="20" t="s">
        <v>82</v>
      </c>
    </row>
    <row r="107" s="2" customFormat="1">
      <c r="A107" s="39"/>
      <c r="B107" s="40"/>
      <c r="C107" s="39"/>
      <c r="D107" s="192" t="s">
        <v>164</v>
      </c>
      <c r="E107" s="39"/>
      <c r="F107" s="193" t="s">
        <v>173</v>
      </c>
      <c r="G107" s="39"/>
      <c r="H107" s="39"/>
      <c r="I107" s="189"/>
      <c r="J107" s="39"/>
      <c r="K107" s="39"/>
      <c r="L107" s="40"/>
      <c r="M107" s="190"/>
      <c r="N107" s="191"/>
      <c r="O107" s="73"/>
      <c r="P107" s="73"/>
      <c r="Q107" s="73"/>
      <c r="R107" s="73"/>
      <c r="S107" s="73"/>
      <c r="T107" s="74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20" t="s">
        <v>164</v>
      </c>
      <c r="AU107" s="20" t="s">
        <v>82</v>
      </c>
    </row>
    <row r="108" s="13" customFormat="1">
      <c r="A108" s="13"/>
      <c r="B108" s="194"/>
      <c r="C108" s="13"/>
      <c r="D108" s="187" t="s">
        <v>166</v>
      </c>
      <c r="E108" s="195" t="s">
        <v>3</v>
      </c>
      <c r="F108" s="196" t="s">
        <v>174</v>
      </c>
      <c r="G108" s="13"/>
      <c r="H108" s="197">
        <v>2</v>
      </c>
      <c r="I108" s="198"/>
      <c r="J108" s="13"/>
      <c r="K108" s="13"/>
      <c r="L108" s="194"/>
      <c r="M108" s="199"/>
      <c r="N108" s="200"/>
      <c r="O108" s="200"/>
      <c r="P108" s="200"/>
      <c r="Q108" s="200"/>
      <c r="R108" s="200"/>
      <c r="S108" s="200"/>
      <c r="T108" s="20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95" t="s">
        <v>166</v>
      </c>
      <c r="AU108" s="195" t="s">
        <v>82</v>
      </c>
      <c r="AV108" s="13" t="s">
        <v>82</v>
      </c>
      <c r="AW108" s="13" t="s">
        <v>33</v>
      </c>
      <c r="AX108" s="13" t="s">
        <v>72</v>
      </c>
      <c r="AY108" s="195" t="s">
        <v>152</v>
      </c>
    </row>
    <row r="109" s="2" customFormat="1" ht="22.2" customHeight="1">
      <c r="A109" s="39"/>
      <c r="B109" s="173"/>
      <c r="C109" s="174" t="s">
        <v>153</v>
      </c>
      <c r="D109" s="174" t="s">
        <v>155</v>
      </c>
      <c r="E109" s="175" t="s">
        <v>175</v>
      </c>
      <c r="F109" s="176" t="s">
        <v>176</v>
      </c>
      <c r="G109" s="177" t="s">
        <v>158</v>
      </c>
      <c r="H109" s="178">
        <v>1.8200000000000001</v>
      </c>
      <c r="I109" s="179"/>
      <c r="J109" s="180">
        <f>ROUND(I109*H109,2)</f>
        <v>0</v>
      </c>
      <c r="K109" s="176" t="s">
        <v>159</v>
      </c>
      <c r="L109" s="40"/>
      <c r="M109" s="181" t="s">
        <v>3</v>
      </c>
      <c r="N109" s="182" t="s">
        <v>43</v>
      </c>
      <c r="O109" s="73"/>
      <c r="P109" s="183">
        <f>O109*H109</f>
        <v>0</v>
      </c>
      <c r="Q109" s="183">
        <v>0.13319</v>
      </c>
      <c r="R109" s="183">
        <f>Q109*H109</f>
        <v>0.24240580000000001</v>
      </c>
      <c r="S109" s="183">
        <v>0</v>
      </c>
      <c r="T109" s="18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85" t="s">
        <v>160</v>
      </c>
      <c r="AT109" s="185" t="s">
        <v>155</v>
      </c>
      <c r="AU109" s="185" t="s">
        <v>82</v>
      </c>
      <c r="AY109" s="20" t="s">
        <v>152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0" t="s">
        <v>80</v>
      </c>
      <c r="BK109" s="186">
        <f>ROUND(I109*H109,2)</f>
        <v>0</v>
      </c>
      <c r="BL109" s="20" t="s">
        <v>160</v>
      </c>
      <c r="BM109" s="185" t="s">
        <v>177</v>
      </c>
    </row>
    <row r="110" s="2" customFormat="1">
      <c r="A110" s="39"/>
      <c r="B110" s="40"/>
      <c r="C110" s="39"/>
      <c r="D110" s="187" t="s">
        <v>162</v>
      </c>
      <c r="E110" s="39"/>
      <c r="F110" s="188" t="s">
        <v>178</v>
      </c>
      <c r="G110" s="39"/>
      <c r="H110" s="39"/>
      <c r="I110" s="189"/>
      <c r="J110" s="39"/>
      <c r="K110" s="39"/>
      <c r="L110" s="40"/>
      <c r="M110" s="190"/>
      <c r="N110" s="191"/>
      <c r="O110" s="73"/>
      <c r="P110" s="73"/>
      <c r="Q110" s="73"/>
      <c r="R110" s="73"/>
      <c r="S110" s="73"/>
      <c r="T110" s="7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20" t="s">
        <v>162</v>
      </c>
      <c r="AU110" s="20" t="s">
        <v>82</v>
      </c>
    </row>
    <row r="111" s="2" customFormat="1">
      <c r="A111" s="39"/>
      <c r="B111" s="40"/>
      <c r="C111" s="39"/>
      <c r="D111" s="192" t="s">
        <v>164</v>
      </c>
      <c r="E111" s="39"/>
      <c r="F111" s="193" t="s">
        <v>179</v>
      </c>
      <c r="G111" s="39"/>
      <c r="H111" s="39"/>
      <c r="I111" s="189"/>
      <c r="J111" s="39"/>
      <c r="K111" s="39"/>
      <c r="L111" s="40"/>
      <c r="M111" s="190"/>
      <c r="N111" s="191"/>
      <c r="O111" s="73"/>
      <c r="P111" s="73"/>
      <c r="Q111" s="73"/>
      <c r="R111" s="73"/>
      <c r="S111" s="73"/>
      <c r="T111" s="7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164</v>
      </c>
      <c r="AU111" s="20" t="s">
        <v>82</v>
      </c>
    </row>
    <row r="112" s="13" customFormat="1">
      <c r="A112" s="13"/>
      <c r="B112" s="194"/>
      <c r="C112" s="13"/>
      <c r="D112" s="187" t="s">
        <v>166</v>
      </c>
      <c r="E112" s="195" t="s">
        <v>3</v>
      </c>
      <c r="F112" s="196" t="s">
        <v>180</v>
      </c>
      <c r="G112" s="13"/>
      <c r="H112" s="197">
        <v>1.8200000000000001</v>
      </c>
      <c r="I112" s="198"/>
      <c r="J112" s="13"/>
      <c r="K112" s="13"/>
      <c r="L112" s="194"/>
      <c r="M112" s="199"/>
      <c r="N112" s="200"/>
      <c r="O112" s="200"/>
      <c r="P112" s="200"/>
      <c r="Q112" s="200"/>
      <c r="R112" s="200"/>
      <c r="S112" s="200"/>
      <c r="T112" s="20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95" t="s">
        <v>166</v>
      </c>
      <c r="AU112" s="195" t="s">
        <v>82</v>
      </c>
      <c r="AV112" s="13" t="s">
        <v>82</v>
      </c>
      <c r="AW112" s="13" t="s">
        <v>33</v>
      </c>
      <c r="AX112" s="13" t="s">
        <v>72</v>
      </c>
      <c r="AY112" s="195" t="s">
        <v>152</v>
      </c>
    </row>
    <row r="113" s="2" customFormat="1" ht="22.2" customHeight="1">
      <c r="A113" s="39"/>
      <c r="B113" s="173"/>
      <c r="C113" s="174" t="s">
        <v>160</v>
      </c>
      <c r="D113" s="174" t="s">
        <v>155</v>
      </c>
      <c r="E113" s="175" t="s">
        <v>181</v>
      </c>
      <c r="F113" s="176" t="s">
        <v>182</v>
      </c>
      <c r="G113" s="177" t="s">
        <v>158</v>
      </c>
      <c r="H113" s="178">
        <v>1.6000000000000001</v>
      </c>
      <c r="I113" s="179"/>
      <c r="J113" s="180">
        <f>ROUND(I113*H113,2)</f>
        <v>0</v>
      </c>
      <c r="K113" s="176" t="s">
        <v>159</v>
      </c>
      <c r="L113" s="40"/>
      <c r="M113" s="181" t="s">
        <v>3</v>
      </c>
      <c r="N113" s="182" t="s">
        <v>43</v>
      </c>
      <c r="O113" s="73"/>
      <c r="P113" s="183">
        <f>O113*H113</f>
        <v>0</v>
      </c>
      <c r="Q113" s="183">
        <v>0.13319</v>
      </c>
      <c r="R113" s="183">
        <f>Q113*H113</f>
        <v>0.21310400000000002</v>
      </c>
      <c r="S113" s="183">
        <v>0</v>
      </c>
      <c r="T113" s="18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85" t="s">
        <v>160</v>
      </c>
      <c r="AT113" s="185" t="s">
        <v>155</v>
      </c>
      <c r="AU113" s="185" t="s">
        <v>82</v>
      </c>
      <c r="AY113" s="20" t="s">
        <v>152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0" t="s">
        <v>80</v>
      </c>
      <c r="BK113" s="186">
        <f>ROUND(I113*H113,2)</f>
        <v>0</v>
      </c>
      <c r="BL113" s="20" t="s">
        <v>160</v>
      </c>
      <c r="BM113" s="185" t="s">
        <v>183</v>
      </c>
    </row>
    <row r="114" s="2" customFormat="1">
      <c r="A114" s="39"/>
      <c r="B114" s="40"/>
      <c r="C114" s="39"/>
      <c r="D114" s="187" t="s">
        <v>162</v>
      </c>
      <c r="E114" s="39"/>
      <c r="F114" s="188" t="s">
        <v>184</v>
      </c>
      <c r="G114" s="39"/>
      <c r="H114" s="39"/>
      <c r="I114" s="189"/>
      <c r="J114" s="39"/>
      <c r="K114" s="39"/>
      <c r="L114" s="40"/>
      <c r="M114" s="190"/>
      <c r="N114" s="191"/>
      <c r="O114" s="73"/>
      <c r="P114" s="73"/>
      <c r="Q114" s="73"/>
      <c r="R114" s="73"/>
      <c r="S114" s="73"/>
      <c r="T114" s="7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20" t="s">
        <v>162</v>
      </c>
      <c r="AU114" s="20" t="s">
        <v>82</v>
      </c>
    </row>
    <row r="115" s="2" customFormat="1">
      <c r="A115" s="39"/>
      <c r="B115" s="40"/>
      <c r="C115" s="39"/>
      <c r="D115" s="192" t="s">
        <v>164</v>
      </c>
      <c r="E115" s="39"/>
      <c r="F115" s="193" t="s">
        <v>185</v>
      </c>
      <c r="G115" s="39"/>
      <c r="H115" s="39"/>
      <c r="I115" s="189"/>
      <c r="J115" s="39"/>
      <c r="K115" s="39"/>
      <c r="L115" s="40"/>
      <c r="M115" s="190"/>
      <c r="N115" s="191"/>
      <c r="O115" s="73"/>
      <c r="P115" s="73"/>
      <c r="Q115" s="73"/>
      <c r="R115" s="73"/>
      <c r="S115" s="73"/>
      <c r="T115" s="74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20" t="s">
        <v>164</v>
      </c>
      <c r="AU115" s="20" t="s">
        <v>82</v>
      </c>
    </row>
    <row r="116" s="13" customFormat="1">
      <c r="A116" s="13"/>
      <c r="B116" s="194"/>
      <c r="C116" s="13"/>
      <c r="D116" s="187" t="s">
        <v>166</v>
      </c>
      <c r="E116" s="195" t="s">
        <v>3</v>
      </c>
      <c r="F116" s="196" t="s">
        <v>186</v>
      </c>
      <c r="G116" s="13"/>
      <c r="H116" s="197">
        <v>1.6000000000000001</v>
      </c>
      <c r="I116" s="198"/>
      <c r="J116" s="13"/>
      <c r="K116" s="13"/>
      <c r="L116" s="194"/>
      <c r="M116" s="199"/>
      <c r="N116" s="200"/>
      <c r="O116" s="200"/>
      <c r="P116" s="200"/>
      <c r="Q116" s="200"/>
      <c r="R116" s="200"/>
      <c r="S116" s="200"/>
      <c r="T116" s="20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95" t="s">
        <v>166</v>
      </c>
      <c r="AU116" s="195" t="s">
        <v>82</v>
      </c>
      <c r="AV116" s="13" t="s">
        <v>82</v>
      </c>
      <c r="AW116" s="13" t="s">
        <v>33</v>
      </c>
      <c r="AX116" s="13" t="s">
        <v>72</v>
      </c>
      <c r="AY116" s="195" t="s">
        <v>152</v>
      </c>
    </row>
    <row r="117" s="12" customFormat="1" ht="22.8" customHeight="1">
      <c r="A117" s="12"/>
      <c r="B117" s="160"/>
      <c r="C117" s="12"/>
      <c r="D117" s="161" t="s">
        <v>71</v>
      </c>
      <c r="E117" s="171" t="s">
        <v>160</v>
      </c>
      <c r="F117" s="171" t="s">
        <v>187</v>
      </c>
      <c r="G117" s="12"/>
      <c r="H117" s="12"/>
      <c r="I117" s="163"/>
      <c r="J117" s="172">
        <f>BK117</f>
        <v>0</v>
      </c>
      <c r="K117" s="12"/>
      <c r="L117" s="160"/>
      <c r="M117" s="165"/>
      <c r="N117" s="166"/>
      <c r="O117" s="166"/>
      <c r="P117" s="167">
        <f>SUM(P118:P121)</f>
        <v>0</v>
      </c>
      <c r="Q117" s="166"/>
      <c r="R117" s="167">
        <f>SUM(R118:R121)</f>
        <v>0.053280000000000001</v>
      </c>
      <c r="S117" s="166"/>
      <c r="T117" s="168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61" t="s">
        <v>80</v>
      </c>
      <c r="AT117" s="169" t="s">
        <v>71</v>
      </c>
      <c r="AU117" s="169" t="s">
        <v>80</v>
      </c>
      <c r="AY117" s="161" t="s">
        <v>152</v>
      </c>
      <c r="BK117" s="170">
        <f>SUM(BK118:BK121)</f>
        <v>0</v>
      </c>
    </row>
    <row r="118" s="2" customFormat="1" ht="22.2" customHeight="1">
      <c r="A118" s="39"/>
      <c r="B118" s="173"/>
      <c r="C118" s="174" t="s">
        <v>188</v>
      </c>
      <c r="D118" s="174" t="s">
        <v>155</v>
      </c>
      <c r="E118" s="175" t="s">
        <v>189</v>
      </c>
      <c r="F118" s="176" t="s">
        <v>190</v>
      </c>
      <c r="G118" s="177" t="s">
        <v>170</v>
      </c>
      <c r="H118" s="178">
        <v>1</v>
      </c>
      <c r="I118" s="179"/>
      <c r="J118" s="180">
        <f>ROUND(I118*H118,2)</f>
        <v>0</v>
      </c>
      <c r="K118" s="176" t="s">
        <v>159</v>
      </c>
      <c r="L118" s="40"/>
      <c r="M118" s="181" t="s">
        <v>3</v>
      </c>
      <c r="N118" s="182" t="s">
        <v>43</v>
      </c>
      <c r="O118" s="73"/>
      <c r="P118" s="183">
        <f>O118*H118</f>
        <v>0</v>
      </c>
      <c r="Q118" s="183">
        <v>0.053280000000000001</v>
      </c>
      <c r="R118" s="183">
        <f>Q118*H118</f>
        <v>0.053280000000000001</v>
      </c>
      <c r="S118" s="183">
        <v>0</v>
      </c>
      <c r="T118" s="18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185" t="s">
        <v>160</v>
      </c>
      <c r="AT118" s="185" t="s">
        <v>155</v>
      </c>
      <c r="AU118" s="185" t="s">
        <v>82</v>
      </c>
      <c r="AY118" s="20" t="s">
        <v>152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20" t="s">
        <v>80</v>
      </c>
      <c r="BK118" s="186">
        <f>ROUND(I118*H118,2)</f>
        <v>0</v>
      </c>
      <c r="BL118" s="20" t="s">
        <v>160</v>
      </c>
      <c r="BM118" s="185" t="s">
        <v>191</v>
      </c>
    </row>
    <row r="119" s="2" customFormat="1">
      <c r="A119" s="39"/>
      <c r="B119" s="40"/>
      <c r="C119" s="39"/>
      <c r="D119" s="187" t="s">
        <v>162</v>
      </c>
      <c r="E119" s="39"/>
      <c r="F119" s="188" t="s">
        <v>192</v>
      </c>
      <c r="G119" s="39"/>
      <c r="H119" s="39"/>
      <c r="I119" s="189"/>
      <c r="J119" s="39"/>
      <c r="K119" s="39"/>
      <c r="L119" s="40"/>
      <c r="M119" s="190"/>
      <c r="N119" s="191"/>
      <c r="O119" s="73"/>
      <c r="P119" s="73"/>
      <c r="Q119" s="73"/>
      <c r="R119" s="73"/>
      <c r="S119" s="73"/>
      <c r="T119" s="74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20" t="s">
        <v>162</v>
      </c>
      <c r="AU119" s="20" t="s">
        <v>82</v>
      </c>
    </row>
    <row r="120" s="2" customFormat="1">
      <c r="A120" s="39"/>
      <c r="B120" s="40"/>
      <c r="C120" s="39"/>
      <c r="D120" s="192" t="s">
        <v>164</v>
      </c>
      <c r="E120" s="39"/>
      <c r="F120" s="193" t="s">
        <v>193</v>
      </c>
      <c r="G120" s="39"/>
      <c r="H120" s="39"/>
      <c r="I120" s="189"/>
      <c r="J120" s="39"/>
      <c r="K120" s="39"/>
      <c r="L120" s="40"/>
      <c r="M120" s="190"/>
      <c r="N120" s="191"/>
      <c r="O120" s="73"/>
      <c r="P120" s="73"/>
      <c r="Q120" s="73"/>
      <c r="R120" s="73"/>
      <c r="S120" s="73"/>
      <c r="T120" s="7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20" t="s">
        <v>164</v>
      </c>
      <c r="AU120" s="20" t="s">
        <v>82</v>
      </c>
    </row>
    <row r="121" s="13" customFormat="1">
      <c r="A121" s="13"/>
      <c r="B121" s="194"/>
      <c r="C121" s="13"/>
      <c r="D121" s="187" t="s">
        <v>166</v>
      </c>
      <c r="E121" s="195" t="s">
        <v>3</v>
      </c>
      <c r="F121" s="196" t="s">
        <v>194</v>
      </c>
      <c r="G121" s="13"/>
      <c r="H121" s="197">
        <v>1</v>
      </c>
      <c r="I121" s="198"/>
      <c r="J121" s="13"/>
      <c r="K121" s="13"/>
      <c r="L121" s="194"/>
      <c r="M121" s="199"/>
      <c r="N121" s="200"/>
      <c r="O121" s="200"/>
      <c r="P121" s="200"/>
      <c r="Q121" s="200"/>
      <c r="R121" s="200"/>
      <c r="S121" s="200"/>
      <c r="T121" s="20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95" t="s">
        <v>166</v>
      </c>
      <c r="AU121" s="195" t="s">
        <v>82</v>
      </c>
      <c r="AV121" s="13" t="s">
        <v>82</v>
      </c>
      <c r="AW121" s="13" t="s">
        <v>33</v>
      </c>
      <c r="AX121" s="13" t="s">
        <v>72</v>
      </c>
      <c r="AY121" s="195" t="s">
        <v>152</v>
      </c>
    </row>
    <row r="122" s="12" customFormat="1" ht="22.8" customHeight="1">
      <c r="A122" s="12"/>
      <c r="B122" s="160"/>
      <c r="C122" s="12"/>
      <c r="D122" s="161" t="s">
        <v>71</v>
      </c>
      <c r="E122" s="171" t="s">
        <v>195</v>
      </c>
      <c r="F122" s="171" t="s">
        <v>196</v>
      </c>
      <c r="G122" s="12"/>
      <c r="H122" s="12"/>
      <c r="I122" s="163"/>
      <c r="J122" s="172">
        <f>BK122</f>
        <v>0</v>
      </c>
      <c r="K122" s="12"/>
      <c r="L122" s="160"/>
      <c r="M122" s="165"/>
      <c r="N122" s="166"/>
      <c r="O122" s="166"/>
      <c r="P122" s="167">
        <f>SUM(P123:P172)</f>
        <v>0</v>
      </c>
      <c r="Q122" s="166"/>
      <c r="R122" s="167">
        <f>SUM(R123:R172)</f>
        <v>5.1265064000000002</v>
      </c>
      <c r="S122" s="166"/>
      <c r="T122" s="168">
        <f>SUM(T123:T172)</f>
        <v>0.0015024000000000001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1" t="s">
        <v>80</v>
      </c>
      <c r="AT122" s="169" t="s">
        <v>71</v>
      </c>
      <c r="AU122" s="169" t="s">
        <v>80</v>
      </c>
      <c r="AY122" s="161" t="s">
        <v>152</v>
      </c>
      <c r="BK122" s="170">
        <f>SUM(BK123:BK172)</f>
        <v>0</v>
      </c>
    </row>
    <row r="123" s="2" customFormat="1" ht="22.2" customHeight="1">
      <c r="A123" s="39"/>
      <c r="B123" s="173"/>
      <c r="C123" s="174" t="s">
        <v>195</v>
      </c>
      <c r="D123" s="174" t="s">
        <v>155</v>
      </c>
      <c r="E123" s="175" t="s">
        <v>197</v>
      </c>
      <c r="F123" s="176" t="s">
        <v>198</v>
      </c>
      <c r="G123" s="177" t="s">
        <v>170</v>
      </c>
      <c r="H123" s="178">
        <v>1</v>
      </c>
      <c r="I123" s="179"/>
      <c r="J123" s="180">
        <f>ROUND(I123*H123,2)</f>
        <v>0</v>
      </c>
      <c r="K123" s="176" t="s">
        <v>159</v>
      </c>
      <c r="L123" s="40"/>
      <c r="M123" s="181" t="s">
        <v>3</v>
      </c>
      <c r="N123" s="182" t="s">
        <v>43</v>
      </c>
      <c r="O123" s="73"/>
      <c r="P123" s="183">
        <f>O123*H123</f>
        <v>0</v>
      </c>
      <c r="Q123" s="183">
        <v>0.010200000000000001</v>
      </c>
      <c r="R123" s="183">
        <f>Q123*H123</f>
        <v>0.010200000000000001</v>
      </c>
      <c r="S123" s="183">
        <v>0</v>
      </c>
      <c r="T123" s="18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185" t="s">
        <v>160</v>
      </c>
      <c r="AT123" s="185" t="s">
        <v>155</v>
      </c>
      <c r="AU123" s="185" t="s">
        <v>82</v>
      </c>
      <c r="AY123" s="20" t="s">
        <v>152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20" t="s">
        <v>80</v>
      </c>
      <c r="BK123" s="186">
        <f>ROUND(I123*H123,2)</f>
        <v>0</v>
      </c>
      <c r="BL123" s="20" t="s">
        <v>160</v>
      </c>
      <c r="BM123" s="185" t="s">
        <v>199</v>
      </c>
    </row>
    <row r="124" s="2" customFormat="1">
      <c r="A124" s="39"/>
      <c r="B124" s="40"/>
      <c r="C124" s="39"/>
      <c r="D124" s="187" t="s">
        <v>162</v>
      </c>
      <c r="E124" s="39"/>
      <c r="F124" s="188" t="s">
        <v>200</v>
      </c>
      <c r="G124" s="39"/>
      <c r="H124" s="39"/>
      <c r="I124" s="189"/>
      <c r="J124" s="39"/>
      <c r="K124" s="39"/>
      <c r="L124" s="40"/>
      <c r="M124" s="190"/>
      <c r="N124" s="191"/>
      <c r="O124" s="73"/>
      <c r="P124" s="73"/>
      <c r="Q124" s="73"/>
      <c r="R124" s="73"/>
      <c r="S124" s="73"/>
      <c r="T124" s="74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20" t="s">
        <v>162</v>
      </c>
      <c r="AU124" s="20" t="s">
        <v>82</v>
      </c>
    </row>
    <row r="125" s="2" customFormat="1">
      <c r="A125" s="39"/>
      <c r="B125" s="40"/>
      <c r="C125" s="39"/>
      <c r="D125" s="192" t="s">
        <v>164</v>
      </c>
      <c r="E125" s="39"/>
      <c r="F125" s="193" t="s">
        <v>201</v>
      </c>
      <c r="G125" s="39"/>
      <c r="H125" s="39"/>
      <c r="I125" s="189"/>
      <c r="J125" s="39"/>
      <c r="K125" s="39"/>
      <c r="L125" s="40"/>
      <c r="M125" s="190"/>
      <c r="N125" s="191"/>
      <c r="O125" s="73"/>
      <c r="P125" s="73"/>
      <c r="Q125" s="73"/>
      <c r="R125" s="73"/>
      <c r="S125" s="73"/>
      <c r="T125" s="74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20" t="s">
        <v>164</v>
      </c>
      <c r="AU125" s="20" t="s">
        <v>82</v>
      </c>
    </row>
    <row r="126" s="13" customFormat="1">
      <c r="A126" s="13"/>
      <c r="B126" s="194"/>
      <c r="C126" s="13"/>
      <c r="D126" s="187" t="s">
        <v>166</v>
      </c>
      <c r="E126" s="195" t="s">
        <v>3</v>
      </c>
      <c r="F126" s="196" t="s">
        <v>194</v>
      </c>
      <c r="G126" s="13"/>
      <c r="H126" s="197">
        <v>1</v>
      </c>
      <c r="I126" s="198"/>
      <c r="J126" s="13"/>
      <c r="K126" s="13"/>
      <c r="L126" s="194"/>
      <c r="M126" s="199"/>
      <c r="N126" s="200"/>
      <c r="O126" s="200"/>
      <c r="P126" s="200"/>
      <c r="Q126" s="200"/>
      <c r="R126" s="200"/>
      <c r="S126" s="200"/>
      <c r="T126" s="20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5" t="s">
        <v>166</v>
      </c>
      <c r="AU126" s="195" t="s">
        <v>82</v>
      </c>
      <c r="AV126" s="13" t="s">
        <v>82</v>
      </c>
      <c r="AW126" s="13" t="s">
        <v>33</v>
      </c>
      <c r="AX126" s="13" t="s">
        <v>72</v>
      </c>
      <c r="AY126" s="195" t="s">
        <v>152</v>
      </c>
    </row>
    <row r="127" s="2" customFormat="1" ht="19.8" customHeight="1">
      <c r="A127" s="39"/>
      <c r="B127" s="173"/>
      <c r="C127" s="174" t="s">
        <v>202</v>
      </c>
      <c r="D127" s="174" t="s">
        <v>155</v>
      </c>
      <c r="E127" s="175" t="s">
        <v>203</v>
      </c>
      <c r="F127" s="176" t="s">
        <v>204</v>
      </c>
      <c r="G127" s="177" t="s">
        <v>158</v>
      </c>
      <c r="H127" s="178">
        <v>0.375</v>
      </c>
      <c r="I127" s="179"/>
      <c r="J127" s="180">
        <f>ROUND(I127*H127,2)</f>
        <v>0</v>
      </c>
      <c r="K127" s="176" t="s">
        <v>159</v>
      </c>
      <c r="L127" s="40"/>
      <c r="M127" s="181" t="s">
        <v>3</v>
      </c>
      <c r="N127" s="182" t="s">
        <v>43</v>
      </c>
      <c r="O127" s="73"/>
      <c r="P127" s="183">
        <f>O127*H127</f>
        <v>0</v>
      </c>
      <c r="Q127" s="183">
        <v>0.056000000000000001</v>
      </c>
      <c r="R127" s="183">
        <f>Q127*H127</f>
        <v>0.021000000000000001</v>
      </c>
      <c r="S127" s="183">
        <v>0</v>
      </c>
      <c r="T127" s="18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185" t="s">
        <v>160</v>
      </c>
      <c r="AT127" s="185" t="s">
        <v>155</v>
      </c>
      <c r="AU127" s="185" t="s">
        <v>82</v>
      </c>
      <c r="AY127" s="20" t="s">
        <v>152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0" t="s">
        <v>80</v>
      </c>
      <c r="BK127" s="186">
        <f>ROUND(I127*H127,2)</f>
        <v>0</v>
      </c>
      <c r="BL127" s="20" t="s">
        <v>160</v>
      </c>
      <c r="BM127" s="185" t="s">
        <v>205</v>
      </c>
    </row>
    <row r="128" s="2" customFormat="1">
      <c r="A128" s="39"/>
      <c r="B128" s="40"/>
      <c r="C128" s="39"/>
      <c r="D128" s="187" t="s">
        <v>162</v>
      </c>
      <c r="E128" s="39"/>
      <c r="F128" s="188" t="s">
        <v>206</v>
      </c>
      <c r="G128" s="39"/>
      <c r="H128" s="39"/>
      <c r="I128" s="189"/>
      <c r="J128" s="39"/>
      <c r="K128" s="39"/>
      <c r="L128" s="40"/>
      <c r="M128" s="190"/>
      <c r="N128" s="191"/>
      <c r="O128" s="73"/>
      <c r="P128" s="73"/>
      <c r="Q128" s="73"/>
      <c r="R128" s="73"/>
      <c r="S128" s="73"/>
      <c r="T128" s="74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20" t="s">
        <v>162</v>
      </c>
      <c r="AU128" s="20" t="s">
        <v>82</v>
      </c>
    </row>
    <row r="129" s="2" customFormat="1">
      <c r="A129" s="39"/>
      <c r="B129" s="40"/>
      <c r="C129" s="39"/>
      <c r="D129" s="192" t="s">
        <v>164</v>
      </c>
      <c r="E129" s="39"/>
      <c r="F129" s="193" t="s">
        <v>207</v>
      </c>
      <c r="G129" s="39"/>
      <c r="H129" s="39"/>
      <c r="I129" s="189"/>
      <c r="J129" s="39"/>
      <c r="K129" s="39"/>
      <c r="L129" s="40"/>
      <c r="M129" s="190"/>
      <c r="N129" s="191"/>
      <c r="O129" s="73"/>
      <c r="P129" s="73"/>
      <c r="Q129" s="73"/>
      <c r="R129" s="73"/>
      <c r="S129" s="73"/>
      <c r="T129" s="74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20" t="s">
        <v>164</v>
      </c>
      <c r="AU129" s="20" t="s">
        <v>82</v>
      </c>
    </row>
    <row r="130" s="13" customFormat="1">
      <c r="A130" s="13"/>
      <c r="B130" s="194"/>
      <c r="C130" s="13"/>
      <c r="D130" s="187" t="s">
        <v>166</v>
      </c>
      <c r="E130" s="195" t="s">
        <v>3</v>
      </c>
      <c r="F130" s="196" t="s">
        <v>208</v>
      </c>
      <c r="G130" s="13"/>
      <c r="H130" s="197">
        <v>0.375</v>
      </c>
      <c r="I130" s="198"/>
      <c r="J130" s="13"/>
      <c r="K130" s="13"/>
      <c r="L130" s="194"/>
      <c r="M130" s="199"/>
      <c r="N130" s="200"/>
      <c r="O130" s="200"/>
      <c r="P130" s="200"/>
      <c r="Q130" s="200"/>
      <c r="R130" s="200"/>
      <c r="S130" s="200"/>
      <c r="T130" s="20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5" t="s">
        <v>166</v>
      </c>
      <c r="AU130" s="195" t="s">
        <v>82</v>
      </c>
      <c r="AV130" s="13" t="s">
        <v>82</v>
      </c>
      <c r="AW130" s="13" t="s">
        <v>33</v>
      </c>
      <c r="AX130" s="13" t="s">
        <v>72</v>
      </c>
      <c r="AY130" s="195" t="s">
        <v>152</v>
      </c>
    </row>
    <row r="131" s="2" customFormat="1" ht="22.2" customHeight="1">
      <c r="A131" s="39"/>
      <c r="B131" s="173"/>
      <c r="C131" s="174" t="s">
        <v>209</v>
      </c>
      <c r="D131" s="174" t="s">
        <v>155</v>
      </c>
      <c r="E131" s="175" t="s">
        <v>210</v>
      </c>
      <c r="F131" s="176" t="s">
        <v>211</v>
      </c>
      <c r="G131" s="177" t="s">
        <v>170</v>
      </c>
      <c r="H131" s="178">
        <v>4</v>
      </c>
      <c r="I131" s="179"/>
      <c r="J131" s="180">
        <f>ROUND(I131*H131,2)</f>
        <v>0</v>
      </c>
      <c r="K131" s="176" t="s">
        <v>159</v>
      </c>
      <c r="L131" s="40"/>
      <c r="M131" s="181" t="s">
        <v>3</v>
      </c>
      <c r="N131" s="182" t="s">
        <v>43</v>
      </c>
      <c r="O131" s="73"/>
      <c r="P131" s="183">
        <f>O131*H131</f>
        <v>0</v>
      </c>
      <c r="Q131" s="183">
        <v>0.010200000000000001</v>
      </c>
      <c r="R131" s="183">
        <f>Q131*H131</f>
        <v>0.040800000000000003</v>
      </c>
      <c r="S131" s="183">
        <v>0</v>
      </c>
      <c r="T131" s="18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5" t="s">
        <v>160</v>
      </c>
      <c r="AT131" s="185" t="s">
        <v>155</v>
      </c>
      <c r="AU131" s="185" t="s">
        <v>82</v>
      </c>
      <c r="AY131" s="20" t="s">
        <v>152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20" t="s">
        <v>80</v>
      </c>
      <c r="BK131" s="186">
        <f>ROUND(I131*H131,2)</f>
        <v>0</v>
      </c>
      <c r="BL131" s="20" t="s">
        <v>160</v>
      </c>
      <c r="BM131" s="185" t="s">
        <v>212</v>
      </c>
    </row>
    <row r="132" s="2" customFormat="1">
      <c r="A132" s="39"/>
      <c r="B132" s="40"/>
      <c r="C132" s="39"/>
      <c r="D132" s="187" t="s">
        <v>162</v>
      </c>
      <c r="E132" s="39"/>
      <c r="F132" s="188" t="s">
        <v>213</v>
      </c>
      <c r="G132" s="39"/>
      <c r="H132" s="39"/>
      <c r="I132" s="189"/>
      <c r="J132" s="39"/>
      <c r="K132" s="39"/>
      <c r="L132" s="40"/>
      <c r="M132" s="190"/>
      <c r="N132" s="191"/>
      <c r="O132" s="73"/>
      <c r="P132" s="73"/>
      <c r="Q132" s="73"/>
      <c r="R132" s="73"/>
      <c r="S132" s="73"/>
      <c r="T132" s="74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20" t="s">
        <v>162</v>
      </c>
      <c r="AU132" s="20" t="s">
        <v>82</v>
      </c>
    </row>
    <row r="133" s="2" customFormat="1">
      <c r="A133" s="39"/>
      <c r="B133" s="40"/>
      <c r="C133" s="39"/>
      <c r="D133" s="192" t="s">
        <v>164</v>
      </c>
      <c r="E133" s="39"/>
      <c r="F133" s="193" t="s">
        <v>214</v>
      </c>
      <c r="G133" s="39"/>
      <c r="H133" s="39"/>
      <c r="I133" s="189"/>
      <c r="J133" s="39"/>
      <c r="K133" s="39"/>
      <c r="L133" s="40"/>
      <c r="M133" s="190"/>
      <c r="N133" s="191"/>
      <c r="O133" s="73"/>
      <c r="P133" s="73"/>
      <c r="Q133" s="73"/>
      <c r="R133" s="73"/>
      <c r="S133" s="73"/>
      <c r="T133" s="74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20" t="s">
        <v>164</v>
      </c>
      <c r="AU133" s="20" t="s">
        <v>82</v>
      </c>
    </row>
    <row r="134" s="13" customFormat="1">
      <c r="A134" s="13"/>
      <c r="B134" s="194"/>
      <c r="C134" s="13"/>
      <c r="D134" s="187" t="s">
        <v>166</v>
      </c>
      <c r="E134" s="195" t="s">
        <v>3</v>
      </c>
      <c r="F134" s="196" t="s">
        <v>215</v>
      </c>
      <c r="G134" s="13"/>
      <c r="H134" s="197">
        <v>2</v>
      </c>
      <c r="I134" s="198"/>
      <c r="J134" s="13"/>
      <c r="K134" s="13"/>
      <c r="L134" s="194"/>
      <c r="M134" s="199"/>
      <c r="N134" s="200"/>
      <c r="O134" s="200"/>
      <c r="P134" s="200"/>
      <c r="Q134" s="200"/>
      <c r="R134" s="200"/>
      <c r="S134" s="200"/>
      <c r="T134" s="20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5" t="s">
        <v>166</v>
      </c>
      <c r="AU134" s="195" t="s">
        <v>82</v>
      </c>
      <c r="AV134" s="13" t="s">
        <v>82</v>
      </c>
      <c r="AW134" s="13" t="s">
        <v>33</v>
      </c>
      <c r="AX134" s="13" t="s">
        <v>72</v>
      </c>
      <c r="AY134" s="195" t="s">
        <v>152</v>
      </c>
    </row>
    <row r="135" s="13" customFormat="1">
      <c r="A135" s="13"/>
      <c r="B135" s="194"/>
      <c r="C135" s="13"/>
      <c r="D135" s="187" t="s">
        <v>166</v>
      </c>
      <c r="E135" s="195" t="s">
        <v>3</v>
      </c>
      <c r="F135" s="196" t="s">
        <v>216</v>
      </c>
      <c r="G135" s="13"/>
      <c r="H135" s="197">
        <v>2</v>
      </c>
      <c r="I135" s="198"/>
      <c r="J135" s="13"/>
      <c r="K135" s="13"/>
      <c r="L135" s="194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5" t="s">
        <v>166</v>
      </c>
      <c r="AU135" s="195" t="s">
        <v>82</v>
      </c>
      <c r="AV135" s="13" t="s">
        <v>82</v>
      </c>
      <c r="AW135" s="13" t="s">
        <v>33</v>
      </c>
      <c r="AX135" s="13" t="s">
        <v>72</v>
      </c>
      <c r="AY135" s="195" t="s">
        <v>152</v>
      </c>
    </row>
    <row r="136" s="2" customFormat="1" ht="22.2" customHeight="1">
      <c r="A136" s="39"/>
      <c r="B136" s="173"/>
      <c r="C136" s="174" t="s">
        <v>217</v>
      </c>
      <c r="D136" s="174" t="s">
        <v>155</v>
      </c>
      <c r="E136" s="175" t="s">
        <v>218</v>
      </c>
      <c r="F136" s="176" t="s">
        <v>219</v>
      </c>
      <c r="G136" s="177" t="s">
        <v>170</v>
      </c>
      <c r="H136" s="178">
        <v>2</v>
      </c>
      <c r="I136" s="179"/>
      <c r="J136" s="180">
        <f>ROUND(I136*H136,2)</f>
        <v>0</v>
      </c>
      <c r="K136" s="176" t="s">
        <v>159</v>
      </c>
      <c r="L136" s="40"/>
      <c r="M136" s="181" t="s">
        <v>3</v>
      </c>
      <c r="N136" s="182" t="s">
        <v>43</v>
      </c>
      <c r="O136" s="73"/>
      <c r="P136" s="183">
        <f>O136*H136</f>
        <v>0</v>
      </c>
      <c r="Q136" s="183">
        <v>0.041500000000000002</v>
      </c>
      <c r="R136" s="183">
        <f>Q136*H136</f>
        <v>0.083000000000000004</v>
      </c>
      <c r="S136" s="183">
        <v>0</v>
      </c>
      <c r="T136" s="18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185" t="s">
        <v>160</v>
      </c>
      <c r="AT136" s="185" t="s">
        <v>155</v>
      </c>
      <c r="AU136" s="185" t="s">
        <v>82</v>
      </c>
      <c r="AY136" s="20" t="s">
        <v>152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0" t="s">
        <v>80</v>
      </c>
      <c r="BK136" s="186">
        <f>ROUND(I136*H136,2)</f>
        <v>0</v>
      </c>
      <c r="BL136" s="20" t="s">
        <v>160</v>
      </c>
      <c r="BM136" s="185" t="s">
        <v>220</v>
      </c>
    </row>
    <row r="137" s="2" customFormat="1">
      <c r="A137" s="39"/>
      <c r="B137" s="40"/>
      <c r="C137" s="39"/>
      <c r="D137" s="187" t="s">
        <v>162</v>
      </c>
      <c r="E137" s="39"/>
      <c r="F137" s="188" t="s">
        <v>221</v>
      </c>
      <c r="G137" s="39"/>
      <c r="H137" s="39"/>
      <c r="I137" s="189"/>
      <c r="J137" s="39"/>
      <c r="K137" s="39"/>
      <c r="L137" s="40"/>
      <c r="M137" s="190"/>
      <c r="N137" s="191"/>
      <c r="O137" s="73"/>
      <c r="P137" s="73"/>
      <c r="Q137" s="73"/>
      <c r="R137" s="73"/>
      <c r="S137" s="73"/>
      <c r="T137" s="74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20" t="s">
        <v>162</v>
      </c>
      <c r="AU137" s="20" t="s">
        <v>82</v>
      </c>
    </row>
    <row r="138" s="2" customFormat="1">
      <c r="A138" s="39"/>
      <c r="B138" s="40"/>
      <c r="C138" s="39"/>
      <c r="D138" s="192" t="s">
        <v>164</v>
      </c>
      <c r="E138" s="39"/>
      <c r="F138" s="193" t="s">
        <v>222</v>
      </c>
      <c r="G138" s="39"/>
      <c r="H138" s="39"/>
      <c r="I138" s="189"/>
      <c r="J138" s="39"/>
      <c r="K138" s="39"/>
      <c r="L138" s="40"/>
      <c r="M138" s="190"/>
      <c r="N138" s="191"/>
      <c r="O138" s="73"/>
      <c r="P138" s="73"/>
      <c r="Q138" s="73"/>
      <c r="R138" s="73"/>
      <c r="S138" s="73"/>
      <c r="T138" s="74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20" t="s">
        <v>164</v>
      </c>
      <c r="AU138" s="20" t="s">
        <v>82</v>
      </c>
    </row>
    <row r="139" s="13" customFormat="1">
      <c r="A139" s="13"/>
      <c r="B139" s="194"/>
      <c r="C139" s="13"/>
      <c r="D139" s="187" t="s">
        <v>166</v>
      </c>
      <c r="E139" s="195" t="s">
        <v>3</v>
      </c>
      <c r="F139" s="196" t="s">
        <v>223</v>
      </c>
      <c r="G139" s="13"/>
      <c r="H139" s="197">
        <v>2</v>
      </c>
      <c r="I139" s="198"/>
      <c r="J139" s="13"/>
      <c r="K139" s="13"/>
      <c r="L139" s="194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166</v>
      </c>
      <c r="AU139" s="195" t="s">
        <v>82</v>
      </c>
      <c r="AV139" s="13" t="s">
        <v>82</v>
      </c>
      <c r="AW139" s="13" t="s">
        <v>33</v>
      </c>
      <c r="AX139" s="13" t="s">
        <v>72</v>
      </c>
      <c r="AY139" s="195" t="s">
        <v>152</v>
      </c>
    </row>
    <row r="140" s="2" customFormat="1" ht="22.2" customHeight="1">
      <c r="A140" s="39"/>
      <c r="B140" s="173"/>
      <c r="C140" s="174" t="s">
        <v>224</v>
      </c>
      <c r="D140" s="174" t="s">
        <v>155</v>
      </c>
      <c r="E140" s="175" t="s">
        <v>225</v>
      </c>
      <c r="F140" s="176" t="s">
        <v>226</v>
      </c>
      <c r="G140" s="177" t="s">
        <v>170</v>
      </c>
      <c r="H140" s="178">
        <v>1</v>
      </c>
      <c r="I140" s="179"/>
      <c r="J140" s="180">
        <f>ROUND(I140*H140,2)</f>
        <v>0</v>
      </c>
      <c r="K140" s="176" t="s">
        <v>159</v>
      </c>
      <c r="L140" s="40"/>
      <c r="M140" s="181" t="s">
        <v>3</v>
      </c>
      <c r="N140" s="182" t="s">
        <v>43</v>
      </c>
      <c r="O140" s="73"/>
      <c r="P140" s="183">
        <f>O140*H140</f>
        <v>0</v>
      </c>
      <c r="Q140" s="183">
        <v>0.1575</v>
      </c>
      <c r="R140" s="183">
        <f>Q140*H140</f>
        <v>0.1575</v>
      </c>
      <c r="S140" s="183">
        <v>0</v>
      </c>
      <c r="T140" s="18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5" t="s">
        <v>160</v>
      </c>
      <c r="AT140" s="185" t="s">
        <v>155</v>
      </c>
      <c r="AU140" s="185" t="s">
        <v>82</v>
      </c>
      <c r="AY140" s="20" t="s">
        <v>152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0" t="s">
        <v>80</v>
      </c>
      <c r="BK140" s="186">
        <f>ROUND(I140*H140,2)</f>
        <v>0</v>
      </c>
      <c r="BL140" s="20" t="s">
        <v>160</v>
      </c>
      <c r="BM140" s="185" t="s">
        <v>227</v>
      </c>
    </row>
    <row r="141" s="2" customFormat="1">
      <c r="A141" s="39"/>
      <c r="B141" s="40"/>
      <c r="C141" s="39"/>
      <c r="D141" s="187" t="s">
        <v>162</v>
      </c>
      <c r="E141" s="39"/>
      <c r="F141" s="188" t="s">
        <v>228</v>
      </c>
      <c r="G141" s="39"/>
      <c r="H141" s="39"/>
      <c r="I141" s="189"/>
      <c r="J141" s="39"/>
      <c r="K141" s="39"/>
      <c r="L141" s="40"/>
      <c r="M141" s="190"/>
      <c r="N141" s="191"/>
      <c r="O141" s="73"/>
      <c r="P141" s="73"/>
      <c r="Q141" s="73"/>
      <c r="R141" s="73"/>
      <c r="S141" s="73"/>
      <c r="T141" s="74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20" t="s">
        <v>162</v>
      </c>
      <c r="AU141" s="20" t="s">
        <v>82</v>
      </c>
    </row>
    <row r="142" s="2" customFormat="1">
      <c r="A142" s="39"/>
      <c r="B142" s="40"/>
      <c r="C142" s="39"/>
      <c r="D142" s="192" t="s">
        <v>164</v>
      </c>
      <c r="E142" s="39"/>
      <c r="F142" s="193" t="s">
        <v>229</v>
      </c>
      <c r="G142" s="39"/>
      <c r="H142" s="39"/>
      <c r="I142" s="189"/>
      <c r="J142" s="39"/>
      <c r="K142" s="39"/>
      <c r="L142" s="40"/>
      <c r="M142" s="190"/>
      <c r="N142" s="191"/>
      <c r="O142" s="73"/>
      <c r="P142" s="73"/>
      <c r="Q142" s="73"/>
      <c r="R142" s="73"/>
      <c r="S142" s="73"/>
      <c r="T142" s="7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20" t="s">
        <v>164</v>
      </c>
      <c r="AU142" s="20" t="s">
        <v>82</v>
      </c>
    </row>
    <row r="143" s="13" customFormat="1">
      <c r="A143" s="13"/>
      <c r="B143" s="194"/>
      <c r="C143" s="13"/>
      <c r="D143" s="187" t="s">
        <v>166</v>
      </c>
      <c r="E143" s="195" t="s">
        <v>3</v>
      </c>
      <c r="F143" s="196" t="s">
        <v>230</v>
      </c>
      <c r="G143" s="13"/>
      <c r="H143" s="197">
        <v>1</v>
      </c>
      <c r="I143" s="198"/>
      <c r="J143" s="13"/>
      <c r="K143" s="13"/>
      <c r="L143" s="194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166</v>
      </c>
      <c r="AU143" s="195" t="s">
        <v>82</v>
      </c>
      <c r="AV143" s="13" t="s">
        <v>82</v>
      </c>
      <c r="AW143" s="13" t="s">
        <v>33</v>
      </c>
      <c r="AX143" s="13" t="s">
        <v>72</v>
      </c>
      <c r="AY143" s="195" t="s">
        <v>152</v>
      </c>
    </row>
    <row r="144" s="2" customFormat="1" ht="14.4" customHeight="1">
      <c r="A144" s="39"/>
      <c r="B144" s="173"/>
      <c r="C144" s="174" t="s">
        <v>231</v>
      </c>
      <c r="D144" s="174" t="s">
        <v>155</v>
      </c>
      <c r="E144" s="175" t="s">
        <v>232</v>
      </c>
      <c r="F144" s="176" t="s">
        <v>233</v>
      </c>
      <c r="G144" s="177" t="s">
        <v>158</v>
      </c>
      <c r="H144" s="178">
        <v>25.039999999999999</v>
      </c>
      <c r="I144" s="179"/>
      <c r="J144" s="180">
        <f>ROUND(I144*H144,2)</f>
        <v>0</v>
      </c>
      <c r="K144" s="176" t="s">
        <v>159</v>
      </c>
      <c r="L144" s="40"/>
      <c r="M144" s="181" t="s">
        <v>3</v>
      </c>
      <c r="N144" s="182" t="s">
        <v>43</v>
      </c>
      <c r="O144" s="73"/>
      <c r="P144" s="183">
        <f>O144*H144</f>
        <v>0</v>
      </c>
      <c r="Q144" s="183">
        <v>0.00011</v>
      </c>
      <c r="R144" s="183">
        <f>Q144*H144</f>
        <v>0.0027544000000000002</v>
      </c>
      <c r="S144" s="183">
        <v>6.0000000000000002E-05</v>
      </c>
      <c r="T144" s="184">
        <f>S144*H144</f>
        <v>0.0015024000000000001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85" t="s">
        <v>160</v>
      </c>
      <c r="AT144" s="185" t="s">
        <v>155</v>
      </c>
      <c r="AU144" s="185" t="s">
        <v>82</v>
      </c>
      <c r="AY144" s="20" t="s">
        <v>152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0" t="s">
        <v>80</v>
      </c>
      <c r="BK144" s="186">
        <f>ROUND(I144*H144,2)</f>
        <v>0</v>
      </c>
      <c r="BL144" s="20" t="s">
        <v>160</v>
      </c>
      <c r="BM144" s="185" t="s">
        <v>234</v>
      </c>
    </row>
    <row r="145" s="2" customFormat="1">
      <c r="A145" s="39"/>
      <c r="B145" s="40"/>
      <c r="C145" s="39"/>
      <c r="D145" s="187" t="s">
        <v>162</v>
      </c>
      <c r="E145" s="39"/>
      <c r="F145" s="188" t="s">
        <v>235</v>
      </c>
      <c r="G145" s="39"/>
      <c r="H145" s="39"/>
      <c r="I145" s="189"/>
      <c r="J145" s="39"/>
      <c r="K145" s="39"/>
      <c r="L145" s="40"/>
      <c r="M145" s="190"/>
      <c r="N145" s="191"/>
      <c r="O145" s="73"/>
      <c r="P145" s="73"/>
      <c r="Q145" s="73"/>
      <c r="R145" s="73"/>
      <c r="S145" s="73"/>
      <c r="T145" s="74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20" t="s">
        <v>162</v>
      </c>
      <c r="AU145" s="20" t="s">
        <v>82</v>
      </c>
    </row>
    <row r="146" s="2" customFormat="1">
      <c r="A146" s="39"/>
      <c r="B146" s="40"/>
      <c r="C146" s="39"/>
      <c r="D146" s="192" t="s">
        <v>164</v>
      </c>
      <c r="E146" s="39"/>
      <c r="F146" s="193" t="s">
        <v>236</v>
      </c>
      <c r="G146" s="39"/>
      <c r="H146" s="39"/>
      <c r="I146" s="189"/>
      <c r="J146" s="39"/>
      <c r="K146" s="39"/>
      <c r="L146" s="40"/>
      <c r="M146" s="190"/>
      <c r="N146" s="191"/>
      <c r="O146" s="73"/>
      <c r="P146" s="73"/>
      <c r="Q146" s="73"/>
      <c r="R146" s="73"/>
      <c r="S146" s="73"/>
      <c r="T146" s="74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20" t="s">
        <v>164</v>
      </c>
      <c r="AU146" s="20" t="s">
        <v>82</v>
      </c>
    </row>
    <row r="147" s="13" customFormat="1">
      <c r="A147" s="13"/>
      <c r="B147" s="194"/>
      <c r="C147" s="13"/>
      <c r="D147" s="187" t="s">
        <v>166</v>
      </c>
      <c r="E147" s="195" t="s">
        <v>3</v>
      </c>
      <c r="F147" s="196" t="s">
        <v>237</v>
      </c>
      <c r="G147" s="13"/>
      <c r="H147" s="197">
        <v>5.7599999999999998</v>
      </c>
      <c r="I147" s="198"/>
      <c r="J147" s="13"/>
      <c r="K147" s="13"/>
      <c r="L147" s="194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166</v>
      </c>
      <c r="AU147" s="195" t="s">
        <v>82</v>
      </c>
      <c r="AV147" s="13" t="s">
        <v>82</v>
      </c>
      <c r="AW147" s="13" t="s">
        <v>33</v>
      </c>
      <c r="AX147" s="13" t="s">
        <v>72</v>
      </c>
      <c r="AY147" s="195" t="s">
        <v>152</v>
      </c>
    </row>
    <row r="148" s="13" customFormat="1">
      <c r="A148" s="13"/>
      <c r="B148" s="194"/>
      <c r="C148" s="13"/>
      <c r="D148" s="187" t="s">
        <v>166</v>
      </c>
      <c r="E148" s="195" t="s">
        <v>3</v>
      </c>
      <c r="F148" s="196" t="s">
        <v>238</v>
      </c>
      <c r="G148" s="13"/>
      <c r="H148" s="197">
        <v>19.280000000000001</v>
      </c>
      <c r="I148" s="198"/>
      <c r="J148" s="13"/>
      <c r="K148" s="13"/>
      <c r="L148" s="194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166</v>
      </c>
      <c r="AU148" s="195" t="s">
        <v>82</v>
      </c>
      <c r="AV148" s="13" t="s">
        <v>82</v>
      </c>
      <c r="AW148" s="13" t="s">
        <v>33</v>
      </c>
      <c r="AX148" s="13" t="s">
        <v>72</v>
      </c>
      <c r="AY148" s="195" t="s">
        <v>152</v>
      </c>
    </row>
    <row r="149" s="2" customFormat="1" ht="22.2" customHeight="1">
      <c r="A149" s="39"/>
      <c r="B149" s="173"/>
      <c r="C149" s="174" t="s">
        <v>9</v>
      </c>
      <c r="D149" s="174" t="s">
        <v>155</v>
      </c>
      <c r="E149" s="175" t="s">
        <v>239</v>
      </c>
      <c r="F149" s="176" t="s">
        <v>240</v>
      </c>
      <c r="G149" s="177" t="s">
        <v>158</v>
      </c>
      <c r="H149" s="178">
        <v>96.670000000000002</v>
      </c>
      <c r="I149" s="179"/>
      <c r="J149" s="180">
        <f>ROUND(I149*H149,2)</f>
        <v>0</v>
      </c>
      <c r="K149" s="176" t="s">
        <v>159</v>
      </c>
      <c r="L149" s="40"/>
      <c r="M149" s="181" t="s">
        <v>3</v>
      </c>
      <c r="N149" s="182" t="s">
        <v>43</v>
      </c>
      <c r="O149" s="73"/>
      <c r="P149" s="183">
        <f>O149*H149</f>
        <v>0</v>
      </c>
      <c r="Q149" s="183">
        <v>0.017000000000000001</v>
      </c>
      <c r="R149" s="183">
        <f>Q149*H149</f>
        <v>1.6433900000000001</v>
      </c>
      <c r="S149" s="183">
        <v>0</v>
      </c>
      <c r="T149" s="18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85" t="s">
        <v>160</v>
      </c>
      <c r="AT149" s="185" t="s">
        <v>155</v>
      </c>
      <c r="AU149" s="185" t="s">
        <v>82</v>
      </c>
      <c r="AY149" s="20" t="s">
        <v>152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0" t="s">
        <v>80</v>
      </c>
      <c r="BK149" s="186">
        <f>ROUND(I149*H149,2)</f>
        <v>0</v>
      </c>
      <c r="BL149" s="20" t="s">
        <v>160</v>
      </c>
      <c r="BM149" s="185" t="s">
        <v>241</v>
      </c>
    </row>
    <row r="150" s="2" customFormat="1">
      <c r="A150" s="39"/>
      <c r="B150" s="40"/>
      <c r="C150" s="39"/>
      <c r="D150" s="187" t="s">
        <v>162</v>
      </c>
      <c r="E150" s="39"/>
      <c r="F150" s="188" t="s">
        <v>242</v>
      </c>
      <c r="G150" s="39"/>
      <c r="H150" s="39"/>
      <c r="I150" s="189"/>
      <c r="J150" s="39"/>
      <c r="K150" s="39"/>
      <c r="L150" s="40"/>
      <c r="M150" s="190"/>
      <c r="N150" s="191"/>
      <c r="O150" s="73"/>
      <c r="P150" s="73"/>
      <c r="Q150" s="73"/>
      <c r="R150" s="73"/>
      <c r="S150" s="73"/>
      <c r="T150" s="74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20" t="s">
        <v>162</v>
      </c>
      <c r="AU150" s="20" t="s">
        <v>82</v>
      </c>
    </row>
    <row r="151" s="2" customFormat="1">
      <c r="A151" s="39"/>
      <c r="B151" s="40"/>
      <c r="C151" s="39"/>
      <c r="D151" s="192" t="s">
        <v>164</v>
      </c>
      <c r="E151" s="39"/>
      <c r="F151" s="193" t="s">
        <v>243</v>
      </c>
      <c r="G151" s="39"/>
      <c r="H151" s="39"/>
      <c r="I151" s="189"/>
      <c r="J151" s="39"/>
      <c r="K151" s="39"/>
      <c r="L151" s="40"/>
      <c r="M151" s="190"/>
      <c r="N151" s="191"/>
      <c r="O151" s="73"/>
      <c r="P151" s="73"/>
      <c r="Q151" s="73"/>
      <c r="R151" s="73"/>
      <c r="S151" s="73"/>
      <c r="T151" s="74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20" t="s">
        <v>164</v>
      </c>
      <c r="AU151" s="20" t="s">
        <v>82</v>
      </c>
    </row>
    <row r="152" s="13" customFormat="1">
      <c r="A152" s="13"/>
      <c r="B152" s="194"/>
      <c r="C152" s="13"/>
      <c r="D152" s="187" t="s">
        <v>166</v>
      </c>
      <c r="E152" s="195" t="s">
        <v>3</v>
      </c>
      <c r="F152" s="196" t="s">
        <v>244</v>
      </c>
      <c r="G152" s="13"/>
      <c r="H152" s="197">
        <v>22.719999999999999</v>
      </c>
      <c r="I152" s="198"/>
      <c r="J152" s="13"/>
      <c r="K152" s="13"/>
      <c r="L152" s="194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166</v>
      </c>
      <c r="AU152" s="195" t="s">
        <v>82</v>
      </c>
      <c r="AV152" s="13" t="s">
        <v>82</v>
      </c>
      <c r="AW152" s="13" t="s">
        <v>33</v>
      </c>
      <c r="AX152" s="13" t="s">
        <v>72</v>
      </c>
      <c r="AY152" s="195" t="s">
        <v>152</v>
      </c>
    </row>
    <row r="153" s="13" customFormat="1">
      <c r="A153" s="13"/>
      <c r="B153" s="194"/>
      <c r="C153" s="13"/>
      <c r="D153" s="187" t="s">
        <v>166</v>
      </c>
      <c r="E153" s="195" t="s">
        <v>3</v>
      </c>
      <c r="F153" s="196" t="s">
        <v>245</v>
      </c>
      <c r="G153" s="13"/>
      <c r="H153" s="197">
        <v>73.950000000000003</v>
      </c>
      <c r="I153" s="198"/>
      <c r="J153" s="13"/>
      <c r="K153" s="13"/>
      <c r="L153" s="194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166</v>
      </c>
      <c r="AU153" s="195" t="s">
        <v>82</v>
      </c>
      <c r="AV153" s="13" t="s">
        <v>82</v>
      </c>
      <c r="AW153" s="13" t="s">
        <v>33</v>
      </c>
      <c r="AX153" s="13" t="s">
        <v>72</v>
      </c>
      <c r="AY153" s="195" t="s">
        <v>152</v>
      </c>
    </row>
    <row r="154" s="2" customFormat="1" ht="22.2" customHeight="1">
      <c r="A154" s="39"/>
      <c r="B154" s="173"/>
      <c r="C154" s="174" t="s">
        <v>246</v>
      </c>
      <c r="D154" s="174" t="s">
        <v>155</v>
      </c>
      <c r="E154" s="175" t="s">
        <v>247</v>
      </c>
      <c r="F154" s="176" t="s">
        <v>248</v>
      </c>
      <c r="G154" s="177" t="s">
        <v>158</v>
      </c>
      <c r="H154" s="178">
        <v>144.17599999999999</v>
      </c>
      <c r="I154" s="179"/>
      <c r="J154" s="180">
        <f>ROUND(I154*H154,2)</f>
        <v>0</v>
      </c>
      <c r="K154" s="176" t="s">
        <v>159</v>
      </c>
      <c r="L154" s="40"/>
      <c r="M154" s="181" t="s">
        <v>3</v>
      </c>
      <c r="N154" s="182" t="s">
        <v>43</v>
      </c>
      <c r="O154" s="73"/>
      <c r="P154" s="183">
        <f>O154*H154</f>
        <v>0</v>
      </c>
      <c r="Q154" s="183">
        <v>0.017000000000000001</v>
      </c>
      <c r="R154" s="183">
        <f>Q154*H154</f>
        <v>2.4509919999999998</v>
      </c>
      <c r="S154" s="183">
        <v>0</v>
      </c>
      <c r="T154" s="18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5" t="s">
        <v>160</v>
      </c>
      <c r="AT154" s="185" t="s">
        <v>155</v>
      </c>
      <c r="AU154" s="185" t="s">
        <v>82</v>
      </c>
      <c r="AY154" s="20" t="s">
        <v>152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20" t="s">
        <v>80</v>
      </c>
      <c r="BK154" s="186">
        <f>ROUND(I154*H154,2)</f>
        <v>0</v>
      </c>
      <c r="BL154" s="20" t="s">
        <v>160</v>
      </c>
      <c r="BM154" s="185" t="s">
        <v>249</v>
      </c>
    </row>
    <row r="155" s="2" customFormat="1">
      <c r="A155" s="39"/>
      <c r="B155" s="40"/>
      <c r="C155" s="39"/>
      <c r="D155" s="187" t="s">
        <v>162</v>
      </c>
      <c r="E155" s="39"/>
      <c r="F155" s="188" t="s">
        <v>250</v>
      </c>
      <c r="G155" s="39"/>
      <c r="H155" s="39"/>
      <c r="I155" s="189"/>
      <c r="J155" s="39"/>
      <c r="K155" s="39"/>
      <c r="L155" s="40"/>
      <c r="M155" s="190"/>
      <c r="N155" s="191"/>
      <c r="O155" s="73"/>
      <c r="P155" s="73"/>
      <c r="Q155" s="73"/>
      <c r="R155" s="73"/>
      <c r="S155" s="73"/>
      <c r="T155" s="74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20" t="s">
        <v>162</v>
      </c>
      <c r="AU155" s="20" t="s">
        <v>82</v>
      </c>
    </row>
    <row r="156" s="2" customFormat="1">
      <c r="A156" s="39"/>
      <c r="B156" s="40"/>
      <c r="C156" s="39"/>
      <c r="D156" s="192" t="s">
        <v>164</v>
      </c>
      <c r="E156" s="39"/>
      <c r="F156" s="193" t="s">
        <v>251</v>
      </c>
      <c r="G156" s="39"/>
      <c r="H156" s="39"/>
      <c r="I156" s="189"/>
      <c r="J156" s="39"/>
      <c r="K156" s="39"/>
      <c r="L156" s="40"/>
      <c r="M156" s="190"/>
      <c r="N156" s="191"/>
      <c r="O156" s="73"/>
      <c r="P156" s="73"/>
      <c r="Q156" s="73"/>
      <c r="R156" s="73"/>
      <c r="S156" s="73"/>
      <c r="T156" s="74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20" t="s">
        <v>164</v>
      </c>
      <c r="AU156" s="20" t="s">
        <v>82</v>
      </c>
    </row>
    <row r="157" s="13" customFormat="1">
      <c r="A157" s="13"/>
      <c r="B157" s="194"/>
      <c r="C157" s="13"/>
      <c r="D157" s="187" t="s">
        <v>166</v>
      </c>
      <c r="E157" s="195" t="s">
        <v>3</v>
      </c>
      <c r="F157" s="196" t="s">
        <v>252</v>
      </c>
      <c r="G157" s="13"/>
      <c r="H157" s="197">
        <v>65.617999999999995</v>
      </c>
      <c r="I157" s="198"/>
      <c r="J157" s="13"/>
      <c r="K157" s="13"/>
      <c r="L157" s="194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166</v>
      </c>
      <c r="AU157" s="195" t="s">
        <v>82</v>
      </c>
      <c r="AV157" s="13" t="s">
        <v>82</v>
      </c>
      <c r="AW157" s="13" t="s">
        <v>33</v>
      </c>
      <c r="AX157" s="13" t="s">
        <v>72</v>
      </c>
      <c r="AY157" s="195" t="s">
        <v>152</v>
      </c>
    </row>
    <row r="158" s="13" customFormat="1">
      <c r="A158" s="13"/>
      <c r="B158" s="194"/>
      <c r="C158" s="13"/>
      <c r="D158" s="187" t="s">
        <v>166</v>
      </c>
      <c r="E158" s="195" t="s">
        <v>3</v>
      </c>
      <c r="F158" s="196" t="s">
        <v>253</v>
      </c>
      <c r="G158" s="13"/>
      <c r="H158" s="197">
        <v>-9.3059999999999992</v>
      </c>
      <c r="I158" s="198"/>
      <c r="J158" s="13"/>
      <c r="K158" s="13"/>
      <c r="L158" s="194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166</v>
      </c>
      <c r="AU158" s="195" t="s">
        <v>82</v>
      </c>
      <c r="AV158" s="13" t="s">
        <v>82</v>
      </c>
      <c r="AW158" s="13" t="s">
        <v>33</v>
      </c>
      <c r="AX158" s="13" t="s">
        <v>72</v>
      </c>
      <c r="AY158" s="195" t="s">
        <v>152</v>
      </c>
    </row>
    <row r="159" s="13" customFormat="1">
      <c r="A159" s="13"/>
      <c r="B159" s="194"/>
      <c r="C159" s="13"/>
      <c r="D159" s="187" t="s">
        <v>166</v>
      </c>
      <c r="E159" s="195" t="s">
        <v>3</v>
      </c>
      <c r="F159" s="196" t="s">
        <v>254</v>
      </c>
      <c r="G159" s="13"/>
      <c r="H159" s="197">
        <v>0.71999999999999997</v>
      </c>
      <c r="I159" s="198"/>
      <c r="J159" s="13"/>
      <c r="K159" s="13"/>
      <c r="L159" s="194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166</v>
      </c>
      <c r="AU159" s="195" t="s">
        <v>82</v>
      </c>
      <c r="AV159" s="13" t="s">
        <v>82</v>
      </c>
      <c r="AW159" s="13" t="s">
        <v>33</v>
      </c>
      <c r="AX159" s="13" t="s">
        <v>72</v>
      </c>
      <c r="AY159" s="195" t="s">
        <v>152</v>
      </c>
    </row>
    <row r="160" s="13" customFormat="1">
      <c r="A160" s="13"/>
      <c r="B160" s="194"/>
      <c r="C160" s="13"/>
      <c r="D160" s="187" t="s">
        <v>166</v>
      </c>
      <c r="E160" s="195" t="s">
        <v>3</v>
      </c>
      <c r="F160" s="196" t="s">
        <v>255</v>
      </c>
      <c r="G160" s="13"/>
      <c r="H160" s="197">
        <v>155.67500000000001</v>
      </c>
      <c r="I160" s="198"/>
      <c r="J160" s="13"/>
      <c r="K160" s="13"/>
      <c r="L160" s="194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166</v>
      </c>
      <c r="AU160" s="195" t="s">
        <v>82</v>
      </c>
      <c r="AV160" s="13" t="s">
        <v>82</v>
      </c>
      <c r="AW160" s="13" t="s">
        <v>33</v>
      </c>
      <c r="AX160" s="13" t="s">
        <v>72</v>
      </c>
      <c r="AY160" s="195" t="s">
        <v>152</v>
      </c>
    </row>
    <row r="161" s="13" customFormat="1">
      <c r="A161" s="13"/>
      <c r="B161" s="194"/>
      <c r="C161" s="13"/>
      <c r="D161" s="187" t="s">
        <v>166</v>
      </c>
      <c r="E161" s="195" t="s">
        <v>3</v>
      </c>
      <c r="F161" s="196" t="s">
        <v>256</v>
      </c>
      <c r="G161" s="13"/>
      <c r="H161" s="197">
        <v>-19.053000000000001</v>
      </c>
      <c r="I161" s="198"/>
      <c r="J161" s="13"/>
      <c r="K161" s="13"/>
      <c r="L161" s="194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166</v>
      </c>
      <c r="AU161" s="195" t="s">
        <v>82</v>
      </c>
      <c r="AV161" s="13" t="s">
        <v>82</v>
      </c>
      <c r="AW161" s="13" t="s">
        <v>33</v>
      </c>
      <c r="AX161" s="13" t="s">
        <v>72</v>
      </c>
      <c r="AY161" s="195" t="s">
        <v>152</v>
      </c>
    </row>
    <row r="162" s="13" customFormat="1">
      <c r="A162" s="13"/>
      <c r="B162" s="194"/>
      <c r="C162" s="13"/>
      <c r="D162" s="187" t="s">
        <v>166</v>
      </c>
      <c r="E162" s="195" t="s">
        <v>3</v>
      </c>
      <c r="F162" s="196" t="s">
        <v>257</v>
      </c>
      <c r="G162" s="13"/>
      <c r="H162" s="197">
        <v>2.1600000000000001</v>
      </c>
      <c r="I162" s="198"/>
      <c r="J162" s="13"/>
      <c r="K162" s="13"/>
      <c r="L162" s="194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166</v>
      </c>
      <c r="AU162" s="195" t="s">
        <v>82</v>
      </c>
      <c r="AV162" s="13" t="s">
        <v>82</v>
      </c>
      <c r="AW162" s="13" t="s">
        <v>33</v>
      </c>
      <c r="AX162" s="13" t="s">
        <v>72</v>
      </c>
      <c r="AY162" s="195" t="s">
        <v>152</v>
      </c>
    </row>
    <row r="163" s="13" customFormat="1">
      <c r="A163" s="13"/>
      <c r="B163" s="194"/>
      <c r="C163" s="13"/>
      <c r="D163" s="187" t="s">
        <v>166</v>
      </c>
      <c r="E163" s="195" t="s">
        <v>3</v>
      </c>
      <c r="F163" s="196" t="s">
        <v>258</v>
      </c>
      <c r="G163" s="13"/>
      <c r="H163" s="197">
        <v>-51.637999999999998</v>
      </c>
      <c r="I163" s="198"/>
      <c r="J163" s="13"/>
      <c r="K163" s="13"/>
      <c r="L163" s="194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166</v>
      </c>
      <c r="AU163" s="195" t="s">
        <v>82</v>
      </c>
      <c r="AV163" s="13" t="s">
        <v>82</v>
      </c>
      <c r="AW163" s="13" t="s">
        <v>33</v>
      </c>
      <c r="AX163" s="13" t="s">
        <v>72</v>
      </c>
      <c r="AY163" s="195" t="s">
        <v>152</v>
      </c>
    </row>
    <row r="164" s="2" customFormat="1" ht="22.2" customHeight="1">
      <c r="A164" s="39"/>
      <c r="B164" s="173"/>
      <c r="C164" s="174" t="s">
        <v>259</v>
      </c>
      <c r="D164" s="174" t="s">
        <v>155</v>
      </c>
      <c r="E164" s="175" t="s">
        <v>260</v>
      </c>
      <c r="F164" s="176" t="s">
        <v>261</v>
      </c>
      <c r="G164" s="177" t="s">
        <v>158</v>
      </c>
      <c r="H164" s="178">
        <v>46.549999999999997</v>
      </c>
      <c r="I164" s="179"/>
      <c r="J164" s="180">
        <f>ROUND(I164*H164,2)</f>
        <v>0</v>
      </c>
      <c r="K164" s="176" t="s">
        <v>159</v>
      </c>
      <c r="L164" s="40"/>
      <c r="M164" s="181" t="s">
        <v>3</v>
      </c>
      <c r="N164" s="182" t="s">
        <v>43</v>
      </c>
      <c r="O164" s="73"/>
      <c r="P164" s="183">
        <f>O164*H164</f>
        <v>0</v>
      </c>
      <c r="Q164" s="183">
        <v>0.015400000000000001</v>
      </c>
      <c r="R164" s="183">
        <f>Q164*H164</f>
        <v>0.71687000000000001</v>
      </c>
      <c r="S164" s="183">
        <v>0</v>
      </c>
      <c r="T164" s="18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5" t="s">
        <v>160</v>
      </c>
      <c r="AT164" s="185" t="s">
        <v>155</v>
      </c>
      <c r="AU164" s="185" t="s">
        <v>82</v>
      </c>
      <c r="AY164" s="20" t="s">
        <v>152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20" t="s">
        <v>80</v>
      </c>
      <c r="BK164" s="186">
        <f>ROUND(I164*H164,2)</f>
        <v>0</v>
      </c>
      <c r="BL164" s="20" t="s">
        <v>160</v>
      </c>
      <c r="BM164" s="185" t="s">
        <v>262</v>
      </c>
    </row>
    <row r="165" s="2" customFormat="1">
      <c r="A165" s="39"/>
      <c r="B165" s="40"/>
      <c r="C165" s="39"/>
      <c r="D165" s="187" t="s">
        <v>162</v>
      </c>
      <c r="E165" s="39"/>
      <c r="F165" s="188" t="s">
        <v>263</v>
      </c>
      <c r="G165" s="39"/>
      <c r="H165" s="39"/>
      <c r="I165" s="189"/>
      <c r="J165" s="39"/>
      <c r="K165" s="39"/>
      <c r="L165" s="40"/>
      <c r="M165" s="190"/>
      <c r="N165" s="191"/>
      <c r="O165" s="73"/>
      <c r="P165" s="73"/>
      <c r="Q165" s="73"/>
      <c r="R165" s="73"/>
      <c r="S165" s="73"/>
      <c r="T165" s="74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20" t="s">
        <v>162</v>
      </c>
      <c r="AU165" s="20" t="s">
        <v>82</v>
      </c>
    </row>
    <row r="166" s="2" customFormat="1">
      <c r="A166" s="39"/>
      <c r="B166" s="40"/>
      <c r="C166" s="39"/>
      <c r="D166" s="192" t="s">
        <v>164</v>
      </c>
      <c r="E166" s="39"/>
      <c r="F166" s="193" t="s">
        <v>264</v>
      </c>
      <c r="G166" s="39"/>
      <c r="H166" s="39"/>
      <c r="I166" s="189"/>
      <c r="J166" s="39"/>
      <c r="K166" s="39"/>
      <c r="L166" s="40"/>
      <c r="M166" s="190"/>
      <c r="N166" s="191"/>
      <c r="O166" s="73"/>
      <c r="P166" s="73"/>
      <c r="Q166" s="73"/>
      <c r="R166" s="73"/>
      <c r="S166" s="73"/>
      <c r="T166" s="74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20" t="s">
        <v>164</v>
      </c>
      <c r="AU166" s="20" t="s">
        <v>82</v>
      </c>
    </row>
    <row r="167" s="14" customFormat="1">
      <c r="A167" s="14"/>
      <c r="B167" s="202"/>
      <c r="C167" s="14"/>
      <c r="D167" s="187" t="s">
        <v>166</v>
      </c>
      <c r="E167" s="203" t="s">
        <v>3</v>
      </c>
      <c r="F167" s="204" t="s">
        <v>265</v>
      </c>
      <c r="G167" s="14"/>
      <c r="H167" s="203" t="s">
        <v>3</v>
      </c>
      <c r="I167" s="205"/>
      <c r="J167" s="14"/>
      <c r="K167" s="14"/>
      <c r="L167" s="202"/>
      <c r="M167" s="206"/>
      <c r="N167" s="207"/>
      <c r="O167" s="207"/>
      <c r="P167" s="207"/>
      <c r="Q167" s="207"/>
      <c r="R167" s="207"/>
      <c r="S167" s="207"/>
      <c r="T167" s="20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03" t="s">
        <v>166</v>
      </c>
      <c r="AU167" s="203" t="s">
        <v>82</v>
      </c>
      <c r="AV167" s="14" t="s">
        <v>80</v>
      </c>
      <c r="AW167" s="14" t="s">
        <v>33</v>
      </c>
      <c r="AX167" s="14" t="s">
        <v>72</v>
      </c>
      <c r="AY167" s="203" t="s">
        <v>152</v>
      </c>
    </row>
    <row r="168" s="13" customFormat="1">
      <c r="A168" s="13"/>
      <c r="B168" s="194"/>
      <c r="C168" s="13"/>
      <c r="D168" s="187" t="s">
        <v>166</v>
      </c>
      <c r="E168" s="195" t="s">
        <v>3</v>
      </c>
      <c r="F168" s="196" t="s">
        <v>266</v>
      </c>
      <c r="G168" s="13"/>
      <c r="H168" s="197">
        <v>4.7999999999999998</v>
      </c>
      <c r="I168" s="198"/>
      <c r="J168" s="13"/>
      <c r="K168" s="13"/>
      <c r="L168" s="194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166</v>
      </c>
      <c r="AU168" s="195" t="s">
        <v>82</v>
      </c>
      <c r="AV168" s="13" t="s">
        <v>82</v>
      </c>
      <c r="AW168" s="13" t="s">
        <v>33</v>
      </c>
      <c r="AX168" s="13" t="s">
        <v>72</v>
      </c>
      <c r="AY168" s="195" t="s">
        <v>152</v>
      </c>
    </row>
    <row r="169" s="14" customFormat="1">
      <c r="A169" s="14"/>
      <c r="B169" s="202"/>
      <c r="C169" s="14"/>
      <c r="D169" s="187" t="s">
        <v>166</v>
      </c>
      <c r="E169" s="203" t="s">
        <v>3</v>
      </c>
      <c r="F169" s="204" t="s">
        <v>267</v>
      </c>
      <c r="G169" s="14"/>
      <c r="H169" s="203" t="s">
        <v>3</v>
      </c>
      <c r="I169" s="205"/>
      <c r="J169" s="14"/>
      <c r="K169" s="14"/>
      <c r="L169" s="202"/>
      <c r="M169" s="206"/>
      <c r="N169" s="207"/>
      <c r="O169" s="207"/>
      <c r="P169" s="207"/>
      <c r="Q169" s="207"/>
      <c r="R169" s="207"/>
      <c r="S169" s="207"/>
      <c r="T169" s="20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03" t="s">
        <v>166</v>
      </c>
      <c r="AU169" s="203" t="s">
        <v>82</v>
      </c>
      <c r="AV169" s="14" t="s">
        <v>80</v>
      </c>
      <c r="AW169" s="14" t="s">
        <v>33</v>
      </c>
      <c r="AX169" s="14" t="s">
        <v>72</v>
      </c>
      <c r="AY169" s="203" t="s">
        <v>152</v>
      </c>
    </row>
    <row r="170" s="13" customFormat="1">
      <c r="A170" s="13"/>
      <c r="B170" s="194"/>
      <c r="C170" s="13"/>
      <c r="D170" s="187" t="s">
        <v>166</v>
      </c>
      <c r="E170" s="195" t="s">
        <v>3</v>
      </c>
      <c r="F170" s="196" t="s">
        <v>268</v>
      </c>
      <c r="G170" s="13"/>
      <c r="H170" s="197">
        <v>3.6499999999999999</v>
      </c>
      <c r="I170" s="198"/>
      <c r="J170" s="13"/>
      <c r="K170" s="13"/>
      <c r="L170" s="194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166</v>
      </c>
      <c r="AU170" s="195" t="s">
        <v>82</v>
      </c>
      <c r="AV170" s="13" t="s">
        <v>82</v>
      </c>
      <c r="AW170" s="13" t="s">
        <v>33</v>
      </c>
      <c r="AX170" s="13" t="s">
        <v>72</v>
      </c>
      <c r="AY170" s="195" t="s">
        <v>152</v>
      </c>
    </row>
    <row r="171" s="13" customFormat="1">
      <c r="A171" s="13"/>
      <c r="B171" s="194"/>
      <c r="C171" s="13"/>
      <c r="D171" s="187" t="s">
        <v>166</v>
      </c>
      <c r="E171" s="195" t="s">
        <v>3</v>
      </c>
      <c r="F171" s="196" t="s">
        <v>269</v>
      </c>
      <c r="G171" s="13"/>
      <c r="H171" s="197">
        <v>29.25</v>
      </c>
      <c r="I171" s="198"/>
      <c r="J171" s="13"/>
      <c r="K171" s="13"/>
      <c r="L171" s="194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166</v>
      </c>
      <c r="AU171" s="195" t="s">
        <v>82</v>
      </c>
      <c r="AV171" s="13" t="s">
        <v>82</v>
      </c>
      <c r="AW171" s="13" t="s">
        <v>33</v>
      </c>
      <c r="AX171" s="13" t="s">
        <v>72</v>
      </c>
      <c r="AY171" s="195" t="s">
        <v>152</v>
      </c>
    </row>
    <row r="172" s="13" customFormat="1">
      <c r="A172" s="13"/>
      <c r="B172" s="194"/>
      <c r="C172" s="13"/>
      <c r="D172" s="187" t="s">
        <v>166</v>
      </c>
      <c r="E172" s="195" t="s">
        <v>3</v>
      </c>
      <c r="F172" s="196" t="s">
        <v>270</v>
      </c>
      <c r="G172" s="13"/>
      <c r="H172" s="197">
        <v>8.8499999999999996</v>
      </c>
      <c r="I172" s="198"/>
      <c r="J172" s="13"/>
      <c r="K172" s="13"/>
      <c r="L172" s="194"/>
      <c r="M172" s="199"/>
      <c r="N172" s="200"/>
      <c r="O172" s="200"/>
      <c r="P172" s="200"/>
      <c r="Q172" s="200"/>
      <c r="R172" s="200"/>
      <c r="S172" s="200"/>
      <c r="T172" s="2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5" t="s">
        <v>166</v>
      </c>
      <c r="AU172" s="195" t="s">
        <v>82</v>
      </c>
      <c r="AV172" s="13" t="s">
        <v>82</v>
      </c>
      <c r="AW172" s="13" t="s">
        <v>33</v>
      </c>
      <c r="AX172" s="13" t="s">
        <v>72</v>
      </c>
      <c r="AY172" s="195" t="s">
        <v>152</v>
      </c>
    </row>
    <row r="173" s="12" customFormat="1" ht="22.8" customHeight="1">
      <c r="A173" s="12"/>
      <c r="B173" s="160"/>
      <c r="C173" s="12"/>
      <c r="D173" s="161" t="s">
        <v>71</v>
      </c>
      <c r="E173" s="171" t="s">
        <v>217</v>
      </c>
      <c r="F173" s="171" t="s">
        <v>271</v>
      </c>
      <c r="G173" s="12"/>
      <c r="H173" s="12"/>
      <c r="I173" s="163"/>
      <c r="J173" s="172">
        <f>BK173</f>
        <v>0</v>
      </c>
      <c r="K173" s="12"/>
      <c r="L173" s="160"/>
      <c r="M173" s="165"/>
      <c r="N173" s="166"/>
      <c r="O173" s="166"/>
      <c r="P173" s="167">
        <f>P174+P181+P188</f>
        <v>0</v>
      </c>
      <c r="Q173" s="166"/>
      <c r="R173" s="167">
        <f>R174+R181+R188</f>
        <v>0.017614399999999999</v>
      </c>
      <c r="S173" s="166"/>
      <c r="T173" s="168">
        <f>T174+T181+T188</f>
        <v>6.7951839999999999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61" t="s">
        <v>80</v>
      </c>
      <c r="AT173" s="169" t="s">
        <v>71</v>
      </c>
      <c r="AU173" s="169" t="s">
        <v>80</v>
      </c>
      <c r="AY173" s="161" t="s">
        <v>152</v>
      </c>
      <c r="BK173" s="170">
        <f>BK174+BK181+BK188</f>
        <v>0</v>
      </c>
    </row>
    <row r="174" s="12" customFormat="1" ht="20.88" customHeight="1">
      <c r="A174" s="12"/>
      <c r="B174" s="160"/>
      <c r="C174" s="12"/>
      <c r="D174" s="161" t="s">
        <v>71</v>
      </c>
      <c r="E174" s="171" t="s">
        <v>272</v>
      </c>
      <c r="F174" s="171" t="s">
        <v>273</v>
      </c>
      <c r="G174" s="12"/>
      <c r="H174" s="12"/>
      <c r="I174" s="163"/>
      <c r="J174" s="172">
        <f>BK174</f>
        <v>0</v>
      </c>
      <c r="K174" s="12"/>
      <c r="L174" s="160"/>
      <c r="M174" s="165"/>
      <c r="N174" s="166"/>
      <c r="O174" s="166"/>
      <c r="P174" s="167">
        <f>SUM(P175:P180)</f>
        <v>0</v>
      </c>
      <c r="Q174" s="166"/>
      <c r="R174" s="167">
        <f>SUM(R175:R180)</f>
        <v>0.012261599999999998</v>
      </c>
      <c r="S174" s="166"/>
      <c r="T174" s="168">
        <f>SUM(T175:T180)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1" t="s">
        <v>80</v>
      </c>
      <c r="AT174" s="169" t="s">
        <v>71</v>
      </c>
      <c r="AU174" s="169" t="s">
        <v>82</v>
      </c>
      <c r="AY174" s="161" t="s">
        <v>152</v>
      </c>
      <c r="BK174" s="170">
        <f>SUM(BK175:BK180)</f>
        <v>0</v>
      </c>
    </row>
    <row r="175" s="2" customFormat="1" ht="30" customHeight="1">
      <c r="A175" s="39"/>
      <c r="B175" s="173"/>
      <c r="C175" s="174" t="s">
        <v>274</v>
      </c>
      <c r="D175" s="174" t="s">
        <v>155</v>
      </c>
      <c r="E175" s="175" t="s">
        <v>275</v>
      </c>
      <c r="F175" s="176" t="s">
        <v>276</v>
      </c>
      <c r="G175" s="177" t="s">
        <v>158</v>
      </c>
      <c r="H175" s="178">
        <v>94.319999999999993</v>
      </c>
      <c r="I175" s="179"/>
      <c r="J175" s="180">
        <f>ROUND(I175*H175,2)</f>
        <v>0</v>
      </c>
      <c r="K175" s="176" t="s">
        <v>159</v>
      </c>
      <c r="L175" s="40"/>
      <c r="M175" s="181" t="s">
        <v>3</v>
      </c>
      <c r="N175" s="182" t="s">
        <v>43</v>
      </c>
      <c r="O175" s="73"/>
      <c r="P175" s="183">
        <f>O175*H175</f>
        <v>0</v>
      </c>
      <c r="Q175" s="183">
        <v>0.00012999999999999999</v>
      </c>
      <c r="R175" s="183">
        <f>Q175*H175</f>
        <v>0.012261599999999998</v>
      </c>
      <c r="S175" s="183">
        <v>0</v>
      </c>
      <c r="T175" s="18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5" t="s">
        <v>160</v>
      </c>
      <c r="AT175" s="185" t="s">
        <v>155</v>
      </c>
      <c r="AU175" s="185" t="s">
        <v>153</v>
      </c>
      <c r="AY175" s="20" t="s">
        <v>152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0" t="s">
        <v>80</v>
      </c>
      <c r="BK175" s="186">
        <f>ROUND(I175*H175,2)</f>
        <v>0</v>
      </c>
      <c r="BL175" s="20" t="s">
        <v>160</v>
      </c>
      <c r="BM175" s="185" t="s">
        <v>277</v>
      </c>
    </row>
    <row r="176" s="2" customFormat="1">
      <c r="A176" s="39"/>
      <c r="B176" s="40"/>
      <c r="C176" s="39"/>
      <c r="D176" s="187" t="s">
        <v>162</v>
      </c>
      <c r="E176" s="39"/>
      <c r="F176" s="188" t="s">
        <v>278</v>
      </c>
      <c r="G176" s="39"/>
      <c r="H176" s="39"/>
      <c r="I176" s="189"/>
      <c r="J176" s="39"/>
      <c r="K176" s="39"/>
      <c r="L176" s="40"/>
      <c r="M176" s="190"/>
      <c r="N176" s="191"/>
      <c r="O176" s="73"/>
      <c r="P176" s="73"/>
      <c r="Q176" s="73"/>
      <c r="R176" s="73"/>
      <c r="S176" s="73"/>
      <c r="T176" s="74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20" t="s">
        <v>162</v>
      </c>
      <c r="AU176" s="20" t="s">
        <v>153</v>
      </c>
    </row>
    <row r="177" s="2" customFormat="1">
      <c r="A177" s="39"/>
      <c r="B177" s="40"/>
      <c r="C177" s="39"/>
      <c r="D177" s="192" t="s">
        <v>164</v>
      </c>
      <c r="E177" s="39"/>
      <c r="F177" s="193" t="s">
        <v>279</v>
      </c>
      <c r="G177" s="39"/>
      <c r="H177" s="39"/>
      <c r="I177" s="189"/>
      <c r="J177" s="39"/>
      <c r="K177" s="39"/>
      <c r="L177" s="40"/>
      <c r="M177" s="190"/>
      <c r="N177" s="191"/>
      <c r="O177" s="73"/>
      <c r="P177" s="73"/>
      <c r="Q177" s="73"/>
      <c r="R177" s="73"/>
      <c r="S177" s="73"/>
      <c r="T177" s="74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20" t="s">
        <v>164</v>
      </c>
      <c r="AU177" s="20" t="s">
        <v>153</v>
      </c>
    </row>
    <row r="178" s="13" customFormat="1">
      <c r="A178" s="13"/>
      <c r="B178" s="194"/>
      <c r="C178" s="13"/>
      <c r="D178" s="187" t="s">
        <v>166</v>
      </c>
      <c r="E178" s="195" t="s">
        <v>3</v>
      </c>
      <c r="F178" s="196" t="s">
        <v>244</v>
      </c>
      <c r="G178" s="13"/>
      <c r="H178" s="197">
        <v>22.719999999999999</v>
      </c>
      <c r="I178" s="198"/>
      <c r="J178" s="13"/>
      <c r="K178" s="13"/>
      <c r="L178" s="194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166</v>
      </c>
      <c r="AU178" s="195" t="s">
        <v>153</v>
      </c>
      <c r="AV178" s="13" t="s">
        <v>82</v>
      </c>
      <c r="AW178" s="13" t="s">
        <v>33</v>
      </c>
      <c r="AX178" s="13" t="s">
        <v>72</v>
      </c>
      <c r="AY178" s="195" t="s">
        <v>152</v>
      </c>
    </row>
    <row r="179" s="14" customFormat="1">
      <c r="A179" s="14"/>
      <c r="B179" s="202"/>
      <c r="C179" s="14"/>
      <c r="D179" s="187" t="s">
        <v>166</v>
      </c>
      <c r="E179" s="203" t="s">
        <v>3</v>
      </c>
      <c r="F179" s="204" t="s">
        <v>280</v>
      </c>
      <c r="G179" s="14"/>
      <c r="H179" s="203" t="s">
        <v>3</v>
      </c>
      <c r="I179" s="205"/>
      <c r="J179" s="14"/>
      <c r="K179" s="14"/>
      <c r="L179" s="202"/>
      <c r="M179" s="206"/>
      <c r="N179" s="207"/>
      <c r="O179" s="207"/>
      <c r="P179" s="207"/>
      <c r="Q179" s="207"/>
      <c r="R179" s="207"/>
      <c r="S179" s="207"/>
      <c r="T179" s="20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03" t="s">
        <v>166</v>
      </c>
      <c r="AU179" s="203" t="s">
        <v>153</v>
      </c>
      <c r="AV179" s="14" t="s">
        <v>80</v>
      </c>
      <c r="AW179" s="14" t="s">
        <v>33</v>
      </c>
      <c r="AX179" s="14" t="s">
        <v>72</v>
      </c>
      <c r="AY179" s="203" t="s">
        <v>152</v>
      </c>
    </row>
    <row r="180" s="13" customFormat="1">
      <c r="A180" s="13"/>
      <c r="B180" s="194"/>
      <c r="C180" s="13"/>
      <c r="D180" s="187" t="s">
        <v>166</v>
      </c>
      <c r="E180" s="195" t="s">
        <v>3</v>
      </c>
      <c r="F180" s="196" t="s">
        <v>281</v>
      </c>
      <c r="G180" s="13"/>
      <c r="H180" s="197">
        <v>71.599999999999994</v>
      </c>
      <c r="I180" s="198"/>
      <c r="J180" s="13"/>
      <c r="K180" s="13"/>
      <c r="L180" s="194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166</v>
      </c>
      <c r="AU180" s="195" t="s">
        <v>153</v>
      </c>
      <c r="AV180" s="13" t="s">
        <v>82</v>
      </c>
      <c r="AW180" s="13" t="s">
        <v>33</v>
      </c>
      <c r="AX180" s="13" t="s">
        <v>72</v>
      </c>
      <c r="AY180" s="195" t="s">
        <v>152</v>
      </c>
    </row>
    <row r="181" s="12" customFormat="1" ht="20.88" customHeight="1">
      <c r="A181" s="12"/>
      <c r="B181" s="160"/>
      <c r="C181" s="12"/>
      <c r="D181" s="161" t="s">
        <v>71</v>
      </c>
      <c r="E181" s="171" t="s">
        <v>282</v>
      </c>
      <c r="F181" s="171" t="s">
        <v>283</v>
      </c>
      <c r="G181" s="12"/>
      <c r="H181" s="12"/>
      <c r="I181" s="163"/>
      <c r="J181" s="172">
        <f>BK181</f>
        <v>0</v>
      </c>
      <c r="K181" s="12"/>
      <c r="L181" s="160"/>
      <c r="M181" s="165"/>
      <c r="N181" s="166"/>
      <c r="O181" s="166"/>
      <c r="P181" s="167">
        <f>SUM(P182:P187)</f>
        <v>0</v>
      </c>
      <c r="Q181" s="166"/>
      <c r="R181" s="167">
        <f>SUM(R182:R187)</f>
        <v>0.0037728000000000002</v>
      </c>
      <c r="S181" s="166"/>
      <c r="T181" s="168">
        <f>SUM(T182:T187)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61" t="s">
        <v>80</v>
      </c>
      <c r="AT181" s="169" t="s">
        <v>71</v>
      </c>
      <c r="AU181" s="169" t="s">
        <v>82</v>
      </c>
      <c r="AY181" s="161" t="s">
        <v>152</v>
      </c>
      <c r="BK181" s="170">
        <f>SUM(BK182:BK187)</f>
        <v>0</v>
      </c>
    </row>
    <row r="182" s="2" customFormat="1" ht="22.2" customHeight="1">
      <c r="A182" s="39"/>
      <c r="B182" s="173"/>
      <c r="C182" s="174" t="s">
        <v>284</v>
      </c>
      <c r="D182" s="174" t="s">
        <v>155</v>
      </c>
      <c r="E182" s="175" t="s">
        <v>285</v>
      </c>
      <c r="F182" s="176" t="s">
        <v>286</v>
      </c>
      <c r="G182" s="177" t="s">
        <v>158</v>
      </c>
      <c r="H182" s="178">
        <v>94.319999999999993</v>
      </c>
      <c r="I182" s="179"/>
      <c r="J182" s="180">
        <f>ROUND(I182*H182,2)</f>
        <v>0</v>
      </c>
      <c r="K182" s="176" t="s">
        <v>159</v>
      </c>
      <c r="L182" s="40"/>
      <c r="M182" s="181" t="s">
        <v>3</v>
      </c>
      <c r="N182" s="182" t="s">
        <v>43</v>
      </c>
      <c r="O182" s="73"/>
      <c r="P182" s="183">
        <f>O182*H182</f>
        <v>0</v>
      </c>
      <c r="Q182" s="183">
        <v>4.0000000000000003E-05</v>
      </c>
      <c r="R182" s="183">
        <f>Q182*H182</f>
        <v>0.0037728000000000002</v>
      </c>
      <c r="S182" s="183">
        <v>0</v>
      </c>
      <c r="T182" s="18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185" t="s">
        <v>160</v>
      </c>
      <c r="AT182" s="185" t="s">
        <v>155</v>
      </c>
      <c r="AU182" s="185" t="s">
        <v>153</v>
      </c>
      <c r="AY182" s="20" t="s">
        <v>152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20" t="s">
        <v>80</v>
      </c>
      <c r="BK182" s="186">
        <f>ROUND(I182*H182,2)</f>
        <v>0</v>
      </c>
      <c r="BL182" s="20" t="s">
        <v>160</v>
      </c>
      <c r="BM182" s="185" t="s">
        <v>287</v>
      </c>
    </row>
    <row r="183" s="2" customFormat="1">
      <c r="A183" s="39"/>
      <c r="B183" s="40"/>
      <c r="C183" s="39"/>
      <c r="D183" s="187" t="s">
        <v>162</v>
      </c>
      <c r="E183" s="39"/>
      <c r="F183" s="188" t="s">
        <v>288</v>
      </c>
      <c r="G183" s="39"/>
      <c r="H183" s="39"/>
      <c r="I183" s="189"/>
      <c r="J183" s="39"/>
      <c r="K183" s="39"/>
      <c r="L183" s="40"/>
      <c r="M183" s="190"/>
      <c r="N183" s="191"/>
      <c r="O183" s="73"/>
      <c r="P183" s="73"/>
      <c r="Q183" s="73"/>
      <c r="R183" s="73"/>
      <c r="S183" s="73"/>
      <c r="T183" s="74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20" t="s">
        <v>162</v>
      </c>
      <c r="AU183" s="20" t="s">
        <v>153</v>
      </c>
    </row>
    <row r="184" s="2" customFormat="1">
      <c r="A184" s="39"/>
      <c r="B184" s="40"/>
      <c r="C184" s="39"/>
      <c r="D184" s="192" t="s">
        <v>164</v>
      </c>
      <c r="E184" s="39"/>
      <c r="F184" s="193" t="s">
        <v>289</v>
      </c>
      <c r="G184" s="39"/>
      <c r="H184" s="39"/>
      <c r="I184" s="189"/>
      <c r="J184" s="39"/>
      <c r="K184" s="39"/>
      <c r="L184" s="40"/>
      <c r="M184" s="190"/>
      <c r="N184" s="191"/>
      <c r="O184" s="73"/>
      <c r="P184" s="73"/>
      <c r="Q184" s="73"/>
      <c r="R184" s="73"/>
      <c r="S184" s="73"/>
      <c r="T184" s="74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20" t="s">
        <v>164</v>
      </c>
      <c r="AU184" s="20" t="s">
        <v>153</v>
      </c>
    </row>
    <row r="185" s="13" customFormat="1">
      <c r="A185" s="13"/>
      <c r="B185" s="194"/>
      <c r="C185" s="13"/>
      <c r="D185" s="187" t="s">
        <v>166</v>
      </c>
      <c r="E185" s="195" t="s">
        <v>3</v>
      </c>
      <c r="F185" s="196" t="s">
        <v>290</v>
      </c>
      <c r="G185" s="13"/>
      <c r="H185" s="197">
        <v>22.719999999999999</v>
      </c>
      <c r="I185" s="198"/>
      <c r="J185" s="13"/>
      <c r="K185" s="13"/>
      <c r="L185" s="194"/>
      <c r="M185" s="199"/>
      <c r="N185" s="200"/>
      <c r="O185" s="200"/>
      <c r="P185" s="200"/>
      <c r="Q185" s="200"/>
      <c r="R185" s="200"/>
      <c r="S185" s="200"/>
      <c r="T185" s="20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5" t="s">
        <v>166</v>
      </c>
      <c r="AU185" s="195" t="s">
        <v>153</v>
      </c>
      <c r="AV185" s="13" t="s">
        <v>82</v>
      </c>
      <c r="AW185" s="13" t="s">
        <v>33</v>
      </c>
      <c r="AX185" s="13" t="s">
        <v>72</v>
      </c>
      <c r="AY185" s="195" t="s">
        <v>152</v>
      </c>
    </row>
    <row r="186" s="14" customFormat="1">
      <c r="A186" s="14"/>
      <c r="B186" s="202"/>
      <c r="C186" s="14"/>
      <c r="D186" s="187" t="s">
        <v>166</v>
      </c>
      <c r="E186" s="203" t="s">
        <v>3</v>
      </c>
      <c r="F186" s="204" t="s">
        <v>280</v>
      </c>
      <c r="G186" s="14"/>
      <c r="H186" s="203" t="s">
        <v>3</v>
      </c>
      <c r="I186" s="205"/>
      <c r="J186" s="14"/>
      <c r="K186" s="14"/>
      <c r="L186" s="202"/>
      <c r="M186" s="206"/>
      <c r="N186" s="207"/>
      <c r="O186" s="207"/>
      <c r="P186" s="207"/>
      <c r="Q186" s="207"/>
      <c r="R186" s="207"/>
      <c r="S186" s="207"/>
      <c r="T186" s="20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03" t="s">
        <v>166</v>
      </c>
      <c r="AU186" s="203" t="s">
        <v>153</v>
      </c>
      <c r="AV186" s="14" t="s">
        <v>80</v>
      </c>
      <c r="AW186" s="14" t="s">
        <v>33</v>
      </c>
      <c r="AX186" s="14" t="s">
        <v>72</v>
      </c>
      <c r="AY186" s="203" t="s">
        <v>152</v>
      </c>
    </row>
    <row r="187" s="13" customFormat="1">
      <c r="A187" s="13"/>
      <c r="B187" s="194"/>
      <c r="C187" s="13"/>
      <c r="D187" s="187" t="s">
        <v>166</v>
      </c>
      <c r="E187" s="195" t="s">
        <v>3</v>
      </c>
      <c r="F187" s="196" t="s">
        <v>281</v>
      </c>
      <c r="G187" s="13"/>
      <c r="H187" s="197">
        <v>71.599999999999994</v>
      </c>
      <c r="I187" s="198"/>
      <c r="J187" s="13"/>
      <c r="K187" s="13"/>
      <c r="L187" s="194"/>
      <c r="M187" s="199"/>
      <c r="N187" s="200"/>
      <c r="O187" s="200"/>
      <c r="P187" s="200"/>
      <c r="Q187" s="200"/>
      <c r="R187" s="200"/>
      <c r="S187" s="200"/>
      <c r="T187" s="20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5" t="s">
        <v>166</v>
      </c>
      <c r="AU187" s="195" t="s">
        <v>153</v>
      </c>
      <c r="AV187" s="13" t="s">
        <v>82</v>
      </c>
      <c r="AW187" s="13" t="s">
        <v>33</v>
      </c>
      <c r="AX187" s="13" t="s">
        <v>72</v>
      </c>
      <c r="AY187" s="195" t="s">
        <v>152</v>
      </c>
    </row>
    <row r="188" s="12" customFormat="1" ht="20.88" customHeight="1">
      <c r="A188" s="12"/>
      <c r="B188" s="160"/>
      <c r="C188" s="12"/>
      <c r="D188" s="161" t="s">
        <v>71</v>
      </c>
      <c r="E188" s="171" t="s">
        <v>291</v>
      </c>
      <c r="F188" s="171" t="s">
        <v>292</v>
      </c>
      <c r="G188" s="12"/>
      <c r="H188" s="12"/>
      <c r="I188" s="163"/>
      <c r="J188" s="172">
        <f>BK188</f>
        <v>0</v>
      </c>
      <c r="K188" s="12"/>
      <c r="L188" s="160"/>
      <c r="M188" s="165"/>
      <c r="N188" s="166"/>
      <c r="O188" s="166"/>
      <c r="P188" s="167">
        <f>SUM(P189:P229)</f>
        <v>0</v>
      </c>
      <c r="Q188" s="166"/>
      <c r="R188" s="167">
        <f>SUM(R189:R229)</f>
        <v>0.0015800000000000002</v>
      </c>
      <c r="S188" s="166"/>
      <c r="T188" s="168">
        <f>SUM(T189:T229)</f>
        <v>6.7951839999999999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1" t="s">
        <v>80</v>
      </c>
      <c r="AT188" s="169" t="s">
        <v>71</v>
      </c>
      <c r="AU188" s="169" t="s">
        <v>82</v>
      </c>
      <c r="AY188" s="161" t="s">
        <v>152</v>
      </c>
      <c r="BK188" s="170">
        <f>SUM(BK189:BK229)</f>
        <v>0</v>
      </c>
    </row>
    <row r="189" s="2" customFormat="1" ht="22.2" customHeight="1">
      <c r="A189" s="39"/>
      <c r="B189" s="173"/>
      <c r="C189" s="174" t="s">
        <v>293</v>
      </c>
      <c r="D189" s="174" t="s">
        <v>155</v>
      </c>
      <c r="E189" s="175" t="s">
        <v>294</v>
      </c>
      <c r="F189" s="176" t="s">
        <v>295</v>
      </c>
      <c r="G189" s="177" t="s">
        <v>170</v>
      </c>
      <c r="H189" s="178">
        <v>2</v>
      </c>
      <c r="I189" s="179"/>
      <c r="J189" s="180">
        <f>ROUND(I189*H189,2)</f>
        <v>0</v>
      </c>
      <c r="K189" s="176" t="s">
        <v>159</v>
      </c>
      <c r="L189" s="40"/>
      <c r="M189" s="181" t="s">
        <v>3</v>
      </c>
      <c r="N189" s="182" t="s">
        <v>43</v>
      </c>
      <c r="O189" s="73"/>
      <c r="P189" s="183">
        <f>O189*H189</f>
        <v>0</v>
      </c>
      <c r="Q189" s="183">
        <v>0</v>
      </c>
      <c r="R189" s="183">
        <f>Q189*H189</f>
        <v>0</v>
      </c>
      <c r="S189" s="183">
        <v>0.069000000000000006</v>
      </c>
      <c r="T189" s="184">
        <f>S189*H189</f>
        <v>0.13800000000000001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85" t="s">
        <v>160</v>
      </c>
      <c r="AT189" s="185" t="s">
        <v>155</v>
      </c>
      <c r="AU189" s="185" t="s">
        <v>153</v>
      </c>
      <c r="AY189" s="20" t="s">
        <v>152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20" t="s">
        <v>80</v>
      </c>
      <c r="BK189" s="186">
        <f>ROUND(I189*H189,2)</f>
        <v>0</v>
      </c>
      <c r="BL189" s="20" t="s">
        <v>160</v>
      </c>
      <c r="BM189" s="185" t="s">
        <v>296</v>
      </c>
    </row>
    <row r="190" s="2" customFormat="1">
      <c r="A190" s="39"/>
      <c r="B190" s="40"/>
      <c r="C190" s="39"/>
      <c r="D190" s="187" t="s">
        <v>162</v>
      </c>
      <c r="E190" s="39"/>
      <c r="F190" s="188" t="s">
        <v>297</v>
      </c>
      <c r="G190" s="39"/>
      <c r="H190" s="39"/>
      <c r="I190" s="189"/>
      <c r="J190" s="39"/>
      <c r="K190" s="39"/>
      <c r="L190" s="40"/>
      <c r="M190" s="190"/>
      <c r="N190" s="191"/>
      <c r="O190" s="73"/>
      <c r="P190" s="73"/>
      <c r="Q190" s="73"/>
      <c r="R190" s="73"/>
      <c r="S190" s="73"/>
      <c r="T190" s="74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20" t="s">
        <v>162</v>
      </c>
      <c r="AU190" s="20" t="s">
        <v>153</v>
      </c>
    </row>
    <row r="191" s="2" customFormat="1">
      <c r="A191" s="39"/>
      <c r="B191" s="40"/>
      <c r="C191" s="39"/>
      <c r="D191" s="192" t="s">
        <v>164</v>
      </c>
      <c r="E191" s="39"/>
      <c r="F191" s="193" t="s">
        <v>298</v>
      </c>
      <c r="G191" s="39"/>
      <c r="H191" s="39"/>
      <c r="I191" s="189"/>
      <c r="J191" s="39"/>
      <c r="K191" s="39"/>
      <c r="L191" s="40"/>
      <c r="M191" s="190"/>
      <c r="N191" s="191"/>
      <c r="O191" s="73"/>
      <c r="P191" s="73"/>
      <c r="Q191" s="73"/>
      <c r="R191" s="73"/>
      <c r="S191" s="73"/>
      <c r="T191" s="74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20" t="s">
        <v>164</v>
      </c>
      <c r="AU191" s="20" t="s">
        <v>153</v>
      </c>
    </row>
    <row r="192" s="13" customFormat="1">
      <c r="A192" s="13"/>
      <c r="B192" s="194"/>
      <c r="C192" s="13"/>
      <c r="D192" s="187" t="s">
        <v>166</v>
      </c>
      <c r="E192" s="195" t="s">
        <v>3</v>
      </c>
      <c r="F192" s="196" t="s">
        <v>299</v>
      </c>
      <c r="G192" s="13"/>
      <c r="H192" s="197">
        <v>2</v>
      </c>
      <c r="I192" s="198"/>
      <c r="J192" s="13"/>
      <c r="K192" s="13"/>
      <c r="L192" s="194"/>
      <c r="M192" s="199"/>
      <c r="N192" s="200"/>
      <c r="O192" s="200"/>
      <c r="P192" s="200"/>
      <c r="Q192" s="200"/>
      <c r="R192" s="200"/>
      <c r="S192" s="200"/>
      <c r="T192" s="20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5" t="s">
        <v>166</v>
      </c>
      <c r="AU192" s="195" t="s">
        <v>153</v>
      </c>
      <c r="AV192" s="13" t="s">
        <v>82</v>
      </c>
      <c r="AW192" s="13" t="s">
        <v>33</v>
      </c>
      <c r="AX192" s="13" t="s">
        <v>72</v>
      </c>
      <c r="AY192" s="195" t="s">
        <v>152</v>
      </c>
    </row>
    <row r="193" s="2" customFormat="1" ht="22.2" customHeight="1">
      <c r="A193" s="39"/>
      <c r="B193" s="173"/>
      <c r="C193" s="174" t="s">
        <v>300</v>
      </c>
      <c r="D193" s="174" t="s">
        <v>155</v>
      </c>
      <c r="E193" s="175" t="s">
        <v>301</v>
      </c>
      <c r="F193" s="176" t="s">
        <v>302</v>
      </c>
      <c r="G193" s="177" t="s">
        <v>158</v>
      </c>
      <c r="H193" s="178">
        <v>1.8200000000000001</v>
      </c>
      <c r="I193" s="179"/>
      <c r="J193" s="180">
        <f>ROUND(I193*H193,2)</f>
        <v>0</v>
      </c>
      <c r="K193" s="176" t="s">
        <v>159</v>
      </c>
      <c r="L193" s="40"/>
      <c r="M193" s="181" t="s">
        <v>3</v>
      </c>
      <c r="N193" s="182" t="s">
        <v>43</v>
      </c>
      <c r="O193" s="73"/>
      <c r="P193" s="183">
        <f>O193*H193</f>
        <v>0</v>
      </c>
      <c r="Q193" s="183">
        <v>0</v>
      </c>
      <c r="R193" s="183">
        <f>Q193*H193</f>
        <v>0</v>
      </c>
      <c r="S193" s="183">
        <v>0.187</v>
      </c>
      <c r="T193" s="184">
        <f>S193*H193</f>
        <v>0.34034000000000003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185" t="s">
        <v>160</v>
      </c>
      <c r="AT193" s="185" t="s">
        <v>155</v>
      </c>
      <c r="AU193" s="185" t="s">
        <v>153</v>
      </c>
      <c r="AY193" s="20" t="s">
        <v>152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20" t="s">
        <v>80</v>
      </c>
      <c r="BK193" s="186">
        <f>ROUND(I193*H193,2)</f>
        <v>0</v>
      </c>
      <c r="BL193" s="20" t="s">
        <v>160</v>
      </c>
      <c r="BM193" s="185" t="s">
        <v>303</v>
      </c>
    </row>
    <row r="194" s="2" customFormat="1">
      <c r="A194" s="39"/>
      <c r="B194" s="40"/>
      <c r="C194" s="39"/>
      <c r="D194" s="187" t="s">
        <v>162</v>
      </c>
      <c r="E194" s="39"/>
      <c r="F194" s="188" t="s">
        <v>304</v>
      </c>
      <c r="G194" s="39"/>
      <c r="H194" s="39"/>
      <c r="I194" s="189"/>
      <c r="J194" s="39"/>
      <c r="K194" s="39"/>
      <c r="L194" s="40"/>
      <c r="M194" s="190"/>
      <c r="N194" s="191"/>
      <c r="O194" s="73"/>
      <c r="P194" s="73"/>
      <c r="Q194" s="73"/>
      <c r="R194" s="73"/>
      <c r="S194" s="73"/>
      <c r="T194" s="74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20" t="s">
        <v>162</v>
      </c>
      <c r="AU194" s="20" t="s">
        <v>153</v>
      </c>
    </row>
    <row r="195" s="2" customFormat="1">
      <c r="A195" s="39"/>
      <c r="B195" s="40"/>
      <c r="C195" s="39"/>
      <c r="D195" s="192" t="s">
        <v>164</v>
      </c>
      <c r="E195" s="39"/>
      <c r="F195" s="193" t="s">
        <v>305</v>
      </c>
      <c r="G195" s="39"/>
      <c r="H195" s="39"/>
      <c r="I195" s="189"/>
      <c r="J195" s="39"/>
      <c r="K195" s="39"/>
      <c r="L195" s="40"/>
      <c r="M195" s="190"/>
      <c r="N195" s="191"/>
      <c r="O195" s="73"/>
      <c r="P195" s="73"/>
      <c r="Q195" s="73"/>
      <c r="R195" s="73"/>
      <c r="S195" s="73"/>
      <c r="T195" s="74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20" t="s">
        <v>164</v>
      </c>
      <c r="AU195" s="20" t="s">
        <v>153</v>
      </c>
    </row>
    <row r="196" s="13" customFormat="1">
      <c r="A196" s="13"/>
      <c r="B196" s="194"/>
      <c r="C196" s="13"/>
      <c r="D196" s="187" t="s">
        <v>166</v>
      </c>
      <c r="E196" s="195" t="s">
        <v>3</v>
      </c>
      <c r="F196" s="196" t="s">
        <v>306</v>
      </c>
      <c r="G196" s="13"/>
      <c r="H196" s="197">
        <v>1.8200000000000001</v>
      </c>
      <c r="I196" s="198"/>
      <c r="J196" s="13"/>
      <c r="K196" s="13"/>
      <c r="L196" s="194"/>
      <c r="M196" s="199"/>
      <c r="N196" s="200"/>
      <c r="O196" s="200"/>
      <c r="P196" s="200"/>
      <c r="Q196" s="200"/>
      <c r="R196" s="200"/>
      <c r="S196" s="200"/>
      <c r="T196" s="20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5" t="s">
        <v>166</v>
      </c>
      <c r="AU196" s="195" t="s">
        <v>153</v>
      </c>
      <c r="AV196" s="13" t="s">
        <v>82</v>
      </c>
      <c r="AW196" s="13" t="s">
        <v>33</v>
      </c>
      <c r="AX196" s="13" t="s">
        <v>72</v>
      </c>
      <c r="AY196" s="195" t="s">
        <v>152</v>
      </c>
    </row>
    <row r="197" s="2" customFormat="1" ht="22.2" customHeight="1">
      <c r="A197" s="39"/>
      <c r="B197" s="173"/>
      <c r="C197" s="174" t="s">
        <v>307</v>
      </c>
      <c r="D197" s="174" t="s">
        <v>155</v>
      </c>
      <c r="E197" s="175" t="s">
        <v>308</v>
      </c>
      <c r="F197" s="176" t="s">
        <v>309</v>
      </c>
      <c r="G197" s="177" t="s">
        <v>158</v>
      </c>
      <c r="H197" s="178">
        <v>1.6000000000000001</v>
      </c>
      <c r="I197" s="179"/>
      <c r="J197" s="180">
        <f>ROUND(I197*H197,2)</f>
        <v>0</v>
      </c>
      <c r="K197" s="176" t="s">
        <v>159</v>
      </c>
      <c r="L197" s="40"/>
      <c r="M197" s="181" t="s">
        <v>3</v>
      </c>
      <c r="N197" s="182" t="s">
        <v>43</v>
      </c>
      <c r="O197" s="73"/>
      <c r="P197" s="183">
        <f>O197*H197</f>
        <v>0</v>
      </c>
      <c r="Q197" s="183">
        <v>0</v>
      </c>
      <c r="R197" s="183">
        <f>Q197*H197</f>
        <v>0</v>
      </c>
      <c r="S197" s="183">
        <v>0.17999999999999999</v>
      </c>
      <c r="T197" s="184">
        <f>S197*H197</f>
        <v>0.28799999999999998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185" t="s">
        <v>160</v>
      </c>
      <c r="AT197" s="185" t="s">
        <v>155</v>
      </c>
      <c r="AU197" s="185" t="s">
        <v>153</v>
      </c>
      <c r="AY197" s="20" t="s">
        <v>152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20" t="s">
        <v>80</v>
      </c>
      <c r="BK197" s="186">
        <f>ROUND(I197*H197,2)</f>
        <v>0</v>
      </c>
      <c r="BL197" s="20" t="s">
        <v>160</v>
      </c>
      <c r="BM197" s="185" t="s">
        <v>310</v>
      </c>
    </row>
    <row r="198" s="2" customFormat="1">
      <c r="A198" s="39"/>
      <c r="B198" s="40"/>
      <c r="C198" s="39"/>
      <c r="D198" s="187" t="s">
        <v>162</v>
      </c>
      <c r="E198" s="39"/>
      <c r="F198" s="188" t="s">
        <v>311</v>
      </c>
      <c r="G198" s="39"/>
      <c r="H198" s="39"/>
      <c r="I198" s="189"/>
      <c r="J198" s="39"/>
      <c r="K198" s="39"/>
      <c r="L198" s="40"/>
      <c r="M198" s="190"/>
      <c r="N198" s="191"/>
      <c r="O198" s="73"/>
      <c r="P198" s="73"/>
      <c r="Q198" s="73"/>
      <c r="R198" s="73"/>
      <c r="S198" s="73"/>
      <c r="T198" s="74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20" t="s">
        <v>162</v>
      </c>
      <c r="AU198" s="20" t="s">
        <v>153</v>
      </c>
    </row>
    <row r="199" s="2" customFormat="1">
      <c r="A199" s="39"/>
      <c r="B199" s="40"/>
      <c r="C199" s="39"/>
      <c r="D199" s="192" t="s">
        <v>164</v>
      </c>
      <c r="E199" s="39"/>
      <c r="F199" s="193" t="s">
        <v>312</v>
      </c>
      <c r="G199" s="39"/>
      <c r="H199" s="39"/>
      <c r="I199" s="189"/>
      <c r="J199" s="39"/>
      <c r="K199" s="39"/>
      <c r="L199" s="40"/>
      <c r="M199" s="190"/>
      <c r="N199" s="191"/>
      <c r="O199" s="73"/>
      <c r="P199" s="73"/>
      <c r="Q199" s="73"/>
      <c r="R199" s="73"/>
      <c r="S199" s="73"/>
      <c r="T199" s="74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20" t="s">
        <v>164</v>
      </c>
      <c r="AU199" s="20" t="s">
        <v>153</v>
      </c>
    </row>
    <row r="200" s="13" customFormat="1">
      <c r="A200" s="13"/>
      <c r="B200" s="194"/>
      <c r="C200" s="13"/>
      <c r="D200" s="187" t="s">
        <v>166</v>
      </c>
      <c r="E200" s="195" t="s">
        <v>3</v>
      </c>
      <c r="F200" s="196" t="s">
        <v>313</v>
      </c>
      <c r="G200" s="13"/>
      <c r="H200" s="197">
        <v>1.6000000000000001</v>
      </c>
      <c r="I200" s="198"/>
      <c r="J200" s="13"/>
      <c r="K200" s="13"/>
      <c r="L200" s="194"/>
      <c r="M200" s="199"/>
      <c r="N200" s="200"/>
      <c r="O200" s="200"/>
      <c r="P200" s="200"/>
      <c r="Q200" s="200"/>
      <c r="R200" s="200"/>
      <c r="S200" s="200"/>
      <c r="T200" s="20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5" t="s">
        <v>166</v>
      </c>
      <c r="AU200" s="195" t="s">
        <v>153</v>
      </c>
      <c r="AV200" s="13" t="s">
        <v>82</v>
      </c>
      <c r="AW200" s="13" t="s">
        <v>33</v>
      </c>
      <c r="AX200" s="13" t="s">
        <v>72</v>
      </c>
      <c r="AY200" s="195" t="s">
        <v>152</v>
      </c>
    </row>
    <row r="201" s="2" customFormat="1" ht="22.2" customHeight="1">
      <c r="A201" s="39"/>
      <c r="B201" s="173"/>
      <c r="C201" s="174" t="s">
        <v>314</v>
      </c>
      <c r="D201" s="174" t="s">
        <v>155</v>
      </c>
      <c r="E201" s="175" t="s">
        <v>315</v>
      </c>
      <c r="F201" s="176" t="s">
        <v>316</v>
      </c>
      <c r="G201" s="177" t="s">
        <v>317</v>
      </c>
      <c r="H201" s="178">
        <v>2.5</v>
      </c>
      <c r="I201" s="179"/>
      <c r="J201" s="180">
        <f>ROUND(I201*H201,2)</f>
        <v>0</v>
      </c>
      <c r="K201" s="176" t="s">
        <v>159</v>
      </c>
      <c r="L201" s="40"/>
      <c r="M201" s="181" t="s">
        <v>3</v>
      </c>
      <c r="N201" s="182" t="s">
        <v>43</v>
      </c>
      <c r="O201" s="73"/>
      <c r="P201" s="183">
        <f>O201*H201</f>
        <v>0</v>
      </c>
      <c r="Q201" s="183">
        <v>0</v>
      </c>
      <c r="R201" s="183">
        <f>Q201*H201</f>
        <v>0</v>
      </c>
      <c r="S201" s="183">
        <v>0.017999999999999999</v>
      </c>
      <c r="T201" s="184">
        <f>S201*H201</f>
        <v>0.044999999999999998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185" t="s">
        <v>160</v>
      </c>
      <c r="AT201" s="185" t="s">
        <v>155</v>
      </c>
      <c r="AU201" s="185" t="s">
        <v>153</v>
      </c>
      <c r="AY201" s="20" t="s">
        <v>152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20" t="s">
        <v>80</v>
      </c>
      <c r="BK201" s="186">
        <f>ROUND(I201*H201,2)</f>
        <v>0</v>
      </c>
      <c r="BL201" s="20" t="s">
        <v>160</v>
      </c>
      <c r="BM201" s="185" t="s">
        <v>318</v>
      </c>
    </row>
    <row r="202" s="2" customFormat="1">
      <c r="A202" s="39"/>
      <c r="B202" s="40"/>
      <c r="C202" s="39"/>
      <c r="D202" s="187" t="s">
        <v>162</v>
      </c>
      <c r="E202" s="39"/>
      <c r="F202" s="188" t="s">
        <v>319</v>
      </c>
      <c r="G202" s="39"/>
      <c r="H202" s="39"/>
      <c r="I202" s="189"/>
      <c r="J202" s="39"/>
      <c r="K202" s="39"/>
      <c r="L202" s="40"/>
      <c r="M202" s="190"/>
      <c r="N202" s="191"/>
      <c r="O202" s="73"/>
      <c r="P202" s="73"/>
      <c r="Q202" s="73"/>
      <c r="R202" s="73"/>
      <c r="S202" s="73"/>
      <c r="T202" s="74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20" t="s">
        <v>162</v>
      </c>
      <c r="AU202" s="20" t="s">
        <v>153</v>
      </c>
    </row>
    <row r="203" s="2" customFormat="1">
      <c r="A203" s="39"/>
      <c r="B203" s="40"/>
      <c r="C203" s="39"/>
      <c r="D203" s="192" t="s">
        <v>164</v>
      </c>
      <c r="E203" s="39"/>
      <c r="F203" s="193" t="s">
        <v>320</v>
      </c>
      <c r="G203" s="39"/>
      <c r="H203" s="39"/>
      <c r="I203" s="189"/>
      <c r="J203" s="39"/>
      <c r="K203" s="39"/>
      <c r="L203" s="40"/>
      <c r="M203" s="190"/>
      <c r="N203" s="191"/>
      <c r="O203" s="73"/>
      <c r="P203" s="73"/>
      <c r="Q203" s="73"/>
      <c r="R203" s="73"/>
      <c r="S203" s="73"/>
      <c r="T203" s="74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20" t="s">
        <v>164</v>
      </c>
      <c r="AU203" s="20" t="s">
        <v>153</v>
      </c>
    </row>
    <row r="204" s="13" customFormat="1">
      <c r="A204" s="13"/>
      <c r="B204" s="194"/>
      <c r="C204" s="13"/>
      <c r="D204" s="187" t="s">
        <v>166</v>
      </c>
      <c r="E204" s="195" t="s">
        <v>3</v>
      </c>
      <c r="F204" s="196" t="s">
        <v>321</v>
      </c>
      <c r="G204" s="13"/>
      <c r="H204" s="197">
        <v>2.5</v>
      </c>
      <c r="I204" s="198"/>
      <c r="J204" s="13"/>
      <c r="K204" s="13"/>
      <c r="L204" s="194"/>
      <c r="M204" s="199"/>
      <c r="N204" s="200"/>
      <c r="O204" s="200"/>
      <c r="P204" s="200"/>
      <c r="Q204" s="200"/>
      <c r="R204" s="200"/>
      <c r="S204" s="200"/>
      <c r="T204" s="20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166</v>
      </c>
      <c r="AU204" s="195" t="s">
        <v>153</v>
      </c>
      <c r="AV204" s="13" t="s">
        <v>82</v>
      </c>
      <c r="AW204" s="13" t="s">
        <v>33</v>
      </c>
      <c r="AX204" s="13" t="s">
        <v>72</v>
      </c>
      <c r="AY204" s="195" t="s">
        <v>152</v>
      </c>
    </row>
    <row r="205" s="2" customFormat="1" ht="22.2" customHeight="1">
      <c r="A205" s="39"/>
      <c r="B205" s="173"/>
      <c r="C205" s="174" t="s">
        <v>8</v>
      </c>
      <c r="D205" s="174" t="s">
        <v>155</v>
      </c>
      <c r="E205" s="175" t="s">
        <v>322</v>
      </c>
      <c r="F205" s="176" t="s">
        <v>323</v>
      </c>
      <c r="G205" s="177" t="s">
        <v>317</v>
      </c>
      <c r="H205" s="178">
        <v>0.40000000000000002</v>
      </c>
      <c r="I205" s="179"/>
      <c r="J205" s="180">
        <f>ROUND(I205*H205,2)</f>
        <v>0</v>
      </c>
      <c r="K205" s="176" t="s">
        <v>159</v>
      </c>
      <c r="L205" s="40"/>
      <c r="M205" s="181" t="s">
        <v>3</v>
      </c>
      <c r="N205" s="182" t="s">
        <v>43</v>
      </c>
      <c r="O205" s="73"/>
      <c r="P205" s="183">
        <f>O205*H205</f>
        <v>0</v>
      </c>
      <c r="Q205" s="183">
        <v>0.0039500000000000004</v>
      </c>
      <c r="R205" s="183">
        <f>Q205*H205</f>
        <v>0.0015800000000000002</v>
      </c>
      <c r="S205" s="183">
        <v>0.16</v>
      </c>
      <c r="T205" s="184">
        <f>S205*H205</f>
        <v>0.064000000000000001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85" t="s">
        <v>160</v>
      </c>
      <c r="AT205" s="185" t="s">
        <v>155</v>
      </c>
      <c r="AU205" s="185" t="s">
        <v>153</v>
      </c>
      <c r="AY205" s="20" t="s">
        <v>152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20" t="s">
        <v>80</v>
      </c>
      <c r="BK205" s="186">
        <f>ROUND(I205*H205,2)</f>
        <v>0</v>
      </c>
      <c r="BL205" s="20" t="s">
        <v>160</v>
      </c>
      <c r="BM205" s="185" t="s">
        <v>324</v>
      </c>
    </row>
    <row r="206" s="2" customFormat="1">
      <c r="A206" s="39"/>
      <c r="B206" s="40"/>
      <c r="C206" s="39"/>
      <c r="D206" s="187" t="s">
        <v>162</v>
      </c>
      <c r="E206" s="39"/>
      <c r="F206" s="188" t="s">
        <v>325</v>
      </c>
      <c r="G206" s="39"/>
      <c r="H206" s="39"/>
      <c r="I206" s="189"/>
      <c r="J206" s="39"/>
      <c r="K206" s="39"/>
      <c r="L206" s="40"/>
      <c r="M206" s="190"/>
      <c r="N206" s="191"/>
      <c r="O206" s="73"/>
      <c r="P206" s="73"/>
      <c r="Q206" s="73"/>
      <c r="R206" s="73"/>
      <c r="S206" s="73"/>
      <c r="T206" s="74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20" t="s">
        <v>162</v>
      </c>
      <c r="AU206" s="20" t="s">
        <v>153</v>
      </c>
    </row>
    <row r="207" s="2" customFormat="1">
      <c r="A207" s="39"/>
      <c r="B207" s="40"/>
      <c r="C207" s="39"/>
      <c r="D207" s="192" t="s">
        <v>164</v>
      </c>
      <c r="E207" s="39"/>
      <c r="F207" s="193" t="s">
        <v>326</v>
      </c>
      <c r="G207" s="39"/>
      <c r="H207" s="39"/>
      <c r="I207" s="189"/>
      <c r="J207" s="39"/>
      <c r="K207" s="39"/>
      <c r="L207" s="40"/>
      <c r="M207" s="190"/>
      <c r="N207" s="191"/>
      <c r="O207" s="73"/>
      <c r="P207" s="73"/>
      <c r="Q207" s="73"/>
      <c r="R207" s="73"/>
      <c r="S207" s="73"/>
      <c r="T207" s="74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20" t="s">
        <v>164</v>
      </c>
      <c r="AU207" s="20" t="s">
        <v>153</v>
      </c>
    </row>
    <row r="208" s="13" customFormat="1">
      <c r="A208" s="13"/>
      <c r="B208" s="194"/>
      <c r="C208" s="13"/>
      <c r="D208" s="187" t="s">
        <v>166</v>
      </c>
      <c r="E208" s="195" t="s">
        <v>3</v>
      </c>
      <c r="F208" s="196" t="s">
        <v>327</v>
      </c>
      <c r="G208" s="13"/>
      <c r="H208" s="197">
        <v>0.40000000000000002</v>
      </c>
      <c r="I208" s="198"/>
      <c r="J208" s="13"/>
      <c r="K208" s="13"/>
      <c r="L208" s="194"/>
      <c r="M208" s="199"/>
      <c r="N208" s="200"/>
      <c r="O208" s="200"/>
      <c r="P208" s="200"/>
      <c r="Q208" s="200"/>
      <c r="R208" s="200"/>
      <c r="S208" s="200"/>
      <c r="T208" s="20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5" t="s">
        <v>166</v>
      </c>
      <c r="AU208" s="195" t="s">
        <v>153</v>
      </c>
      <c r="AV208" s="13" t="s">
        <v>82</v>
      </c>
      <c r="AW208" s="13" t="s">
        <v>33</v>
      </c>
      <c r="AX208" s="13" t="s">
        <v>72</v>
      </c>
      <c r="AY208" s="195" t="s">
        <v>152</v>
      </c>
    </row>
    <row r="209" s="2" customFormat="1" ht="34.8" customHeight="1">
      <c r="A209" s="39"/>
      <c r="B209" s="173"/>
      <c r="C209" s="174" t="s">
        <v>328</v>
      </c>
      <c r="D209" s="174" t="s">
        <v>155</v>
      </c>
      <c r="E209" s="175" t="s">
        <v>329</v>
      </c>
      <c r="F209" s="176" t="s">
        <v>330</v>
      </c>
      <c r="G209" s="177" t="s">
        <v>158</v>
      </c>
      <c r="H209" s="178">
        <v>96.670000000000002</v>
      </c>
      <c r="I209" s="179"/>
      <c r="J209" s="180">
        <f>ROUND(I209*H209,2)</f>
        <v>0</v>
      </c>
      <c r="K209" s="176" t="s">
        <v>159</v>
      </c>
      <c r="L209" s="40"/>
      <c r="M209" s="181" t="s">
        <v>3</v>
      </c>
      <c r="N209" s="182" t="s">
        <v>43</v>
      </c>
      <c r="O209" s="73"/>
      <c r="P209" s="183">
        <f>O209*H209</f>
        <v>0</v>
      </c>
      <c r="Q209" s="183">
        <v>0</v>
      </c>
      <c r="R209" s="183">
        <f>Q209*H209</f>
        <v>0</v>
      </c>
      <c r="S209" s="183">
        <v>0.01</v>
      </c>
      <c r="T209" s="184">
        <f>S209*H209</f>
        <v>0.9667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185" t="s">
        <v>160</v>
      </c>
      <c r="AT209" s="185" t="s">
        <v>155</v>
      </c>
      <c r="AU209" s="185" t="s">
        <v>153</v>
      </c>
      <c r="AY209" s="20" t="s">
        <v>152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20" t="s">
        <v>80</v>
      </c>
      <c r="BK209" s="186">
        <f>ROUND(I209*H209,2)</f>
        <v>0</v>
      </c>
      <c r="BL209" s="20" t="s">
        <v>160</v>
      </c>
      <c r="BM209" s="185" t="s">
        <v>331</v>
      </c>
    </row>
    <row r="210" s="2" customFormat="1">
      <c r="A210" s="39"/>
      <c r="B210" s="40"/>
      <c r="C210" s="39"/>
      <c r="D210" s="187" t="s">
        <v>162</v>
      </c>
      <c r="E210" s="39"/>
      <c r="F210" s="188" t="s">
        <v>332</v>
      </c>
      <c r="G210" s="39"/>
      <c r="H210" s="39"/>
      <c r="I210" s="189"/>
      <c r="J210" s="39"/>
      <c r="K210" s="39"/>
      <c r="L210" s="40"/>
      <c r="M210" s="190"/>
      <c r="N210" s="191"/>
      <c r="O210" s="73"/>
      <c r="P210" s="73"/>
      <c r="Q210" s="73"/>
      <c r="R210" s="73"/>
      <c r="S210" s="73"/>
      <c r="T210" s="74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20" t="s">
        <v>162</v>
      </c>
      <c r="AU210" s="20" t="s">
        <v>153</v>
      </c>
    </row>
    <row r="211" s="2" customFormat="1">
      <c r="A211" s="39"/>
      <c r="B211" s="40"/>
      <c r="C211" s="39"/>
      <c r="D211" s="192" t="s">
        <v>164</v>
      </c>
      <c r="E211" s="39"/>
      <c r="F211" s="193" t="s">
        <v>333</v>
      </c>
      <c r="G211" s="39"/>
      <c r="H211" s="39"/>
      <c r="I211" s="189"/>
      <c r="J211" s="39"/>
      <c r="K211" s="39"/>
      <c r="L211" s="40"/>
      <c r="M211" s="190"/>
      <c r="N211" s="191"/>
      <c r="O211" s="73"/>
      <c r="P211" s="73"/>
      <c r="Q211" s="73"/>
      <c r="R211" s="73"/>
      <c r="S211" s="73"/>
      <c r="T211" s="74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20" t="s">
        <v>164</v>
      </c>
      <c r="AU211" s="20" t="s">
        <v>153</v>
      </c>
    </row>
    <row r="212" s="13" customFormat="1">
      <c r="A212" s="13"/>
      <c r="B212" s="194"/>
      <c r="C212" s="13"/>
      <c r="D212" s="187" t="s">
        <v>166</v>
      </c>
      <c r="E212" s="195" t="s">
        <v>3</v>
      </c>
      <c r="F212" s="196" t="s">
        <v>244</v>
      </c>
      <c r="G212" s="13"/>
      <c r="H212" s="197">
        <v>22.719999999999999</v>
      </c>
      <c r="I212" s="198"/>
      <c r="J212" s="13"/>
      <c r="K212" s="13"/>
      <c r="L212" s="194"/>
      <c r="M212" s="199"/>
      <c r="N212" s="200"/>
      <c r="O212" s="200"/>
      <c r="P212" s="200"/>
      <c r="Q212" s="200"/>
      <c r="R212" s="200"/>
      <c r="S212" s="200"/>
      <c r="T212" s="20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5" t="s">
        <v>166</v>
      </c>
      <c r="AU212" s="195" t="s">
        <v>153</v>
      </c>
      <c r="AV212" s="13" t="s">
        <v>82</v>
      </c>
      <c r="AW212" s="13" t="s">
        <v>33</v>
      </c>
      <c r="AX212" s="13" t="s">
        <v>72</v>
      </c>
      <c r="AY212" s="195" t="s">
        <v>152</v>
      </c>
    </row>
    <row r="213" s="13" customFormat="1">
      <c r="A213" s="13"/>
      <c r="B213" s="194"/>
      <c r="C213" s="13"/>
      <c r="D213" s="187" t="s">
        <v>166</v>
      </c>
      <c r="E213" s="195" t="s">
        <v>3</v>
      </c>
      <c r="F213" s="196" t="s">
        <v>245</v>
      </c>
      <c r="G213" s="13"/>
      <c r="H213" s="197">
        <v>73.950000000000003</v>
      </c>
      <c r="I213" s="198"/>
      <c r="J213" s="13"/>
      <c r="K213" s="13"/>
      <c r="L213" s="194"/>
      <c r="M213" s="199"/>
      <c r="N213" s="200"/>
      <c r="O213" s="200"/>
      <c r="P213" s="200"/>
      <c r="Q213" s="200"/>
      <c r="R213" s="200"/>
      <c r="S213" s="200"/>
      <c r="T213" s="20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5" t="s">
        <v>166</v>
      </c>
      <c r="AU213" s="195" t="s">
        <v>153</v>
      </c>
      <c r="AV213" s="13" t="s">
        <v>82</v>
      </c>
      <c r="AW213" s="13" t="s">
        <v>33</v>
      </c>
      <c r="AX213" s="13" t="s">
        <v>72</v>
      </c>
      <c r="AY213" s="195" t="s">
        <v>152</v>
      </c>
    </row>
    <row r="214" s="2" customFormat="1" ht="30" customHeight="1">
      <c r="A214" s="39"/>
      <c r="B214" s="173"/>
      <c r="C214" s="174" t="s">
        <v>334</v>
      </c>
      <c r="D214" s="174" t="s">
        <v>155</v>
      </c>
      <c r="E214" s="175" t="s">
        <v>335</v>
      </c>
      <c r="F214" s="176" t="s">
        <v>336</v>
      </c>
      <c r="G214" s="177" t="s">
        <v>158</v>
      </c>
      <c r="H214" s="178">
        <v>144.17599999999999</v>
      </c>
      <c r="I214" s="179"/>
      <c r="J214" s="180">
        <f>ROUND(I214*H214,2)</f>
        <v>0</v>
      </c>
      <c r="K214" s="176" t="s">
        <v>159</v>
      </c>
      <c r="L214" s="40"/>
      <c r="M214" s="181" t="s">
        <v>3</v>
      </c>
      <c r="N214" s="182" t="s">
        <v>43</v>
      </c>
      <c r="O214" s="73"/>
      <c r="P214" s="183">
        <f>O214*H214</f>
        <v>0</v>
      </c>
      <c r="Q214" s="183">
        <v>0</v>
      </c>
      <c r="R214" s="183">
        <f>Q214*H214</f>
        <v>0</v>
      </c>
      <c r="S214" s="183">
        <v>0.01</v>
      </c>
      <c r="T214" s="184">
        <f>S214*H214</f>
        <v>1.4417599999999999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85" t="s">
        <v>160</v>
      </c>
      <c r="AT214" s="185" t="s">
        <v>155</v>
      </c>
      <c r="AU214" s="185" t="s">
        <v>153</v>
      </c>
      <c r="AY214" s="20" t="s">
        <v>152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20" t="s">
        <v>80</v>
      </c>
      <c r="BK214" s="186">
        <f>ROUND(I214*H214,2)</f>
        <v>0</v>
      </c>
      <c r="BL214" s="20" t="s">
        <v>160</v>
      </c>
      <c r="BM214" s="185" t="s">
        <v>337</v>
      </c>
    </row>
    <row r="215" s="2" customFormat="1">
      <c r="A215" s="39"/>
      <c r="B215" s="40"/>
      <c r="C215" s="39"/>
      <c r="D215" s="187" t="s">
        <v>162</v>
      </c>
      <c r="E215" s="39"/>
      <c r="F215" s="188" t="s">
        <v>338</v>
      </c>
      <c r="G215" s="39"/>
      <c r="H215" s="39"/>
      <c r="I215" s="189"/>
      <c r="J215" s="39"/>
      <c r="K215" s="39"/>
      <c r="L215" s="40"/>
      <c r="M215" s="190"/>
      <c r="N215" s="191"/>
      <c r="O215" s="73"/>
      <c r="P215" s="73"/>
      <c r="Q215" s="73"/>
      <c r="R215" s="73"/>
      <c r="S215" s="73"/>
      <c r="T215" s="74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20" t="s">
        <v>162</v>
      </c>
      <c r="AU215" s="20" t="s">
        <v>153</v>
      </c>
    </row>
    <row r="216" s="2" customFormat="1">
      <c r="A216" s="39"/>
      <c r="B216" s="40"/>
      <c r="C216" s="39"/>
      <c r="D216" s="192" t="s">
        <v>164</v>
      </c>
      <c r="E216" s="39"/>
      <c r="F216" s="193" t="s">
        <v>339</v>
      </c>
      <c r="G216" s="39"/>
      <c r="H216" s="39"/>
      <c r="I216" s="189"/>
      <c r="J216" s="39"/>
      <c r="K216" s="39"/>
      <c r="L216" s="40"/>
      <c r="M216" s="190"/>
      <c r="N216" s="191"/>
      <c r="O216" s="73"/>
      <c r="P216" s="73"/>
      <c r="Q216" s="73"/>
      <c r="R216" s="73"/>
      <c r="S216" s="73"/>
      <c r="T216" s="74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20" t="s">
        <v>164</v>
      </c>
      <c r="AU216" s="20" t="s">
        <v>153</v>
      </c>
    </row>
    <row r="217" s="13" customFormat="1">
      <c r="A217" s="13"/>
      <c r="B217" s="194"/>
      <c r="C217" s="13"/>
      <c r="D217" s="187" t="s">
        <v>166</v>
      </c>
      <c r="E217" s="195" t="s">
        <v>3</v>
      </c>
      <c r="F217" s="196" t="s">
        <v>340</v>
      </c>
      <c r="G217" s="13"/>
      <c r="H217" s="197">
        <v>65.617999999999995</v>
      </c>
      <c r="I217" s="198"/>
      <c r="J217" s="13"/>
      <c r="K217" s="13"/>
      <c r="L217" s="194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166</v>
      </c>
      <c r="AU217" s="195" t="s">
        <v>153</v>
      </c>
      <c r="AV217" s="13" t="s">
        <v>82</v>
      </c>
      <c r="AW217" s="13" t="s">
        <v>33</v>
      </c>
      <c r="AX217" s="13" t="s">
        <v>72</v>
      </c>
      <c r="AY217" s="195" t="s">
        <v>152</v>
      </c>
    </row>
    <row r="218" s="13" customFormat="1">
      <c r="A218" s="13"/>
      <c r="B218" s="194"/>
      <c r="C218" s="13"/>
      <c r="D218" s="187" t="s">
        <v>166</v>
      </c>
      <c r="E218" s="195" t="s">
        <v>3</v>
      </c>
      <c r="F218" s="196" t="s">
        <v>253</v>
      </c>
      <c r="G218" s="13"/>
      <c r="H218" s="197">
        <v>-9.3059999999999992</v>
      </c>
      <c r="I218" s="198"/>
      <c r="J218" s="13"/>
      <c r="K218" s="13"/>
      <c r="L218" s="194"/>
      <c r="M218" s="199"/>
      <c r="N218" s="200"/>
      <c r="O218" s="200"/>
      <c r="P218" s="200"/>
      <c r="Q218" s="200"/>
      <c r="R218" s="200"/>
      <c r="S218" s="200"/>
      <c r="T218" s="20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5" t="s">
        <v>166</v>
      </c>
      <c r="AU218" s="195" t="s">
        <v>153</v>
      </c>
      <c r="AV218" s="13" t="s">
        <v>82</v>
      </c>
      <c r="AW218" s="13" t="s">
        <v>33</v>
      </c>
      <c r="AX218" s="13" t="s">
        <v>72</v>
      </c>
      <c r="AY218" s="195" t="s">
        <v>152</v>
      </c>
    </row>
    <row r="219" s="13" customFormat="1">
      <c r="A219" s="13"/>
      <c r="B219" s="194"/>
      <c r="C219" s="13"/>
      <c r="D219" s="187" t="s">
        <v>166</v>
      </c>
      <c r="E219" s="195" t="s">
        <v>3</v>
      </c>
      <c r="F219" s="196" t="s">
        <v>254</v>
      </c>
      <c r="G219" s="13"/>
      <c r="H219" s="197">
        <v>0.71999999999999997</v>
      </c>
      <c r="I219" s="198"/>
      <c r="J219" s="13"/>
      <c r="K219" s="13"/>
      <c r="L219" s="194"/>
      <c r="M219" s="199"/>
      <c r="N219" s="200"/>
      <c r="O219" s="200"/>
      <c r="P219" s="200"/>
      <c r="Q219" s="200"/>
      <c r="R219" s="200"/>
      <c r="S219" s="200"/>
      <c r="T219" s="20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5" t="s">
        <v>166</v>
      </c>
      <c r="AU219" s="195" t="s">
        <v>153</v>
      </c>
      <c r="AV219" s="13" t="s">
        <v>82</v>
      </c>
      <c r="AW219" s="13" t="s">
        <v>33</v>
      </c>
      <c r="AX219" s="13" t="s">
        <v>72</v>
      </c>
      <c r="AY219" s="195" t="s">
        <v>152</v>
      </c>
    </row>
    <row r="220" s="13" customFormat="1">
      <c r="A220" s="13"/>
      <c r="B220" s="194"/>
      <c r="C220" s="13"/>
      <c r="D220" s="187" t="s">
        <v>166</v>
      </c>
      <c r="E220" s="195" t="s">
        <v>3</v>
      </c>
      <c r="F220" s="196" t="s">
        <v>255</v>
      </c>
      <c r="G220" s="13"/>
      <c r="H220" s="197">
        <v>155.67500000000001</v>
      </c>
      <c r="I220" s="198"/>
      <c r="J220" s="13"/>
      <c r="K220" s="13"/>
      <c r="L220" s="194"/>
      <c r="M220" s="199"/>
      <c r="N220" s="200"/>
      <c r="O220" s="200"/>
      <c r="P220" s="200"/>
      <c r="Q220" s="200"/>
      <c r="R220" s="200"/>
      <c r="S220" s="200"/>
      <c r="T220" s="20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5" t="s">
        <v>166</v>
      </c>
      <c r="AU220" s="195" t="s">
        <v>153</v>
      </c>
      <c r="AV220" s="13" t="s">
        <v>82</v>
      </c>
      <c r="AW220" s="13" t="s">
        <v>33</v>
      </c>
      <c r="AX220" s="13" t="s">
        <v>72</v>
      </c>
      <c r="AY220" s="195" t="s">
        <v>152</v>
      </c>
    </row>
    <row r="221" s="13" customFormat="1">
      <c r="A221" s="13"/>
      <c r="B221" s="194"/>
      <c r="C221" s="13"/>
      <c r="D221" s="187" t="s">
        <v>166</v>
      </c>
      <c r="E221" s="195" t="s">
        <v>3</v>
      </c>
      <c r="F221" s="196" t="s">
        <v>256</v>
      </c>
      <c r="G221" s="13"/>
      <c r="H221" s="197">
        <v>-19.053000000000001</v>
      </c>
      <c r="I221" s="198"/>
      <c r="J221" s="13"/>
      <c r="K221" s="13"/>
      <c r="L221" s="194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166</v>
      </c>
      <c r="AU221" s="195" t="s">
        <v>153</v>
      </c>
      <c r="AV221" s="13" t="s">
        <v>82</v>
      </c>
      <c r="AW221" s="13" t="s">
        <v>33</v>
      </c>
      <c r="AX221" s="13" t="s">
        <v>72</v>
      </c>
      <c r="AY221" s="195" t="s">
        <v>152</v>
      </c>
    </row>
    <row r="222" s="13" customFormat="1">
      <c r="A222" s="13"/>
      <c r="B222" s="194"/>
      <c r="C222" s="13"/>
      <c r="D222" s="187" t="s">
        <v>166</v>
      </c>
      <c r="E222" s="195" t="s">
        <v>3</v>
      </c>
      <c r="F222" s="196" t="s">
        <v>257</v>
      </c>
      <c r="G222" s="13"/>
      <c r="H222" s="197">
        <v>2.1600000000000001</v>
      </c>
      <c r="I222" s="198"/>
      <c r="J222" s="13"/>
      <c r="K222" s="13"/>
      <c r="L222" s="194"/>
      <c r="M222" s="199"/>
      <c r="N222" s="200"/>
      <c r="O222" s="200"/>
      <c r="P222" s="200"/>
      <c r="Q222" s="200"/>
      <c r="R222" s="200"/>
      <c r="S222" s="200"/>
      <c r="T222" s="20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5" t="s">
        <v>166</v>
      </c>
      <c r="AU222" s="195" t="s">
        <v>153</v>
      </c>
      <c r="AV222" s="13" t="s">
        <v>82</v>
      </c>
      <c r="AW222" s="13" t="s">
        <v>33</v>
      </c>
      <c r="AX222" s="13" t="s">
        <v>72</v>
      </c>
      <c r="AY222" s="195" t="s">
        <v>152</v>
      </c>
    </row>
    <row r="223" s="13" customFormat="1">
      <c r="A223" s="13"/>
      <c r="B223" s="194"/>
      <c r="C223" s="13"/>
      <c r="D223" s="187" t="s">
        <v>166</v>
      </c>
      <c r="E223" s="195" t="s">
        <v>3</v>
      </c>
      <c r="F223" s="196" t="s">
        <v>258</v>
      </c>
      <c r="G223" s="13"/>
      <c r="H223" s="197">
        <v>-51.637999999999998</v>
      </c>
      <c r="I223" s="198"/>
      <c r="J223" s="13"/>
      <c r="K223" s="13"/>
      <c r="L223" s="194"/>
      <c r="M223" s="199"/>
      <c r="N223" s="200"/>
      <c r="O223" s="200"/>
      <c r="P223" s="200"/>
      <c r="Q223" s="200"/>
      <c r="R223" s="200"/>
      <c r="S223" s="200"/>
      <c r="T223" s="20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5" t="s">
        <v>166</v>
      </c>
      <c r="AU223" s="195" t="s">
        <v>153</v>
      </c>
      <c r="AV223" s="13" t="s">
        <v>82</v>
      </c>
      <c r="AW223" s="13" t="s">
        <v>33</v>
      </c>
      <c r="AX223" s="13" t="s">
        <v>72</v>
      </c>
      <c r="AY223" s="195" t="s">
        <v>152</v>
      </c>
    </row>
    <row r="224" s="2" customFormat="1" ht="22.2" customHeight="1">
      <c r="A224" s="39"/>
      <c r="B224" s="173"/>
      <c r="C224" s="174" t="s">
        <v>341</v>
      </c>
      <c r="D224" s="174" t="s">
        <v>155</v>
      </c>
      <c r="E224" s="175" t="s">
        <v>342</v>
      </c>
      <c r="F224" s="176" t="s">
        <v>343</v>
      </c>
      <c r="G224" s="177" t="s">
        <v>158</v>
      </c>
      <c r="H224" s="178">
        <v>51.637999999999998</v>
      </c>
      <c r="I224" s="179"/>
      <c r="J224" s="180">
        <f>ROUND(I224*H224,2)</f>
        <v>0</v>
      </c>
      <c r="K224" s="176" t="s">
        <v>159</v>
      </c>
      <c r="L224" s="40"/>
      <c r="M224" s="181" t="s">
        <v>3</v>
      </c>
      <c r="N224" s="182" t="s">
        <v>43</v>
      </c>
      <c r="O224" s="73"/>
      <c r="P224" s="183">
        <f>O224*H224</f>
        <v>0</v>
      </c>
      <c r="Q224" s="183">
        <v>0</v>
      </c>
      <c r="R224" s="183">
        <f>Q224*H224</f>
        <v>0</v>
      </c>
      <c r="S224" s="183">
        <v>0.068000000000000005</v>
      </c>
      <c r="T224" s="184">
        <f>S224*H224</f>
        <v>3.5113840000000001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185" t="s">
        <v>160</v>
      </c>
      <c r="AT224" s="185" t="s">
        <v>155</v>
      </c>
      <c r="AU224" s="185" t="s">
        <v>153</v>
      </c>
      <c r="AY224" s="20" t="s">
        <v>152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20" t="s">
        <v>80</v>
      </c>
      <c r="BK224" s="186">
        <f>ROUND(I224*H224,2)</f>
        <v>0</v>
      </c>
      <c r="BL224" s="20" t="s">
        <v>160</v>
      </c>
      <c r="BM224" s="185" t="s">
        <v>344</v>
      </c>
    </row>
    <row r="225" s="2" customFormat="1">
      <c r="A225" s="39"/>
      <c r="B225" s="40"/>
      <c r="C225" s="39"/>
      <c r="D225" s="187" t="s">
        <v>162</v>
      </c>
      <c r="E225" s="39"/>
      <c r="F225" s="188" t="s">
        <v>345</v>
      </c>
      <c r="G225" s="39"/>
      <c r="H225" s="39"/>
      <c r="I225" s="189"/>
      <c r="J225" s="39"/>
      <c r="K225" s="39"/>
      <c r="L225" s="40"/>
      <c r="M225" s="190"/>
      <c r="N225" s="191"/>
      <c r="O225" s="73"/>
      <c r="P225" s="73"/>
      <c r="Q225" s="73"/>
      <c r="R225" s="73"/>
      <c r="S225" s="73"/>
      <c r="T225" s="74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20" t="s">
        <v>162</v>
      </c>
      <c r="AU225" s="20" t="s">
        <v>153</v>
      </c>
    </row>
    <row r="226" s="2" customFormat="1">
      <c r="A226" s="39"/>
      <c r="B226" s="40"/>
      <c r="C226" s="39"/>
      <c r="D226" s="192" t="s">
        <v>164</v>
      </c>
      <c r="E226" s="39"/>
      <c r="F226" s="193" t="s">
        <v>346</v>
      </c>
      <c r="G226" s="39"/>
      <c r="H226" s="39"/>
      <c r="I226" s="189"/>
      <c r="J226" s="39"/>
      <c r="K226" s="39"/>
      <c r="L226" s="40"/>
      <c r="M226" s="190"/>
      <c r="N226" s="191"/>
      <c r="O226" s="73"/>
      <c r="P226" s="73"/>
      <c r="Q226" s="73"/>
      <c r="R226" s="73"/>
      <c r="S226" s="73"/>
      <c r="T226" s="74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20" t="s">
        <v>164</v>
      </c>
      <c r="AU226" s="20" t="s">
        <v>153</v>
      </c>
    </row>
    <row r="227" s="13" customFormat="1">
      <c r="A227" s="13"/>
      <c r="B227" s="194"/>
      <c r="C227" s="13"/>
      <c r="D227" s="187" t="s">
        <v>166</v>
      </c>
      <c r="E227" s="195" t="s">
        <v>3</v>
      </c>
      <c r="F227" s="196" t="s">
        <v>266</v>
      </c>
      <c r="G227" s="13"/>
      <c r="H227" s="197">
        <v>4.7999999999999998</v>
      </c>
      <c r="I227" s="198"/>
      <c r="J227" s="13"/>
      <c r="K227" s="13"/>
      <c r="L227" s="194"/>
      <c r="M227" s="199"/>
      <c r="N227" s="200"/>
      <c r="O227" s="200"/>
      <c r="P227" s="200"/>
      <c r="Q227" s="200"/>
      <c r="R227" s="200"/>
      <c r="S227" s="200"/>
      <c r="T227" s="20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5" t="s">
        <v>166</v>
      </c>
      <c r="AU227" s="195" t="s">
        <v>153</v>
      </c>
      <c r="AV227" s="13" t="s">
        <v>82</v>
      </c>
      <c r="AW227" s="13" t="s">
        <v>33</v>
      </c>
      <c r="AX227" s="13" t="s">
        <v>72</v>
      </c>
      <c r="AY227" s="195" t="s">
        <v>152</v>
      </c>
    </row>
    <row r="228" s="14" customFormat="1">
      <c r="A228" s="14"/>
      <c r="B228" s="202"/>
      <c r="C228" s="14"/>
      <c r="D228" s="187" t="s">
        <v>166</v>
      </c>
      <c r="E228" s="203" t="s">
        <v>3</v>
      </c>
      <c r="F228" s="204" t="s">
        <v>347</v>
      </c>
      <c r="G228" s="14"/>
      <c r="H228" s="203" t="s">
        <v>3</v>
      </c>
      <c r="I228" s="205"/>
      <c r="J228" s="14"/>
      <c r="K228" s="14"/>
      <c r="L228" s="202"/>
      <c r="M228" s="206"/>
      <c r="N228" s="207"/>
      <c r="O228" s="207"/>
      <c r="P228" s="207"/>
      <c r="Q228" s="207"/>
      <c r="R228" s="207"/>
      <c r="S228" s="207"/>
      <c r="T228" s="20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03" t="s">
        <v>166</v>
      </c>
      <c r="AU228" s="203" t="s">
        <v>153</v>
      </c>
      <c r="AV228" s="14" t="s">
        <v>80</v>
      </c>
      <c r="AW228" s="14" t="s">
        <v>33</v>
      </c>
      <c r="AX228" s="14" t="s">
        <v>72</v>
      </c>
      <c r="AY228" s="203" t="s">
        <v>152</v>
      </c>
    </row>
    <row r="229" s="13" customFormat="1">
      <c r="A229" s="13"/>
      <c r="B229" s="194"/>
      <c r="C229" s="13"/>
      <c r="D229" s="187" t="s">
        <v>166</v>
      </c>
      <c r="E229" s="195" t="s">
        <v>3</v>
      </c>
      <c r="F229" s="196" t="s">
        <v>348</v>
      </c>
      <c r="G229" s="13"/>
      <c r="H229" s="197">
        <v>46.838000000000001</v>
      </c>
      <c r="I229" s="198"/>
      <c r="J229" s="13"/>
      <c r="K229" s="13"/>
      <c r="L229" s="194"/>
      <c r="M229" s="199"/>
      <c r="N229" s="200"/>
      <c r="O229" s="200"/>
      <c r="P229" s="200"/>
      <c r="Q229" s="200"/>
      <c r="R229" s="200"/>
      <c r="S229" s="200"/>
      <c r="T229" s="20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5" t="s">
        <v>166</v>
      </c>
      <c r="AU229" s="195" t="s">
        <v>153</v>
      </c>
      <c r="AV229" s="13" t="s">
        <v>82</v>
      </c>
      <c r="AW229" s="13" t="s">
        <v>33</v>
      </c>
      <c r="AX229" s="13" t="s">
        <v>72</v>
      </c>
      <c r="AY229" s="195" t="s">
        <v>152</v>
      </c>
    </row>
    <row r="230" s="12" customFormat="1" ht="22.8" customHeight="1">
      <c r="A230" s="12"/>
      <c r="B230" s="160"/>
      <c r="C230" s="12"/>
      <c r="D230" s="161" t="s">
        <v>71</v>
      </c>
      <c r="E230" s="171" t="s">
        <v>349</v>
      </c>
      <c r="F230" s="171" t="s">
        <v>350</v>
      </c>
      <c r="G230" s="12"/>
      <c r="H230" s="12"/>
      <c r="I230" s="163"/>
      <c r="J230" s="172">
        <f>BK230</f>
        <v>0</v>
      </c>
      <c r="K230" s="12"/>
      <c r="L230" s="160"/>
      <c r="M230" s="165"/>
      <c r="N230" s="166"/>
      <c r="O230" s="166"/>
      <c r="P230" s="167">
        <f>SUM(P231:P243)</f>
        <v>0</v>
      </c>
      <c r="Q230" s="166"/>
      <c r="R230" s="167">
        <f>SUM(R231:R243)</f>
        <v>0</v>
      </c>
      <c r="S230" s="166"/>
      <c r="T230" s="168">
        <f>SUM(T231:T243)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61" t="s">
        <v>80</v>
      </c>
      <c r="AT230" s="169" t="s">
        <v>71</v>
      </c>
      <c r="AU230" s="169" t="s">
        <v>80</v>
      </c>
      <c r="AY230" s="161" t="s">
        <v>152</v>
      </c>
      <c r="BK230" s="170">
        <f>SUM(BK231:BK243)</f>
        <v>0</v>
      </c>
    </row>
    <row r="231" s="2" customFormat="1" ht="22.2" customHeight="1">
      <c r="A231" s="39"/>
      <c r="B231" s="173"/>
      <c r="C231" s="174" t="s">
        <v>351</v>
      </c>
      <c r="D231" s="174" t="s">
        <v>155</v>
      </c>
      <c r="E231" s="175" t="s">
        <v>352</v>
      </c>
      <c r="F231" s="176" t="s">
        <v>353</v>
      </c>
      <c r="G231" s="177" t="s">
        <v>354</v>
      </c>
      <c r="H231" s="178">
        <v>8.7309999999999999</v>
      </c>
      <c r="I231" s="179"/>
      <c r="J231" s="180">
        <f>ROUND(I231*H231,2)</f>
        <v>0</v>
      </c>
      <c r="K231" s="176" t="s">
        <v>159</v>
      </c>
      <c r="L231" s="40"/>
      <c r="M231" s="181" t="s">
        <v>3</v>
      </c>
      <c r="N231" s="182" t="s">
        <v>43</v>
      </c>
      <c r="O231" s="73"/>
      <c r="P231" s="183">
        <f>O231*H231</f>
        <v>0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185" t="s">
        <v>160</v>
      </c>
      <c r="AT231" s="185" t="s">
        <v>155</v>
      </c>
      <c r="AU231" s="185" t="s">
        <v>82</v>
      </c>
      <c r="AY231" s="20" t="s">
        <v>152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20" t="s">
        <v>80</v>
      </c>
      <c r="BK231" s="186">
        <f>ROUND(I231*H231,2)</f>
        <v>0</v>
      </c>
      <c r="BL231" s="20" t="s">
        <v>160</v>
      </c>
      <c r="BM231" s="185" t="s">
        <v>355</v>
      </c>
    </row>
    <row r="232" s="2" customFormat="1">
      <c r="A232" s="39"/>
      <c r="B232" s="40"/>
      <c r="C232" s="39"/>
      <c r="D232" s="187" t="s">
        <v>162</v>
      </c>
      <c r="E232" s="39"/>
      <c r="F232" s="188" t="s">
        <v>356</v>
      </c>
      <c r="G232" s="39"/>
      <c r="H232" s="39"/>
      <c r="I232" s="189"/>
      <c r="J232" s="39"/>
      <c r="K232" s="39"/>
      <c r="L232" s="40"/>
      <c r="M232" s="190"/>
      <c r="N232" s="191"/>
      <c r="O232" s="73"/>
      <c r="P232" s="73"/>
      <c r="Q232" s="73"/>
      <c r="R232" s="73"/>
      <c r="S232" s="73"/>
      <c r="T232" s="74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20" t="s">
        <v>162</v>
      </c>
      <c r="AU232" s="20" t="s">
        <v>82</v>
      </c>
    </row>
    <row r="233" s="2" customFormat="1">
      <c r="A233" s="39"/>
      <c r="B233" s="40"/>
      <c r="C233" s="39"/>
      <c r="D233" s="192" t="s">
        <v>164</v>
      </c>
      <c r="E233" s="39"/>
      <c r="F233" s="193" t="s">
        <v>357</v>
      </c>
      <c r="G233" s="39"/>
      <c r="H233" s="39"/>
      <c r="I233" s="189"/>
      <c r="J233" s="39"/>
      <c r="K233" s="39"/>
      <c r="L233" s="40"/>
      <c r="M233" s="190"/>
      <c r="N233" s="191"/>
      <c r="O233" s="73"/>
      <c r="P233" s="73"/>
      <c r="Q233" s="73"/>
      <c r="R233" s="73"/>
      <c r="S233" s="73"/>
      <c r="T233" s="74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20" t="s">
        <v>164</v>
      </c>
      <c r="AU233" s="20" t="s">
        <v>82</v>
      </c>
    </row>
    <row r="234" s="2" customFormat="1" ht="22.2" customHeight="1">
      <c r="A234" s="39"/>
      <c r="B234" s="173"/>
      <c r="C234" s="174" t="s">
        <v>358</v>
      </c>
      <c r="D234" s="174" t="s">
        <v>155</v>
      </c>
      <c r="E234" s="175" t="s">
        <v>359</v>
      </c>
      <c r="F234" s="176" t="s">
        <v>360</v>
      </c>
      <c r="G234" s="177" t="s">
        <v>354</v>
      </c>
      <c r="H234" s="178">
        <v>8.7309999999999999</v>
      </c>
      <c r="I234" s="179"/>
      <c r="J234" s="180">
        <f>ROUND(I234*H234,2)</f>
        <v>0</v>
      </c>
      <c r="K234" s="176" t="s">
        <v>159</v>
      </c>
      <c r="L234" s="40"/>
      <c r="M234" s="181" t="s">
        <v>3</v>
      </c>
      <c r="N234" s="182" t="s">
        <v>43</v>
      </c>
      <c r="O234" s="73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185" t="s">
        <v>160</v>
      </c>
      <c r="AT234" s="185" t="s">
        <v>155</v>
      </c>
      <c r="AU234" s="185" t="s">
        <v>82</v>
      </c>
      <c r="AY234" s="20" t="s">
        <v>152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20" t="s">
        <v>80</v>
      </c>
      <c r="BK234" s="186">
        <f>ROUND(I234*H234,2)</f>
        <v>0</v>
      </c>
      <c r="BL234" s="20" t="s">
        <v>160</v>
      </c>
      <c r="BM234" s="185" t="s">
        <v>361</v>
      </c>
    </row>
    <row r="235" s="2" customFormat="1">
      <c r="A235" s="39"/>
      <c r="B235" s="40"/>
      <c r="C235" s="39"/>
      <c r="D235" s="187" t="s">
        <v>162</v>
      </c>
      <c r="E235" s="39"/>
      <c r="F235" s="188" t="s">
        <v>362</v>
      </c>
      <c r="G235" s="39"/>
      <c r="H235" s="39"/>
      <c r="I235" s="189"/>
      <c r="J235" s="39"/>
      <c r="K235" s="39"/>
      <c r="L235" s="40"/>
      <c r="M235" s="190"/>
      <c r="N235" s="191"/>
      <c r="O235" s="73"/>
      <c r="P235" s="73"/>
      <c r="Q235" s="73"/>
      <c r="R235" s="73"/>
      <c r="S235" s="73"/>
      <c r="T235" s="74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20" t="s">
        <v>162</v>
      </c>
      <c r="AU235" s="20" t="s">
        <v>82</v>
      </c>
    </row>
    <row r="236" s="2" customFormat="1">
      <c r="A236" s="39"/>
      <c r="B236" s="40"/>
      <c r="C236" s="39"/>
      <c r="D236" s="192" t="s">
        <v>164</v>
      </c>
      <c r="E236" s="39"/>
      <c r="F236" s="193" t="s">
        <v>363</v>
      </c>
      <c r="G236" s="39"/>
      <c r="H236" s="39"/>
      <c r="I236" s="189"/>
      <c r="J236" s="39"/>
      <c r="K236" s="39"/>
      <c r="L236" s="40"/>
      <c r="M236" s="190"/>
      <c r="N236" s="191"/>
      <c r="O236" s="73"/>
      <c r="P236" s="73"/>
      <c r="Q236" s="73"/>
      <c r="R236" s="73"/>
      <c r="S236" s="73"/>
      <c r="T236" s="74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20" t="s">
        <v>164</v>
      </c>
      <c r="AU236" s="20" t="s">
        <v>82</v>
      </c>
    </row>
    <row r="237" s="2" customFormat="1" ht="22.2" customHeight="1">
      <c r="A237" s="39"/>
      <c r="B237" s="173"/>
      <c r="C237" s="174" t="s">
        <v>364</v>
      </c>
      <c r="D237" s="174" t="s">
        <v>155</v>
      </c>
      <c r="E237" s="175" t="s">
        <v>365</v>
      </c>
      <c r="F237" s="176" t="s">
        <v>366</v>
      </c>
      <c r="G237" s="177" t="s">
        <v>354</v>
      </c>
      <c r="H237" s="178">
        <v>148.42699999999999</v>
      </c>
      <c r="I237" s="179"/>
      <c r="J237" s="180">
        <f>ROUND(I237*H237,2)</f>
        <v>0</v>
      </c>
      <c r="K237" s="176" t="s">
        <v>159</v>
      </c>
      <c r="L237" s="40"/>
      <c r="M237" s="181" t="s">
        <v>3</v>
      </c>
      <c r="N237" s="182" t="s">
        <v>43</v>
      </c>
      <c r="O237" s="73"/>
      <c r="P237" s="183">
        <f>O237*H237</f>
        <v>0</v>
      </c>
      <c r="Q237" s="183">
        <v>0</v>
      </c>
      <c r="R237" s="183">
        <f>Q237*H237</f>
        <v>0</v>
      </c>
      <c r="S237" s="183">
        <v>0</v>
      </c>
      <c r="T237" s="184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185" t="s">
        <v>160</v>
      </c>
      <c r="AT237" s="185" t="s">
        <v>155</v>
      </c>
      <c r="AU237" s="185" t="s">
        <v>82</v>
      </c>
      <c r="AY237" s="20" t="s">
        <v>152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20" t="s">
        <v>80</v>
      </c>
      <c r="BK237" s="186">
        <f>ROUND(I237*H237,2)</f>
        <v>0</v>
      </c>
      <c r="BL237" s="20" t="s">
        <v>160</v>
      </c>
      <c r="BM237" s="185" t="s">
        <v>367</v>
      </c>
    </row>
    <row r="238" s="2" customFormat="1">
      <c r="A238" s="39"/>
      <c r="B238" s="40"/>
      <c r="C238" s="39"/>
      <c r="D238" s="187" t="s">
        <v>162</v>
      </c>
      <c r="E238" s="39"/>
      <c r="F238" s="188" t="s">
        <v>368</v>
      </c>
      <c r="G238" s="39"/>
      <c r="H238" s="39"/>
      <c r="I238" s="189"/>
      <c r="J238" s="39"/>
      <c r="K238" s="39"/>
      <c r="L238" s="40"/>
      <c r="M238" s="190"/>
      <c r="N238" s="191"/>
      <c r="O238" s="73"/>
      <c r="P238" s="73"/>
      <c r="Q238" s="73"/>
      <c r="R238" s="73"/>
      <c r="S238" s="73"/>
      <c r="T238" s="74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20" t="s">
        <v>162</v>
      </c>
      <c r="AU238" s="20" t="s">
        <v>82</v>
      </c>
    </row>
    <row r="239" s="2" customFormat="1">
      <c r="A239" s="39"/>
      <c r="B239" s="40"/>
      <c r="C239" s="39"/>
      <c r="D239" s="192" t="s">
        <v>164</v>
      </c>
      <c r="E239" s="39"/>
      <c r="F239" s="193" t="s">
        <v>369</v>
      </c>
      <c r="G239" s="39"/>
      <c r="H239" s="39"/>
      <c r="I239" s="189"/>
      <c r="J239" s="39"/>
      <c r="K239" s="39"/>
      <c r="L239" s="40"/>
      <c r="M239" s="190"/>
      <c r="N239" s="191"/>
      <c r="O239" s="73"/>
      <c r="P239" s="73"/>
      <c r="Q239" s="73"/>
      <c r="R239" s="73"/>
      <c r="S239" s="73"/>
      <c r="T239" s="74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20" t="s">
        <v>164</v>
      </c>
      <c r="AU239" s="20" t="s">
        <v>82</v>
      </c>
    </row>
    <row r="240" s="13" customFormat="1">
      <c r="A240" s="13"/>
      <c r="B240" s="194"/>
      <c r="C240" s="13"/>
      <c r="D240" s="187" t="s">
        <v>166</v>
      </c>
      <c r="E240" s="13"/>
      <c r="F240" s="196" t="s">
        <v>370</v>
      </c>
      <c r="G240" s="13"/>
      <c r="H240" s="197">
        <v>148.42699999999999</v>
      </c>
      <c r="I240" s="198"/>
      <c r="J240" s="13"/>
      <c r="K240" s="13"/>
      <c r="L240" s="194"/>
      <c r="M240" s="199"/>
      <c r="N240" s="200"/>
      <c r="O240" s="200"/>
      <c r="P240" s="200"/>
      <c r="Q240" s="200"/>
      <c r="R240" s="200"/>
      <c r="S240" s="200"/>
      <c r="T240" s="20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5" t="s">
        <v>166</v>
      </c>
      <c r="AU240" s="195" t="s">
        <v>82</v>
      </c>
      <c r="AV240" s="13" t="s">
        <v>82</v>
      </c>
      <c r="AW240" s="13" t="s">
        <v>4</v>
      </c>
      <c r="AX240" s="13" t="s">
        <v>80</v>
      </c>
      <c r="AY240" s="195" t="s">
        <v>152</v>
      </c>
    </row>
    <row r="241" s="2" customFormat="1" ht="30" customHeight="1">
      <c r="A241" s="39"/>
      <c r="B241" s="173"/>
      <c r="C241" s="174" t="s">
        <v>371</v>
      </c>
      <c r="D241" s="174" t="s">
        <v>155</v>
      </c>
      <c r="E241" s="175" t="s">
        <v>372</v>
      </c>
      <c r="F241" s="176" t="s">
        <v>373</v>
      </c>
      <c r="G241" s="177" t="s">
        <v>354</v>
      </c>
      <c r="H241" s="178">
        <v>8.7309999999999999</v>
      </c>
      <c r="I241" s="179"/>
      <c r="J241" s="180">
        <f>ROUND(I241*H241,2)</f>
        <v>0</v>
      </c>
      <c r="K241" s="176" t="s">
        <v>159</v>
      </c>
      <c r="L241" s="40"/>
      <c r="M241" s="181" t="s">
        <v>3</v>
      </c>
      <c r="N241" s="182" t="s">
        <v>43</v>
      </c>
      <c r="O241" s="73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185" t="s">
        <v>160</v>
      </c>
      <c r="AT241" s="185" t="s">
        <v>155</v>
      </c>
      <c r="AU241" s="185" t="s">
        <v>82</v>
      </c>
      <c r="AY241" s="20" t="s">
        <v>152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20" t="s">
        <v>80</v>
      </c>
      <c r="BK241" s="186">
        <f>ROUND(I241*H241,2)</f>
        <v>0</v>
      </c>
      <c r="BL241" s="20" t="s">
        <v>160</v>
      </c>
      <c r="BM241" s="185" t="s">
        <v>374</v>
      </c>
    </row>
    <row r="242" s="2" customFormat="1">
      <c r="A242" s="39"/>
      <c r="B242" s="40"/>
      <c r="C242" s="39"/>
      <c r="D242" s="187" t="s">
        <v>162</v>
      </c>
      <c r="E242" s="39"/>
      <c r="F242" s="188" t="s">
        <v>375</v>
      </c>
      <c r="G242" s="39"/>
      <c r="H242" s="39"/>
      <c r="I242" s="189"/>
      <c r="J242" s="39"/>
      <c r="K242" s="39"/>
      <c r="L242" s="40"/>
      <c r="M242" s="190"/>
      <c r="N242" s="191"/>
      <c r="O242" s="73"/>
      <c r="P242" s="73"/>
      <c r="Q242" s="73"/>
      <c r="R242" s="73"/>
      <c r="S242" s="73"/>
      <c r="T242" s="74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20" t="s">
        <v>162</v>
      </c>
      <c r="AU242" s="20" t="s">
        <v>82</v>
      </c>
    </row>
    <row r="243" s="2" customFormat="1">
      <c r="A243" s="39"/>
      <c r="B243" s="40"/>
      <c r="C243" s="39"/>
      <c r="D243" s="192" t="s">
        <v>164</v>
      </c>
      <c r="E243" s="39"/>
      <c r="F243" s="193" t="s">
        <v>376</v>
      </c>
      <c r="G243" s="39"/>
      <c r="H243" s="39"/>
      <c r="I243" s="189"/>
      <c r="J243" s="39"/>
      <c r="K243" s="39"/>
      <c r="L243" s="40"/>
      <c r="M243" s="190"/>
      <c r="N243" s="191"/>
      <c r="O243" s="73"/>
      <c r="P243" s="73"/>
      <c r="Q243" s="73"/>
      <c r="R243" s="73"/>
      <c r="S243" s="73"/>
      <c r="T243" s="74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20" t="s">
        <v>164</v>
      </c>
      <c r="AU243" s="20" t="s">
        <v>82</v>
      </c>
    </row>
    <row r="244" s="12" customFormat="1" ht="22.8" customHeight="1">
      <c r="A244" s="12"/>
      <c r="B244" s="160"/>
      <c r="C244" s="12"/>
      <c r="D244" s="161" t="s">
        <v>71</v>
      </c>
      <c r="E244" s="171" t="s">
        <v>377</v>
      </c>
      <c r="F244" s="171" t="s">
        <v>378</v>
      </c>
      <c r="G244" s="12"/>
      <c r="H244" s="12"/>
      <c r="I244" s="163"/>
      <c r="J244" s="172">
        <f>BK244</f>
        <v>0</v>
      </c>
      <c r="K244" s="12"/>
      <c r="L244" s="160"/>
      <c r="M244" s="165"/>
      <c r="N244" s="166"/>
      <c r="O244" s="166"/>
      <c r="P244" s="167">
        <f>SUM(P245:P247)</f>
        <v>0</v>
      </c>
      <c r="Q244" s="166"/>
      <c r="R244" s="167">
        <f>SUM(R245:R247)</f>
        <v>0</v>
      </c>
      <c r="S244" s="166"/>
      <c r="T244" s="168">
        <f>SUM(T245:T247)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61" t="s">
        <v>80</v>
      </c>
      <c r="AT244" s="169" t="s">
        <v>71</v>
      </c>
      <c r="AU244" s="169" t="s">
        <v>80</v>
      </c>
      <c r="AY244" s="161" t="s">
        <v>152</v>
      </c>
      <c r="BK244" s="170">
        <f>SUM(BK245:BK247)</f>
        <v>0</v>
      </c>
    </row>
    <row r="245" s="2" customFormat="1" ht="22.2" customHeight="1">
      <c r="A245" s="39"/>
      <c r="B245" s="173"/>
      <c r="C245" s="174" t="s">
        <v>379</v>
      </c>
      <c r="D245" s="174" t="s">
        <v>155</v>
      </c>
      <c r="E245" s="175" t="s">
        <v>380</v>
      </c>
      <c r="F245" s="176" t="s">
        <v>381</v>
      </c>
      <c r="G245" s="177" t="s">
        <v>354</v>
      </c>
      <c r="H245" s="178">
        <v>7.1790000000000003</v>
      </c>
      <c r="I245" s="179"/>
      <c r="J245" s="180">
        <f>ROUND(I245*H245,2)</f>
        <v>0</v>
      </c>
      <c r="K245" s="176" t="s">
        <v>159</v>
      </c>
      <c r="L245" s="40"/>
      <c r="M245" s="181" t="s">
        <v>3</v>
      </c>
      <c r="N245" s="182" t="s">
        <v>43</v>
      </c>
      <c r="O245" s="73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185" t="s">
        <v>160</v>
      </c>
      <c r="AT245" s="185" t="s">
        <v>155</v>
      </c>
      <c r="AU245" s="185" t="s">
        <v>82</v>
      </c>
      <c r="AY245" s="20" t="s">
        <v>152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20" t="s">
        <v>80</v>
      </c>
      <c r="BK245" s="186">
        <f>ROUND(I245*H245,2)</f>
        <v>0</v>
      </c>
      <c r="BL245" s="20" t="s">
        <v>160</v>
      </c>
      <c r="BM245" s="185" t="s">
        <v>382</v>
      </c>
    </row>
    <row r="246" s="2" customFormat="1">
      <c r="A246" s="39"/>
      <c r="B246" s="40"/>
      <c r="C246" s="39"/>
      <c r="D246" s="187" t="s">
        <v>162</v>
      </c>
      <c r="E246" s="39"/>
      <c r="F246" s="188" t="s">
        <v>383</v>
      </c>
      <c r="G246" s="39"/>
      <c r="H246" s="39"/>
      <c r="I246" s="189"/>
      <c r="J246" s="39"/>
      <c r="K246" s="39"/>
      <c r="L246" s="40"/>
      <c r="M246" s="190"/>
      <c r="N246" s="191"/>
      <c r="O246" s="73"/>
      <c r="P246" s="73"/>
      <c r="Q246" s="73"/>
      <c r="R246" s="73"/>
      <c r="S246" s="73"/>
      <c r="T246" s="74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20" t="s">
        <v>162</v>
      </c>
      <c r="AU246" s="20" t="s">
        <v>82</v>
      </c>
    </row>
    <row r="247" s="2" customFormat="1">
      <c r="A247" s="39"/>
      <c r="B247" s="40"/>
      <c r="C247" s="39"/>
      <c r="D247" s="192" t="s">
        <v>164</v>
      </c>
      <c r="E247" s="39"/>
      <c r="F247" s="193" t="s">
        <v>384</v>
      </c>
      <c r="G247" s="39"/>
      <c r="H247" s="39"/>
      <c r="I247" s="189"/>
      <c r="J247" s="39"/>
      <c r="K247" s="39"/>
      <c r="L247" s="40"/>
      <c r="M247" s="190"/>
      <c r="N247" s="191"/>
      <c r="O247" s="73"/>
      <c r="P247" s="73"/>
      <c r="Q247" s="73"/>
      <c r="R247" s="73"/>
      <c r="S247" s="73"/>
      <c r="T247" s="74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20" t="s">
        <v>164</v>
      </c>
      <c r="AU247" s="20" t="s">
        <v>82</v>
      </c>
    </row>
    <row r="248" s="12" customFormat="1" ht="25.92" customHeight="1">
      <c r="A248" s="12"/>
      <c r="B248" s="160"/>
      <c r="C248" s="12"/>
      <c r="D248" s="161" t="s">
        <v>71</v>
      </c>
      <c r="E248" s="162" t="s">
        <v>385</v>
      </c>
      <c r="F248" s="162" t="s">
        <v>386</v>
      </c>
      <c r="G248" s="12"/>
      <c r="H248" s="12"/>
      <c r="I248" s="163"/>
      <c r="J248" s="164">
        <f>BK248</f>
        <v>0</v>
      </c>
      <c r="K248" s="12"/>
      <c r="L248" s="160"/>
      <c r="M248" s="165"/>
      <c r="N248" s="166"/>
      <c r="O248" s="166"/>
      <c r="P248" s="167">
        <f>P249+P271+P333+P341+P420+P521+P594</f>
        <v>0</v>
      </c>
      <c r="Q248" s="166"/>
      <c r="R248" s="167">
        <f>R249+R271+R333+R341+R420+R521+R594</f>
        <v>3.0945640000000001</v>
      </c>
      <c r="S248" s="166"/>
      <c r="T248" s="168">
        <f>T249+T271+T333+T341+T420+T521+T594</f>
        <v>1.93400715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61" t="s">
        <v>82</v>
      </c>
      <c r="AT248" s="169" t="s">
        <v>71</v>
      </c>
      <c r="AU248" s="169" t="s">
        <v>72</v>
      </c>
      <c r="AY248" s="161" t="s">
        <v>152</v>
      </c>
      <c r="BK248" s="170">
        <f>BK249+BK271+BK333+BK341+BK420+BK521+BK594</f>
        <v>0</v>
      </c>
    </row>
    <row r="249" s="12" customFormat="1" ht="22.8" customHeight="1">
      <c r="A249" s="12"/>
      <c r="B249" s="160"/>
      <c r="C249" s="12"/>
      <c r="D249" s="161" t="s">
        <v>71</v>
      </c>
      <c r="E249" s="171" t="s">
        <v>387</v>
      </c>
      <c r="F249" s="171" t="s">
        <v>388</v>
      </c>
      <c r="G249" s="12"/>
      <c r="H249" s="12"/>
      <c r="I249" s="163"/>
      <c r="J249" s="172">
        <f>BK249</f>
        <v>0</v>
      </c>
      <c r="K249" s="12"/>
      <c r="L249" s="160"/>
      <c r="M249" s="165"/>
      <c r="N249" s="166"/>
      <c r="O249" s="166"/>
      <c r="P249" s="167">
        <f>SUM(P250:P270)</f>
        <v>0</v>
      </c>
      <c r="Q249" s="166"/>
      <c r="R249" s="167">
        <f>SUM(R250:R270)</f>
        <v>0.011239180000000001</v>
      </c>
      <c r="S249" s="166"/>
      <c r="T249" s="168">
        <f>SUM(T250:T270)</f>
        <v>0.0080850000000000002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61" t="s">
        <v>82</v>
      </c>
      <c r="AT249" s="169" t="s">
        <v>71</v>
      </c>
      <c r="AU249" s="169" t="s">
        <v>80</v>
      </c>
      <c r="AY249" s="161" t="s">
        <v>152</v>
      </c>
      <c r="BK249" s="170">
        <f>SUM(BK250:BK270)</f>
        <v>0</v>
      </c>
    </row>
    <row r="250" s="2" customFormat="1" ht="22.2" customHeight="1">
      <c r="A250" s="39"/>
      <c r="B250" s="173"/>
      <c r="C250" s="174" t="s">
        <v>389</v>
      </c>
      <c r="D250" s="174" t="s">
        <v>155</v>
      </c>
      <c r="E250" s="175" t="s">
        <v>390</v>
      </c>
      <c r="F250" s="176" t="s">
        <v>391</v>
      </c>
      <c r="G250" s="177" t="s">
        <v>158</v>
      </c>
      <c r="H250" s="178">
        <v>0.48999999999999999</v>
      </c>
      <c r="I250" s="179"/>
      <c r="J250" s="180">
        <f>ROUND(I250*H250,2)</f>
        <v>0</v>
      </c>
      <c r="K250" s="176" t="s">
        <v>159</v>
      </c>
      <c r="L250" s="40"/>
      <c r="M250" s="181" t="s">
        <v>3</v>
      </c>
      <c r="N250" s="182" t="s">
        <v>43</v>
      </c>
      <c r="O250" s="73"/>
      <c r="P250" s="183">
        <f>O250*H250</f>
        <v>0</v>
      </c>
      <c r="Q250" s="183">
        <v>0</v>
      </c>
      <c r="R250" s="183">
        <f>Q250*H250</f>
        <v>0</v>
      </c>
      <c r="S250" s="183">
        <v>0</v>
      </c>
      <c r="T250" s="18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185" t="s">
        <v>284</v>
      </c>
      <c r="AT250" s="185" t="s">
        <v>155</v>
      </c>
      <c r="AU250" s="185" t="s">
        <v>82</v>
      </c>
      <c r="AY250" s="20" t="s">
        <v>152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20" t="s">
        <v>80</v>
      </c>
      <c r="BK250" s="186">
        <f>ROUND(I250*H250,2)</f>
        <v>0</v>
      </c>
      <c r="BL250" s="20" t="s">
        <v>284</v>
      </c>
      <c r="BM250" s="185" t="s">
        <v>392</v>
      </c>
    </row>
    <row r="251" s="2" customFormat="1">
      <c r="A251" s="39"/>
      <c r="B251" s="40"/>
      <c r="C251" s="39"/>
      <c r="D251" s="187" t="s">
        <v>162</v>
      </c>
      <c r="E251" s="39"/>
      <c r="F251" s="188" t="s">
        <v>393</v>
      </c>
      <c r="G251" s="39"/>
      <c r="H251" s="39"/>
      <c r="I251" s="189"/>
      <c r="J251" s="39"/>
      <c r="K251" s="39"/>
      <c r="L251" s="40"/>
      <c r="M251" s="190"/>
      <c r="N251" s="191"/>
      <c r="O251" s="73"/>
      <c r="P251" s="73"/>
      <c r="Q251" s="73"/>
      <c r="R251" s="73"/>
      <c r="S251" s="73"/>
      <c r="T251" s="74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20" t="s">
        <v>162</v>
      </c>
      <c r="AU251" s="20" t="s">
        <v>82</v>
      </c>
    </row>
    <row r="252" s="2" customFormat="1">
      <c r="A252" s="39"/>
      <c r="B252" s="40"/>
      <c r="C252" s="39"/>
      <c r="D252" s="192" t="s">
        <v>164</v>
      </c>
      <c r="E252" s="39"/>
      <c r="F252" s="193" t="s">
        <v>394</v>
      </c>
      <c r="G252" s="39"/>
      <c r="H252" s="39"/>
      <c r="I252" s="189"/>
      <c r="J252" s="39"/>
      <c r="K252" s="39"/>
      <c r="L252" s="40"/>
      <c r="M252" s="190"/>
      <c r="N252" s="191"/>
      <c r="O252" s="73"/>
      <c r="P252" s="73"/>
      <c r="Q252" s="73"/>
      <c r="R252" s="73"/>
      <c r="S252" s="73"/>
      <c r="T252" s="74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20" t="s">
        <v>164</v>
      </c>
      <c r="AU252" s="20" t="s">
        <v>82</v>
      </c>
    </row>
    <row r="253" s="13" customFormat="1">
      <c r="A253" s="13"/>
      <c r="B253" s="194"/>
      <c r="C253" s="13"/>
      <c r="D253" s="187" t="s">
        <v>166</v>
      </c>
      <c r="E253" s="195" t="s">
        <v>3</v>
      </c>
      <c r="F253" s="196" t="s">
        <v>395</v>
      </c>
      <c r="G253" s="13"/>
      <c r="H253" s="197">
        <v>0.48999999999999999</v>
      </c>
      <c r="I253" s="198"/>
      <c r="J253" s="13"/>
      <c r="K253" s="13"/>
      <c r="L253" s="194"/>
      <c r="M253" s="199"/>
      <c r="N253" s="200"/>
      <c r="O253" s="200"/>
      <c r="P253" s="200"/>
      <c r="Q253" s="200"/>
      <c r="R253" s="200"/>
      <c r="S253" s="200"/>
      <c r="T253" s="20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5" t="s">
        <v>166</v>
      </c>
      <c r="AU253" s="195" t="s">
        <v>82</v>
      </c>
      <c r="AV253" s="13" t="s">
        <v>82</v>
      </c>
      <c r="AW253" s="13" t="s">
        <v>33</v>
      </c>
      <c r="AX253" s="13" t="s">
        <v>72</v>
      </c>
      <c r="AY253" s="195" t="s">
        <v>152</v>
      </c>
    </row>
    <row r="254" s="2" customFormat="1" ht="14.4" customHeight="1">
      <c r="A254" s="39"/>
      <c r="B254" s="173"/>
      <c r="C254" s="209" t="s">
        <v>396</v>
      </c>
      <c r="D254" s="209" t="s">
        <v>397</v>
      </c>
      <c r="E254" s="210" t="s">
        <v>398</v>
      </c>
      <c r="F254" s="211" t="s">
        <v>399</v>
      </c>
      <c r="G254" s="212" t="s">
        <v>354</v>
      </c>
      <c r="H254" s="213">
        <v>0.001</v>
      </c>
      <c r="I254" s="214"/>
      <c r="J254" s="215">
        <f>ROUND(I254*H254,2)</f>
        <v>0</v>
      </c>
      <c r="K254" s="211" t="s">
        <v>159</v>
      </c>
      <c r="L254" s="216"/>
      <c r="M254" s="217" t="s">
        <v>3</v>
      </c>
      <c r="N254" s="218" t="s">
        <v>43</v>
      </c>
      <c r="O254" s="73"/>
      <c r="P254" s="183">
        <f>O254*H254</f>
        <v>0</v>
      </c>
      <c r="Q254" s="183">
        <v>1</v>
      </c>
      <c r="R254" s="183">
        <f>Q254*H254</f>
        <v>0.001</v>
      </c>
      <c r="S254" s="183">
        <v>0</v>
      </c>
      <c r="T254" s="184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185" t="s">
        <v>400</v>
      </c>
      <c r="AT254" s="185" t="s">
        <v>397</v>
      </c>
      <c r="AU254" s="185" t="s">
        <v>82</v>
      </c>
      <c r="AY254" s="20" t="s">
        <v>152</v>
      </c>
      <c r="BE254" s="186">
        <f>IF(N254="základní",J254,0)</f>
        <v>0</v>
      </c>
      <c r="BF254" s="186">
        <f>IF(N254="snížená",J254,0)</f>
        <v>0</v>
      </c>
      <c r="BG254" s="186">
        <f>IF(N254="zákl. přenesená",J254,0)</f>
        <v>0</v>
      </c>
      <c r="BH254" s="186">
        <f>IF(N254="sníž. přenesená",J254,0)</f>
        <v>0</v>
      </c>
      <c r="BI254" s="186">
        <f>IF(N254="nulová",J254,0)</f>
        <v>0</v>
      </c>
      <c r="BJ254" s="20" t="s">
        <v>80</v>
      </c>
      <c r="BK254" s="186">
        <f>ROUND(I254*H254,2)</f>
        <v>0</v>
      </c>
      <c r="BL254" s="20" t="s">
        <v>284</v>
      </c>
      <c r="BM254" s="185" t="s">
        <v>401</v>
      </c>
    </row>
    <row r="255" s="2" customFormat="1">
      <c r="A255" s="39"/>
      <c r="B255" s="40"/>
      <c r="C255" s="39"/>
      <c r="D255" s="187" t="s">
        <v>162</v>
      </c>
      <c r="E255" s="39"/>
      <c r="F255" s="188" t="s">
        <v>399</v>
      </c>
      <c r="G255" s="39"/>
      <c r="H255" s="39"/>
      <c r="I255" s="189"/>
      <c r="J255" s="39"/>
      <c r="K255" s="39"/>
      <c r="L255" s="40"/>
      <c r="M255" s="190"/>
      <c r="N255" s="191"/>
      <c r="O255" s="73"/>
      <c r="P255" s="73"/>
      <c r="Q255" s="73"/>
      <c r="R255" s="73"/>
      <c r="S255" s="73"/>
      <c r="T255" s="74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20" t="s">
        <v>162</v>
      </c>
      <c r="AU255" s="20" t="s">
        <v>82</v>
      </c>
    </row>
    <row r="256" s="13" customFormat="1">
      <c r="A256" s="13"/>
      <c r="B256" s="194"/>
      <c r="C256" s="13"/>
      <c r="D256" s="187" t="s">
        <v>166</v>
      </c>
      <c r="E256" s="13"/>
      <c r="F256" s="196" t="s">
        <v>402</v>
      </c>
      <c r="G256" s="13"/>
      <c r="H256" s="197">
        <v>0.001</v>
      </c>
      <c r="I256" s="198"/>
      <c r="J256" s="13"/>
      <c r="K256" s="13"/>
      <c r="L256" s="194"/>
      <c r="M256" s="199"/>
      <c r="N256" s="200"/>
      <c r="O256" s="200"/>
      <c r="P256" s="200"/>
      <c r="Q256" s="200"/>
      <c r="R256" s="200"/>
      <c r="S256" s="200"/>
      <c r="T256" s="20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5" t="s">
        <v>166</v>
      </c>
      <c r="AU256" s="195" t="s">
        <v>82</v>
      </c>
      <c r="AV256" s="13" t="s">
        <v>82</v>
      </c>
      <c r="AW256" s="13" t="s">
        <v>4</v>
      </c>
      <c r="AX256" s="13" t="s">
        <v>80</v>
      </c>
      <c r="AY256" s="195" t="s">
        <v>152</v>
      </c>
    </row>
    <row r="257" s="2" customFormat="1" ht="22.2" customHeight="1">
      <c r="A257" s="39"/>
      <c r="B257" s="173"/>
      <c r="C257" s="174" t="s">
        <v>400</v>
      </c>
      <c r="D257" s="174" t="s">
        <v>155</v>
      </c>
      <c r="E257" s="175" t="s">
        <v>403</v>
      </c>
      <c r="F257" s="176" t="s">
        <v>404</v>
      </c>
      <c r="G257" s="177" t="s">
        <v>158</v>
      </c>
      <c r="H257" s="178">
        <v>0.48999999999999999</v>
      </c>
      <c r="I257" s="179"/>
      <c r="J257" s="180">
        <f>ROUND(I257*H257,2)</f>
        <v>0</v>
      </c>
      <c r="K257" s="176" t="s">
        <v>159</v>
      </c>
      <c r="L257" s="40"/>
      <c r="M257" s="181" t="s">
        <v>3</v>
      </c>
      <c r="N257" s="182" t="s">
        <v>43</v>
      </c>
      <c r="O257" s="73"/>
      <c r="P257" s="183">
        <f>O257*H257</f>
        <v>0</v>
      </c>
      <c r="Q257" s="183">
        <v>0</v>
      </c>
      <c r="R257" s="183">
        <f>Q257*H257</f>
        <v>0</v>
      </c>
      <c r="S257" s="183">
        <v>0.016500000000000001</v>
      </c>
      <c r="T257" s="184">
        <f>S257*H257</f>
        <v>0.0080850000000000002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185" t="s">
        <v>284</v>
      </c>
      <c r="AT257" s="185" t="s">
        <v>155</v>
      </c>
      <c r="AU257" s="185" t="s">
        <v>82</v>
      </c>
      <c r="AY257" s="20" t="s">
        <v>152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20" t="s">
        <v>80</v>
      </c>
      <c r="BK257" s="186">
        <f>ROUND(I257*H257,2)</f>
        <v>0</v>
      </c>
      <c r="BL257" s="20" t="s">
        <v>284</v>
      </c>
      <c r="BM257" s="185" t="s">
        <v>405</v>
      </c>
    </row>
    <row r="258" s="2" customFormat="1">
      <c r="A258" s="39"/>
      <c r="B258" s="40"/>
      <c r="C258" s="39"/>
      <c r="D258" s="187" t="s">
        <v>162</v>
      </c>
      <c r="E258" s="39"/>
      <c r="F258" s="188" t="s">
        <v>406</v>
      </c>
      <c r="G258" s="39"/>
      <c r="H258" s="39"/>
      <c r="I258" s="189"/>
      <c r="J258" s="39"/>
      <c r="K258" s="39"/>
      <c r="L258" s="40"/>
      <c r="M258" s="190"/>
      <c r="N258" s="191"/>
      <c r="O258" s="73"/>
      <c r="P258" s="73"/>
      <c r="Q258" s="73"/>
      <c r="R258" s="73"/>
      <c r="S258" s="73"/>
      <c r="T258" s="74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20" t="s">
        <v>162</v>
      </c>
      <c r="AU258" s="20" t="s">
        <v>82</v>
      </c>
    </row>
    <row r="259" s="2" customFormat="1">
      <c r="A259" s="39"/>
      <c r="B259" s="40"/>
      <c r="C259" s="39"/>
      <c r="D259" s="192" t="s">
        <v>164</v>
      </c>
      <c r="E259" s="39"/>
      <c r="F259" s="193" t="s">
        <v>407</v>
      </c>
      <c r="G259" s="39"/>
      <c r="H259" s="39"/>
      <c r="I259" s="189"/>
      <c r="J259" s="39"/>
      <c r="K259" s="39"/>
      <c r="L259" s="40"/>
      <c r="M259" s="190"/>
      <c r="N259" s="191"/>
      <c r="O259" s="73"/>
      <c r="P259" s="73"/>
      <c r="Q259" s="73"/>
      <c r="R259" s="73"/>
      <c r="S259" s="73"/>
      <c r="T259" s="74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20" t="s">
        <v>164</v>
      </c>
      <c r="AU259" s="20" t="s">
        <v>82</v>
      </c>
    </row>
    <row r="260" s="13" customFormat="1">
      <c r="A260" s="13"/>
      <c r="B260" s="194"/>
      <c r="C260" s="13"/>
      <c r="D260" s="187" t="s">
        <v>166</v>
      </c>
      <c r="E260" s="195" t="s">
        <v>3</v>
      </c>
      <c r="F260" s="196" t="s">
        <v>408</v>
      </c>
      <c r="G260" s="13"/>
      <c r="H260" s="197">
        <v>0.48999999999999999</v>
      </c>
      <c r="I260" s="198"/>
      <c r="J260" s="13"/>
      <c r="K260" s="13"/>
      <c r="L260" s="194"/>
      <c r="M260" s="199"/>
      <c r="N260" s="200"/>
      <c r="O260" s="200"/>
      <c r="P260" s="200"/>
      <c r="Q260" s="200"/>
      <c r="R260" s="200"/>
      <c r="S260" s="200"/>
      <c r="T260" s="20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5" t="s">
        <v>166</v>
      </c>
      <c r="AU260" s="195" t="s">
        <v>82</v>
      </c>
      <c r="AV260" s="13" t="s">
        <v>82</v>
      </c>
      <c r="AW260" s="13" t="s">
        <v>33</v>
      </c>
      <c r="AX260" s="13" t="s">
        <v>72</v>
      </c>
      <c r="AY260" s="195" t="s">
        <v>152</v>
      </c>
    </row>
    <row r="261" s="2" customFormat="1" ht="22.2" customHeight="1">
      <c r="A261" s="39"/>
      <c r="B261" s="173"/>
      <c r="C261" s="174" t="s">
        <v>409</v>
      </c>
      <c r="D261" s="174" t="s">
        <v>155</v>
      </c>
      <c r="E261" s="175" t="s">
        <v>410</v>
      </c>
      <c r="F261" s="176" t="s">
        <v>411</v>
      </c>
      <c r="G261" s="177" t="s">
        <v>158</v>
      </c>
      <c r="H261" s="178">
        <v>1.4510000000000001</v>
      </c>
      <c r="I261" s="179"/>
      <c r="J261" s="180">
        <f>ROUND(I261*H261,2)</f>
        <v>0</v>
      </c>
      <c r="K261" s="176" t="s">
        <v>159</v>
      </c>
      <c r="L261" s="40"/>
      <c r="M261" s="181" t="s">
        <v>3</v>
      </c>
      <c r="N261" s="182" t="s">
        <v>43</v>
      </c>
      <c r="O261" s="73"/>
      <c r="P261" s="183">
        <f>O261*H261</f>
        <v>0</v>
      </c>
      <c r="Q261" s="183">
        <v>0.00088000000000000003</v>
      </c>
      <c r="R261" s="183">
        <f>Q261*H261</f>
        <v>0.0012768800000000002</v>
      </c>
      <c r="S261" s="183">
        <v>0</v>
      </c>
      <c r="T261" s="184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185" t="s">
        <v>284</v>
      </c>
      <c r="AT261" s="185" t="s">
        <v>155</v>
      </c>
      <c r="AU261" s="185" t="s">
        <v>82</v>
      </c>
      <c r="AY261" s="20" t="s">
        <v>152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20" t="s">
        <v>80</v>
      </c>
      <c r="BK261" s="186">
        <f>ROUND(I261*H261,2)</f>
        <v>0</v>
      </c>
      <c r="BL261" s="20" t="s">
        <v>284</v>
      </c>
      <c r="BM261" s="185" t="s">
        <v>412</v>
      </c>
    </row>
    <row r="262" s="2" customFormat="1">
      <c r="A262" s="39"/>
      <c r="B262" s="40"/>
      <c r="C262" s="39"/>
      <c r="D262" s="187" t="s">
        <v>162</v>
      </c>
      <c r="E262" s="39"/>
      <c r="F262" s="188" t="s">
        <v>413</v>
      </c>
      <c r="G262" s="39"/>
      <c r="H262" s="39"/>
      <c r="I262" s="189"/>
      <c r="J262" s="39"/>
      <c r="K262" s="39"/>
      <c r="L262" s="40"/>
      <c r="M262" s="190"/>
      <c r="N262" s="191"/>
      <c r="O262" s="73"/>
      <c r="P262" s="73"/>
      <c r="Q262" s="73"/>
      <c r="R262" s="73"/>
      <c r="S262" s="73"/>
      <c r="T262" s="74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20" t="s">
        <v>162</v>
      </c>
      <c r="AU262" s="20" t="s">
        <v>82</v>
      </c>
    </row>
    <row r="263" s="2" customFormat="1">
      <c r="A263" s="39"/>
      <c r="B263" s="40"/>
      <c r="C263" s="39"/>
      <c r="D263" s="192" t="s">
        <v>164</v>
      </c>
      <c r="E263" s="39"/>
      <c r="F263" s="193" t="s">
        <v>414</v>
      </c>
      <c r="G263" s="39"/>
      <c r="H263" s="39"/>
      <c r="I263" s="189"/>
      <c r="J263" s="39"/>
      <c r="K263" s="39"/>
      <c r="L263" s="40"/>
      <c r="M263" s="190"/>
      <c r="N263" s="191"/>
      <c r="O263" s="73"/>
      <c r="P263" s="73"/>
      <c r="Q263" s="73"/>
      <c r="R263" s="73"/>
      <c r="S263" s="73"/>
      <c r="T263" s="74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20" t="s">
        <v>164</v>
      </c>
      <c r="AU263" s="20" t="s">
        <v>82</v>
      </c>
    </row>
    <row r="264" s="13" customFormat="1">
      <c r="A264" s="13"/>
      <c r="B264" s="194"/>
      <c r="C264" s="13"/>
      <c r="D264" s="187" t="s">
        <v>166</v>
      </c>
      <c r="E264" s="195" t="s">
        <v>3</v>
      </c>
      <c r="F264" s="196" t="s">
        <v>415</v>
      </c>
      <c r="G264" s="13"/>
      <c r="H264" s="197">
        <v>1.4510000000000001</v>
      </c>
      <c r="I264" s="198"/>
      <c r="J264" s="13"/>
      <c r="K264" s="13"/>
      <c r="L264" s="194"/>
      <c r="M264" s="199"/>
      <c r="N264" s="200"/>
      <c r="O264" s="200"/>
      <c r="P264" s="200"/>
      <c r="Q264" s="200"/>
      <c r="R264" s="200"/>
      <c r="S264" s="200"/>
      <c r="T264" s="20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5" t="s">
        <v>166</v>
      </c>
      <c r="AU264" s="195" t="s">
        <v>82</v>
      </c>
      <c r="AV264" s="13" t="s">
        <v>82</v>
      </c>
      <c r="AW264" s="13" t="s">
        <v>33</v>
      </c>
      <c r="AX264" s="13" t="s">
        <v>72</v>
      </c>
      <c r="AY264" s="195" t="s">
        <v>152</v>
      </c>
    </row>
    <row r="265" s="2" customFormat="1" ht="45" customHeight="1">
      <c r="A265" s="39"/>
      <c r="B265" s="173"/>
      <c r="C265" s="209" t="s">
        <v>416</v>
      </c>
      <c r="D265" s="209" t="s">
        <v>397</v>
      </c>
      <c r="E265" s="210" t="s">
        <v>417</v>
      </c>
      <c r="F265" s="211" t="s">
        <v>418</v>
      </c>
      <c r="G265" s="212" t="s">
        <v>158</v>
      </c>
      <c r="H265" s="213">
        <v>1.6910000000000001</v>
      </c>
      <c r="I265" s="214"/>
      <c r="J265" s="215">
        <f>ROUND(I265*H265,2)</f>
        <v>0</v>
      </c>
      <c r="K265" s="211" t="s">
        <v>159</v>
      </c>
      <c r="L265" s="216"/>
      <c r="M265" s="217" t="s">
        <v>3</v>
      </c>
      <c r="N265" s="218" t="s">
        <v>43</v>
      </c>
      <c r="O265" s="73"/>
      <c r="P265" s="183">
        <f>O265*H265</f>
        <v>0</v>
      </c>
      <c r="Q265" s="183">
        <v>0.0053</v>
      </c>
      <c r="R265" s="183">
        <f>Q265*H265</f>
        <v>0.0089623000000000012</v>
      </c>
      <c r="S265" s="183">
        <v>0</v>
      </c>
      <c r="T265" s="184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185" t="s">
        <v>400</v>
      </c>
      <c r="AT265" s="185" t="s">
        <v>397</v>
      </c>
      <c r="AU265" s="185" t="s">
        <v>82</v>
      </c>
      <c r="AY265" s="20" t="s">
        <v>152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20" t="s">
        <v>80</v>
      </c>
      <c r="BK265" s="186">
        <f>ROUND(I265*H265,2)</f>
        <v>0</v>
      </c>
      <c r="BL265" s="20" t="s">
        <v>284</v>
      </c>
      <c r="BM265" s="185" t="s">
        <v>419</v>
      </c>
    </row>
    <row r="266" s="2" customFormat="1">
      <c r="A266" s="39"/>
      <c r="B266" s="40"/>
      <c r="C266" s="39"/>
      <c r="D266" s="187" t="s">
        <v>162</v>
      </c>
      <c r="E266" s="39"/>
      <c r="F266" s="188" t="s">
        <v>418</v>
      </c>
      <c r="G266" s="39"/>
      <c r="H266" s="39"/>
      <c r="I266" s="189"/>
      <c r="J266" s="39"/>
      <c r="K266" s="39"/>
      <c r="L266" s="40"/>
      <c r="M266" s="190"/>
      <c r="N266" s="191"/>
      <c r="O266" s="73"/>
      <c r="P266" s="73"/>
      <c r="Q266" s="73"/>
      <c r="R266" s="73"/>
      <c r="S266" s="73"/>
      <c r="T266" s="74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20" t="s">
        <v>162</v>
      </c>
      <c r="AU266" s="20" t="s">
        <v>82</v>
      </c>
    </row>
    <row r="267" s="13" customFormat="1">
      <c r="A267" s="13"/>
      <c r="B267" s="194"/>
      <c r="C267" s="13"/>
      <c r="D267" s="187" t="s">
        <v>166</v>
      </c>
      <c r="E267" s="13"/>
      <c r="F267" s="196" t="s">
        <v>420</v>
      </c>
      <c r="G267" s="13"/>
      <c r="H267" s="197">
        <v>1.6910000000000001</v>
      </c>
      <c r="I267" s="198"/>
      <c r="J267" s="13"/>
      <c r="K267" s="13"/>
      <c r="L267" s="194"/>
      <c r="M267" s="199"/>
      <c r="N267" s="200"/>
      <c r="O267" s="200"/>
      <c r="P267" s="200"/>
      <c r="Q267" s="200"/>
      <c r="R267" s="200"/>
      <c r="S267" s="200"/>
      <c r="T267" s="20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5" t="s">
        <v>166</v>
      </c>
      <c r="AU267" s="195" t="s">
        <v>82</v>
      </c>
      <c r="AV267" s="13" t="s">
        <v>82</v>
      </c>
      <c r="AW267" s="13" t="s">
        <v>4</v>
      </c>
      <c r="AX267" s="13" t="s">
        <v>80</v>
      </c>
      <c r="AY267" s="195" t="s">
        <v>152</v>
      </c>
    </row>
    <row r="268" s="2" customFormat="1" ht="22.2" customHeight="1">
      <c r="A268" s="39"/>
      <c r="B268" s="173"/>
      <c r="C268" s="174" t="s">
        <v>421</v>
      </c>
      <c r="D268" s="174" t="s">
        <v>155</v>
      </c>
      <c r="E268" s="175" t="s">
        <v>422</v>
      </c>
      <c r="F268" s="176" t="s">
        <v>423</v>
      </c>
      <c r="G268" s="177" t="s">
        <v>354</v>
      </c>
      <c r="H268" s="178">
        <v>0.010999999999999999</v>
      </c>
      <c r="I268" s="179"/>
      <c r="J268" s="180">
        <f>ROUND(I268*H268,2)</f>
        <v>0</v>
      </c>
      <c r="K268" s="176" t="s">
        <v>159</v>
      </c>
      <c r="L268" s="40"/>
      <c r="M268" s="181" t="s">
        <v>3</v>
      </c>
      <c r="N268" s="182" t="s">
        <v>43</v>
      </c>
      <c r="O268" s="73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185" t="s">
        <v>284</v>
      </c>
      <c r="AT268" s="185" t="s">
        <v>155</v>
      </c>
      <c r="AU268" s="185" t="s">
        <v>82</v>
      </c>
      <c r="AY268" s="20" t="s">
        <v>152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20" t="s">
        <v>80</v>
      </c>
      <c r="BK268" s="186">
        <f>ROUND(I268*H268,2)</f>
        <v>0</v>
      </c>
      <c r="BL268" s="20" t="s">
        <v>284</v>
      </c>
      <c r="BM268" s="185" t="s">
        <v>424</v>
      </c>
    </row>
    <row r="269" s="2" customFormat="1">
      <c r="A269" s="39"/>
      <c r="B269" s="40"/>
      <c r="C269" s="39"/>
      <c r="D269" s="187" t="s">
        <v>162</v>
      </c>
      <c r="E269" s="39"/>
      <c r="F269" s="188" t="s">
        <v>425</v>
      </c>
      <c r="G269" s="39"/>
      <c r="H269" s="39"/>
      <c r="I269" s="189"/>
      <c r="J269" s="39"/>
      <c r="K269" s="39"/>
      <c r="L269" s="40"/>
      <c r="M269" s="190"/>
      <c r="N269" s="191"/>
      <c r="O269" s="73"/>
      <c r="P269" s="73"/>
      <c r="Q269" s="73"/>
      <c r="R269" s="73"/>
      <c r="S269" s="73"/>
      <c r="T269" s="74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20" t="s">
        <v>162</v>
      </c>
      <c r="AU269" s="20" t="s">
        <v>82</v>
      </c>
    </row>
    <row r="270" s="2" customFormat="1">
      <c r="A270" s="39"/>
      <c r="B270" s="40"/>
      <c r="C270" s="39"/>
      <c r="D270" s="192" t="s">
        <v>164</v>
      </c>
      <c r="E270" s="39"/>
      <c r="F270" s="193" t="s">
        <v>426</v>
      </c>
      <c r="G270" s="39"/>
      <c r="H270" s="39"/>
      <c r="I270" s="189"/>
      <c r="J270" s="39"/>
      <c r="K270" s="39"/>
      <c r="L270" s="40"/>
      <c r="M270" s="190"/>
      <c r="N270" s="191"/>
      <c r="O270" s="73"/>
      <c r="P270" s="73"/>
      <c r="Q270" s="73"/>
      <c r="R270" s="73"/>
      <c r="S270" s="73"/>
      <c r="T270" s="74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20" t="s">
        <v>164</v>
      </c>
      <c r="AU270" s="20" t="s">
        <v>82</v>
      </c>
    </row>
    <row r="271" s="12" customFormat="1" ht="22.8" customHeight="1">
      <c r="A271" s="12"/>
      <c r="B271" s="160"/>
      <c r="C271" s="12"/>
      <c r="D271" s="161" t="s">
        <v>71</v>
      </c>
      <c r="E271" s="171" t="s">
        <v>427</v>
      </c>
      <c r="F271" s="171" t="s">
        <v>428</v>
      </c>
      <c r="G271" s="12"/>
      <c r="H271" s="12"/>
      <c r="I271" s="163"/>
      <c r="J271" s="172">
        <f>BK271</f>
        <v>0</v>
      </c>
      <c r="K271" s="12"/>
      <c r="L271" s="160"/>
      <c r="M271" s="165"/>
      <c r="N271" s="166"/>
      <c r="O271" s="166"/>
      <c r="P271" s="167">
        <f>SUM(P272:P332)</f>
        <v>0</v>
      </c>
      <c r="Q271" s="166"/>
      <c r="R271" s="167">
        <f>SUM(R272:R332)</f>
        <v>0.71100615</v>
      </c>
      <c r="S271" s="166"/>
      <c r="T271" s="168">
        <f>SUM(T272:T332)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61" t="s">
        <v>82</v>
      </c>
      <c r="AT271" s="169" t="s">
        <v>71</v>
      </c>
      <c r="AU271" s="169" t="s">
        <v>80</v>
      </c>
      <c r="AY271" s="161" t="s">
        <v>152</v>
      </c>
      <c r="BK271" s="170">
        <f>SUM(BK272:BK332)</f>
        <v>0</v>
      </c>
    </row>
    <row r="272" s="2" customFormat="1" ht="22.2" customHeight="1">
      <c r="A272" s="39"/>
      <c r="B272" s="173"/>
      <c r="C272" s="174" t="s">
        <v>429</v>
      </c>
      <c r="D272" s="174" t="s">
        <v>155</v>
      </c>
      <c r="E272" s="175" t="s">
        <v>430</v>
      </c>
      <c r="F272" s="176" t="s">
        <v>431</v>
      </c>
      <c r="G272" s="177" t="s">
        <v>158</v>
      </c>
      <c r="H272" s="178">
        <v>13.755000000000001</v>
      </c>
      <c r="I272" s="179"/>
      <c r="J272" s="180">
        <f>ROUND(I272*H272,2)</f>
        <v>0</v>
      </c>
      <c r="K272" s="176" t="s">
        <v>159</v>
      </c>
      <c r="L272" s="40"/>
      <c r="M272" s="181" t="s">
        <v>3</v>
      </c>
      <c r="N272" s="182" t="s">
        <v>43</v>
      </c>
      <c r="O272" s="73"/>
      <c r="P272" s="183">
        <f>O272*H272</f>
        <v>0</v>
      </c>
      <c r="Q272" s="183">
        <v>0.022450000000000001</v>
      </c>
      <c r="R272" s="183">
        <f>Q272*H272</f>
        <v>0.30879975000000004</v>
      </c>
      <c r="S272" s="183">
        <v>0</v>
      </c>
      <c r="T272" s="18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185" t="s">
        <v>284</v>
      </c>
      <c r="AT272" s="185" t="s">
        <v>155</v>
      </c>
      <c r="AU272" s="185" t="s">
        <v>82</v>
      </c>
      <c r="AY272" s="20" t="s">
        <v>152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20" t="s">
        <v>80</v>
      </c>
      <c r="BK272" s="186">
        <f>ROUND(I272*H272,2)</f>
        <v>0</v>
      </c>
      <c r="BL272" s="20" t="s">
        <v>284</v>
      </c>
      <c r="BM272" s="185" t="s">
        <v>432</v>
      </c>
    </row>
    <row r="273" s="2" customFormat="1">
      <c r="A273" s="39"/>
      <c r="B273" s="40"/>
      <c r="C273" s="39"/>
      <c r="D273" s="187" t="s">
        <v>162</v>
      </c>
      <c r="E273" s="39"/>
      <c r="F273" s="188" t="s">
        <v>433</v>
      </c>
      <c r="G273" s="39"/>
      <c r="H273" s="39"/>
      <c r="I273" s="189"/>
      <c r="J273" s="39"/>
      <c r="K273" s="39"/>
      <c r="L273" s="40"/>
      <c r="M273" s="190"/>
      <c r="N273" s="191"/>
      <c r="O273" s="73"/>
      <c r="P273" s="73"/>
      <c r="Q273" s="73"/>
      <c r="R273" s="73"/>
      <c r="S273" s="73"/>
      <c r="T273" s="74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20" t="s">
        <v>162</v>
      </c>
      <c r="AU273" s="20" t="s">
        <v>82</v>
      </c>
    </row>
    <row r="274" s="2" customFormat="1">
      <c r="A274" s="39"/>
      <c r="B274" s="40"/>
      <c r="C274" s="39"/>
      <c r="D274" s="192" t="s">
        <v>164</v>
      </c>
      <c r="E274" s="39"/>
      <c r="F274" s="193" t="s">
        <v>434</v>
      </c>
      <c r="G274" s="39"/>
      <c r="H274" s="39"/>
      <c r="I274" s="189"/>
      <c r="J274" s="39"/>
      <c r="K274" s="39"/>
      <c r="L274" s="40"/>
      <c r="M274" s="190"/>
      <c r="N274" s="191"/>
      <c r="O274" s="73"/>
      <c r="P274" s="73"/>
      <c r="Q274" s="73"/>
      <c r="R274" s="73"/>
      <c r="S274" s="73"/>
      <c r="T274" s="74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20" t="s">
        <v>164</v>
      </c>
      <c r="AU274" s="20" t="s">
        <v>82</v>
      </c>
    </row>
    <row r="275" s="13" customFormat="1">
      <c r="A275" s="13"/>
      <c r="B275" s="194"/>
      <c r="C275" s="13"/>
      <c r="D275" s="187" t="s">
        <v>166</v>
      </c>
      <c r="E275" s="195" t="s">
        <v>3</v>
      </c>
      <c r="F275" s="196" t="s">
        <v>435</v>
      </c>
      <c r="G275" s="13"/>
      <c r="H275" s="197">
        <v>5.3600000000000003</v>
      </c>
      <c r="I275" s="198"/>
      <c r="J275" s="13"/>
      <c r="K275" s="13"/>
      <c r="L275" s="194"/>
      <c r="M275" s="199"/>
      <c r="N275" s="200"/>
      <c r="O275" s="200"/>
      <c r="P275" s="200"/>
      <c r="Q275" s="200"/>
      <c r="R275" s="200"/>
      <c r="S275" s="200"/>
      <c r="T275" s="20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5" t="s">
        <v>166</v>
      </c>
      <c r="AU275" s="195" t="s">
        <v>82</v>
      </c>
      <c r="AV275" s="13" t="s">
        <v>82</v>
      </c>
      <c r="AW275" s="13" t="s">
        <v>33</v>
      </c>
      <c r="AX275" s="13" t="s">
        <v>72</v>
      </c>
      <c r="AY275" s="195" t="s">
        <v>152</v>
      </c>
    </row>
    <row r="276" s="13" customFormat="1">
      <c r="A276" s="13"/>
      <c r="B276" s="194"/>
      <c r="C276" s="13"/>
      <c r="D276" s="187" t="s">
        <v>166</v>
      </c>
      <c r="E276" s="195" t="s">
        <v>3</v>
      </c>
      <c r="F276" s="196" t="s">
        <v>436</v>
      </c>
      <c r="G276" s="13"/>
      <c r="H276" s="197">
        <v>10.971</v>
      </c>
      <c r="I276" s="198"/>
      <c r="J276" s="13"/>
      <c r="K276" s="13"/>
      <c r="L276" s="194"/>
      <c r="M276" s="199"/>
      <c r="N276" s="200"/>
      <c r="O276" s="200"/>
      <c r="P276" s="200"/>
      <c r="Q276" s="200"/>
      <c r="R276" s="200"/>
      <c r="S276" s="200"/>
      <c r="T276" s="20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5" t="s">
        <v>166</v>
      </c>
      <c r="AU276" s="195" t="s">
        <v>82</v>
      </c>
      <c r="AV276" s="13" t="s">
        <v>82</v>
      </c>
      <c r="AW276" s="13" t="s">
        <v>33</v>
      </c>
      <c r="AX276" s="13" t="s">
        <v>72</v>
      </c>
      <c r="AY276" s="195" t="s">
        <v>152</v>
      </c>
    </row>
    <row r="277" s="13" customFormat="1">
      <c r="A277" s="13"/>
      <c r="B277" s="194"/>
      <c r="C277" s="13"/>
      <c r="D277" s="187" t="s">
        <v>166</v>
      </c>
      <c r="E277" s="195" t="s">
        <v>3</v>
      </c>
      <c r="F277" s="196" t="s">
        <v>437</v>
      </c>
      <c r="G277" s="13"/>
      <c r="H277" s="197">
        <v>-2.5760000000000001</v>
      </c>
      <c r="I277" s="198"/>
      <c r="J277" s="13"/>
      <c r="K277" s="13"/>
      <c r="L277" s="194"/>
      <c r="M277" s="199"/>
      <c r="N277" s="200"/>
      <c r="O277" s="200"/>
      <c r="P277" s="200"/>
      <c r="Q277" s="200"/>
      <c r="R277" s="200"/>
      <c r="S277" s="200"/>
      <c r="T277" s="20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5" t="s">
        <v>166</v>
      </c>
      <c r="AU277" s="195" t="s">
        <v>82</v>
      </c>
      <c r="AV277" s="13" t="s">
        <v>82</v>
      </c>
      <c r="AW277" s="13" t="s">
        <v>33</v>
      </c>
      <c r="AX277" s="13" t="s">
        <v>72</v>
      </c>
      <c r="AY277" s="195" t="s">
        <v>152</v>
      </c>
    </row>
    <row r="278" s="2" customFormat="1" ht="22.2" customHeight="1">
      <c r="A278" s="39"/>
      <c r="B278" s="173"/>
      <c r="C278" s="174" t="s">
        <v>438</v>
      </c>
      <c r="D278" s="174" t="s">
        <v>155</v>
      </c>
      <c r="E278" s="175" t="s">
        <v>439</v>
      </c>
      <c r="F278" s="176" t="s">
        <v>440</v>
      </c>
      <c r="G278" s="177" t="s">
        <v>158</v>
      </c>
      <c r="H278" s="178">
        <v>8.6400000000000006</v>
      </c>
      <c r="I278" s="179"/>
      <c r="J278" s="180">
        <f>ROUND(I278*H278,2)</f>
        <v>0</v>
      </c>
      <c r="K278" s="176" t="s">
        <v>159</v>
      </c>
      <c r="L278" s="40"/>
      <c r="M278" s="181" t="s">
        <v>3</v>
      </c>
      <c r="N278" s="182" t="s">
        <v>43</v>
      </c>
      <c r="O278" s="73"/>
      <c r="P278" s="183">
        <f>O278*H278</f>
        <v>0</v>
      </c>
      <c r="Q278" s="183">
        <v>0.02681</v>
      </c>
      <c r="R278" s="183">
        <f>Q278*H278</f>
        <v>0.23163840000000002</v>
      </c>
      <c r="S278" s="183">
        <v>0</v>
      </c>
      <c r="T278" s="184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185" t="s">
        <v>284</v>
      </c>
      <c r="AT278" s="185" t="s">
        <v>155</v>
      </c>
      <c r="AU278" s="185" t="s">
        <v>82</v>
      </c>
      <c r="AY278" s="20" t="s">
        <v>152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20" t="s">
        <v>80</v>
      </c>
      <c r="BK278" s="186">
        <f>ROUND(I278*H278,2)</f>
        <v>0</v>
      </c>
      <c r="BL278" s="20" t="s">
        <v>284</v>
      </c>
      <c r="BM278" s="185" t="s">
        <v>441</v>
      </c>
    </row>
    <row r="279" s="2" customFormat="1">
      <c r="A279" s="39"/>
      <c r="B279" s="40"/>
      <c r="C279" s="39"/>
      <c r="D279" s="187" t="s">
        <v>162</v>
      </c>
      <c r="E279" s="39"/>
      <c r="F279" s="188" t="s">
        <v>442</v>
      </c>
      <c r="G279" s="39"/>
      <c r="H279" s="39"/>
      <c r="I279" s="189"/>
      <c r="J279" s="39"/>
      <c r="K279" s="39"/>
      <c r="L279" s="40"/>
      <c r="M279" s="190"/>
      <c r="N279" s="191"/>
      <c r="O279" s="73"/>
      <c r="P279" s="73"/>
      <c r="Q279" s="73"/>
      <c r="R279" s="73"/>
      <c r="S279" s="73"/>
      <c r="T279" s="74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20" t="s">
        <v>162</v>
      </c>
      <c r="AU279" s="20" t="s">
        <v>82</v>
      </c>
    </row>
    <row r="280" s="2" customFormat="1">
      <c r="A280" s="39"/>
      <c r="B280" s="40"/>
      <c r="C280" s="39"/>
      <c r="D280" s="192" t="s">
        <v>164</v>
      </c>
      <c r="E280" s="39"/>
      <c r="F280" s="193" t="s">
        <v>443</v>
      </c>
      <c r="G280" s="39"/>
      <c r="H280" s="39"/>
      <c r="I280" s="189"/>
      <c r="J280" s="39"/>
      <c r="K280" s="39"/>
      <c r="L280" s="40"/>
      <c r="M280" s="190"/>
      <c r="N280" s="191"/>
      <c r="O280" s="73"/>
      <c r="P280" s="73"/>
      <c r="Q280" s="73"/>
      <c r="R280" s="73"/>
      <c r="S280" s="73"/>
      <c r="T280" s="74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20" t="s">
        <v>164</v>
      </c>
      <c r="AU280" s="20" t="s">
        <v>82</v>
      </c>
    </row>
    <row r="281" s="13" customFormat="1">
      <c r="A281" s="13"/>
      <c r="B281" s="194"/>
      <c r="C281" s="13"/>
      <c r="D281" s="187" t="s">
        <v>166</v>
      </c>
      <c r="E281" s="195" t="s">
        <v>3</v>
      </c>
      <c r="F281" s="196" t="s">
        <v>444</v>
      </c>
      <c r="G281" s="13"/>
      <c r="H281" s="197">
        <v>8.6400000000000006</v>
      </c>
      <c r="I281" s="198"/>
      <c r="J281" s="13"/>
      <c r="K281" s="13"/>
      <c r="L281" s="194"/>
      <c r="M281" s="199"/>
      <c r="N281" s="200"/>
      <c r="O281" s="200"/>
      <c r="P281" s="200"/>
      <c r="Q281" s="200"/>
      <c r="R281" s="200"/>
      <c r="S281" s="200"/>
      <c r="T281" s="20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5" t="s">
        <v>166</v>
      </c>
      <c r="AU281" s="195" t="s">
        <v>82</v>
      </c>
      <c r="AV281" s="13" t="s">
        <v>82</v>
      </c>
      <c r="AW281" s="13" t="s">
        <v>33</v>
      </c>
      <c r="AX281" s="13" t="s">
        <v>72</v>
      </c>
      <c r="AY281" s="195" t="s">
        <v>152</v>
      </c>
    </row>
    <row r="282" s="2" customFormat="1" ht="14.4" customHeight="1">
      <c r="A282" s="39"/>
      <c r="B282" s="173"/>
      <c r="C282" s="174" t="s">
        <v>445</v>
      </c>
      <c r="D282" s="174" t="s">
        <v>155</v>
      </c>
      <c r="E282" s="175" t="s">
        <v>446</v>
      </c>
      <c r="F282" s="176" t="s">
        <v>447</v>
      </c>
      <c r="G282" s="177" t="s">
        <v>158</v>
      </c>
      <c r="H282" s="178">
        <v>22.395</v>
      </c>
      <c r="I282" s="179"/>
      <c r="J282" s="180">
        <f>ROUND(I282*H282,2)</f>
        <v>0</v>
      </c>
      <c r="K282" s="176" t="s">
        <v>159</v>
      </c>
      <c r="L282" s="40"/>
      <c r="M282" s="181" t="s">
        <v>3</v>
      </c>
      <c r="N282" s="182" t="s">
        <v>43</v>
      </c>
      <c r="O282" s="73"/>
      <c r="P282" s="183">
        <f>O282*H282</f>
        <v>0</v>
      </c>
      <c r="Q282" s="183">
        <v>0.00020000000000000001</v>
      </c>
      <c r="R282" s="183">
        <f>Q282*H282</f>
        <v>0.0044790000000000003</v>
      </c>
      <c r="S282" s="183">
        <v>0</v>
      </c>
      <c r="T282" s="184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185" t="s">
        <v>284</v>
      </c>
      <c r="AT282" s="185" t="s">
        <v>155</v>
      </c>
      <c r="AU282" s="185" t="s">
        <v>82</v>
      </c>
      <c r="AY282" s="20" t="s">
        <v>152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20" t="s">
        <v>80</v>
      </c>
      <c r="BK282" s="186">
        <f>ROUND(I282*H282,2)</f>
        <v>0</v>
      </c>
      <c r="BL282" s="20" t="s">
        <v>284</v>
      </c>
      <c r="BM282" s="185" t="s">
        <v>448</v>
      </c>
    </row>
    <row r="283" s="2" customFormat="1">
      <c r="A283" s="39"/>
      <c r="B283" s="40"/>
      <c r="C283" s="39"/>
      <c r="D283" s="187" t="s">
        <v>162</v>
      </c>
      <c r="E283" s="39"/>
      <c r="F283" s="188" t="s">
        <v>449</v>
      </c>
      <c r="G283" s="39"/>
      <c r="H283" s="39"/>
      <c r="I283" s="189"/>
      <c r="J283" s="39"/>
      <c r="K283" s="39"/>
      <c r="L283" s="40"/>
      <c r="M283" s="190"/>
      <c r="N283" s="191"/>
      <c r="O283" s="73"/>
      <c r="P283" s="73"/>
      <c r="Q283" s="73"/>
      <c r="R283" s="73"/>
      <c r="S283" s="73"/>
      <c r="T283" s="74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20" t="s">
        <v>162</v>
      </c>
      <c r="AU283" s="20" t="s">
        <v>82</v>
      </c>
    </row>
    <row r="284" s="2" customFormat="1">
      <c r="A284" s="39"/>
      <c r="B284" s="40"/>
      <c r="C284" s="39"/>
      <c r="D284" s="192" t="s">
        <v>164</v>
      </c>
      <c r="E284" s="39"/>
      <c r="F284" s="193" t="s">
        <v>450</v>
      </c>
      <c r="G284" s="39"/>
      <c r="H284" s="39"/>
      <c r="I284" s="189"/>
      <c r="J284" s="39"/>
      <c r="K284" s="39"/>
      <c r="L284" s="40"/>
      <c r="M284" s="190"/>
      <c r="N284" s="191"/>
      <c r="O284" s="73"/>
      <c r="P284" s="73"/>
      <c r="Q284" s="73"/>
      <c r="R284" s="73"/>
      <c r="S284" s="73"/>
      <c r="T284" s="74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20" t="s">
        <v>164</v>
      </c>
      <c r="AU284" s="20" t="s">
        <v>82</v>
      </c>
    </row>
    <row r="285" s="13" customFormat="1">
      <c r="A285" s="13"/>
      <c r="B285" s="194"/>
      <c r="C285" s="13"/>
      <c r="D285" s="187" t="s">
        <v>166</v>
      </c>
      <c r="E285" s="195" t="s">
        <v>3</v>
      </c>
      <c r="F285" s="196" t="s">
        <v>451</v>
      </c>
      <c r="G285" s="13"/>
      <c r="H285" s="197">
        <v>8.6400000000000006</v>
      </c>
      <c r="I285" s="198"/>
      <c r="J285" s="13"/>
      <c r="K285" s="13"/>
      <c r="L285" s="194"/>
      <c r="M285" s="199"/>
      <c r="N285" s="200"/>
      <c r="O285" s="200"/>
      <c r="P285" s="200"/>
      <c r="Q285" s="200"/>
      <c r="R285" s="200"/>
      <c r="S285" s="200"/>
      <c r="T285" s="20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5" t="s">
        <v>166</v>
      </c>
      <c r="AU285" s="195" t="s">
        <v>82</v>
      </c>
      <c r="AV285" s="13" t="s">
        <v>82</v>
      </c>
      <c r="AW285" s="13" t="s">
        <v>33</v>
      </c>
      <c r="AX285" s="13" t="s">
        <v>72</v>
      </c>
      <c r="AY285" s="195" t="s">
        <v>152</v>
      </c>
    </row>
    <row r="286" s="13" customFormat="1">
      <c r="A286" s="13"/>
      <c r="B286" s="194"/>
      <c r="C286" s="13"/>
      <c r="D286" s="187" t="s">
        <v>166</v>
      </c>
      <c r="E286" s="195" t="s">
        <v>3</v>
      </c>
      <c r="F286" s="196" t="s">
        <v>435</v>
      </c>
      <c r="G286" s="13"/>
      <c r="H286" s="197">
        <v>5.3600000000000003</v>
      </c>
      <c r="I286" s="198"/>
      <c r="J286" s="13"/>
      <c r="K286" s="13"/>
      <c r="L286" s="194"/>
      <c r="M286" s="199"/>
      <c r="N286" s="200"/>
      <c r="O286" s="200"/>
      <c r="P286" s="200"/>
      <c r="Q286" s="200"/>
      <c r="R286" s="200"/>
      <c r="S286" s="200"/>
      <c r="T286" s="20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5" t="s">
        <v>166</v>
      </c>
      <c r="AU286" s="195" t="s">
        <v>82</v>
      </c>
      <c r="AV286" s="13" t="s">
        <v>82</v>
      </c>
      <c r="AW286" s="13" t="s">
        <v>33</v>
      </c>
      <c r="AX286" s="13" t="s">
        <v>72</v>
      </c>
      <c r="AY286" s="195" t="s">
        <v>152</v>
      </c>
    </row>
    <row r="287" s="13" customFormat="1">
      <c r="A287" s="13"/>
      <c r="B287" s="194"/>
      <c r="C287" s="13"/>
      <c r="D287" s="187" t="s">
        <v>166</v>
      </c>
      <c r="E287" s="195" t="s">
        <v>3</v>
      </c>
      <c r="F287" s="196" t="s">
        <v>436</v>
      </c>
      <c r="G287" s="13"/>
      <c r="H287" s="197">
        <v>10.971</v>
      </c>
      <c r="I287" s="198"/>
      <c r="J287" s="13"/>
      <c r="K287" s="13"/>
      <c r="L287" s="194"/>
      <c r="M287" s="199"/>
      <c r="N287" s="200"/>
      <c r="O287" s="200"/>
      <c r="P287" s="200"/>
      <c r="Q287" s="200"/>
      <c r="R287" s="200"/>
      <c r="S287" s="200"/>
      <c r="T287" s="20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5" t="s">
        <v>166</v>
      </c>
      <c r="AU287" s="195" t="s">
        <v>82</v>
      </c>
      <c r="AV287" s="13" t="s">
        <v>82</v>
      </c>
      <c r="AW287" s="13" t="s">
        <v>33</v>
      </c>
      <c r="AX287" s="13" t="s">
        <v>72</v>
      </c>
      <c r="AY287" s="195" t="s">
        <v>152</v>
      </c>
    </row>
    <row r="288" s="13" customFormat="1">
      <c r="A288" s="13"/>
      <c r="B288" s="194"/>
      <c r="C288" s="13"/>
      <c r="D288" s="187" t="s">
        <v>166</v>
      </c>
      <c r="E288" s="195" t="s">
        <v>3</v>
      </c>
      <c r="F288" s="196" t="s">
        <v>437</v>
      </c>
      <c r="G288" s="13"/>
      <c r="H288" s="197">
        <v>-2.5760000000000001</v>
      </c>
      <c r="I288" s="198"/>
      <c r="J288" s="13"/>
      <c r="K288" s="13"/>
      <c r="L288" s="194"/>
      <c r="M288" s="199"/>
      <c r="N288" s="200"/>
      <c r="O288" s="200"/>
      <c r="P288" s="200"/>
      <c r="Q288" s="200"/>
      <c r="R288" s="200"/>
      <c r="S288" s="200"/>
      <c r="T288" s="20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5" t="s">
        <v>166</v>
      </c>
      <c r="AU288" s="195" t="s">
        <v>82</v>
      </c>
      <c r="AV288" s="13" t="s">
        <v>82</v>
      </c>
      <c r="AW288" s="13" t="s">
        <v>33</v>
      </c>
      <c r="AX288" s="13" t="s">
        <v>72</v>
      </c>
      <c r="AY288" s="195" t="s">
        <v>152</v>
      </c>
    </row>
    <row r="289" s="2" customFormat="1" ht="14.4" customHeight="1">
      <c r="A289" s="39"/>
      <c r="B289" s="173"/>
      <c r="C289" s="174" t="s">
        <v>452</v>
      </c>
      <c r="D289" s="174" t="s">
        <v>155</v>
      </c>
      <c r="E289" s="175" t="s">
        <v>453</v>
      </c>
      <c r="F289" s="176" t="s">
        <v>454</v>
      </c>
      <c r="G289" s="177" t="s">
        <v>158</v>
      </c>
      <c r="H289" s="178">
        <v>22.395</v>
      </c>
      <c r="I289" s="179"/>
      <c r="J289" s="180">
        <f>ROUND(I289*H289,2)</f>
        <v>0</v>
      </c>
      <c r="K289" s="176" t="s">
        <v>159</v>
      </c>
      <c r="L289" s="40"/>
      <c r="M289" s="181" t="s">
        <v>3</v>
      </c>
      <c r="N289" s="182" t="s">
        <v>43</v>
      </c>
      <c r="O289" s="73"/>
      <c r="P289" s="183">
        <f>O289*H289</f>
        <v>0</v>
      </c>
      <c r="Q289" s="183">
        <v>0.0014</v>
      </c>
      <c r="R289" s="183">
        <f>Q289*H289</f>
        <v>0.031352999999999999</v>
      </c>
      <c r="S289" s="183">
        <v>0</v>
      </c>
      <c r="T289" s="184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185" t="s">
        <v>284</v>
      </c>
      <c r="AT289" s="185" t="s">
        <v>155</v>
      </c>
      <c r="AU289" s="185" t="s">
        <v>82</v>
      </c>
      <c r="AY289" s="20" t="s">
        <v>152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20" t="s">
        <v>80</v>
      </c>
      <c r="BK289" s="186">
        <f>ROUND(I289*H289,2)</f>
        <v>0</v>
      </c>
      <c r="BL289" s="20" t="s">
        <v>284</v>
      </c>
      <c r="BM289" s="185" t="s">
        <v>455</v>
      </c>
    </row>
    <row r="290" s="2" customFormat="1">
      <c r="A290" s="39"/>
      <c r="B290" s="40"/>
      <c r="C290" s="39"/>
      <c r="D290" s="187" t="s">
        <v>162</v>
      </c>
      <c r="E290" s="39"/>
      <c r="F290" s="188" t="s">
        <v>456</v>
      </c>
      <c r="G290" s="39"/>
      <c r="H290" s="39"/>
      <c r="I290" s="189"/>
      <c r="J290" s="39"/>
      <c r="K290" s="39"/>
      <c r="L290" s="40"/>
      <c r="M290" s="190"/>
      <c r="N290" s="191"/>
      <c r="O290" s="73"/>
      <c r="P290" s="73"/>
      <c r="Q290" s="73"/>
      <c r="R290" s="73"/>
      <c r="S290" s="73"/>
      <c r="T290" s="74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20" t="s">
        <v>162</v>
      </c>
      <c r="AU290" s="20" t="s">
        <v>82</v>
      </c>
    </row>
    <row r="291" s="2" customFormat="1">
      <c r="A291" s="39"/>
      <c r="B291" s="40"/>
      <c r="C291" s="39"/>
      <c r="D291" s="192" t="s">
        <v>164</v>
      </c>
      <c r="E291" s="39"/>
      <c r="F291" s="193" t="s">
        <v>457</v>
      </c>
      <c r="G291" s="39"/>
      <c r="H291" s="39"/>
      <c r="I291" s="189"/>
      <c r="J291" s="39"/>
      <c r="K291" s="39"/>
      <c r="L291" s="40"/>
      <c r="M291" s="190"/>
      <c r="N291" s="191"/>
      <c r="O291" s="73"/>
      <c r="P291" s="73"/>
      <c r="Q291" s="73"/>
      <c r="R291" s="73"/>
      <c r="S291" s="73"/>
      <c r="T291" s="74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20" t="s">
        <v>164</v>
      </c>
      <c r="AU291" s="20" t="s">
        <v>82</v>
      </c>
    </row>
    <row r="292" s="13" customFormat="1">
      <c r="A292" s="13"/>
      <c r="B292" s="194"/>
      <c r="C292" s="13"/>
      <c r="D292" s="187" t="s">
        <v>166</v>
      </c>
      <c r="E292" s="195" t="s">
        <v>3</v>
      </c>
      <c r="F292" s="196" t="s">
        <v>451</v>
      </c>
      <c r="G292" s="13"/>
      <c r="H292" s="197">
        <v>8.6400000000000006</v>
      </c>
      <c r="I292" s="198"/>
      <c r="J292" s="13"/>
      <c r="K292" s="13"/>
      <c r="L292" s="194"/>
      <c r="M292" s="199"/>
      <c r="N292" s="200"/>
      <c r="O292" s="200"/>
      <c r="P292" s="200"/>
      <c r="Q292" s="200"/>
      <c r="R292" s="200"/>
      <c r="S292" s="200"/>
      <c r="T292" s="20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5" t="s">
        <v>166</v>
      </c>
      <c r="AU292" s="195" t="s">
        <v>82</v>
      </c>
      <c r="AV292" s="13" t="s">
        <v>82</v>
      </c>
      <c r="AW292" s="13" t="s">
        <v>33</v>
      </c>
      <c r="AX292" s="13" t="s">
        <v>72</v>
      </c>
      <c r="AY292" s="195" t="s">
        <v>152</v>
      </c>
    </row>
    <row r="293" s="13" customFormat="1">
      <c r="A293" s="13"/>
      <c r="B293" s="194"/>
      <c r="C293" s="13"/>
      <c r="D293" s="187" t="s">
        <v>166</v>
      </c>
      <c r="E293" s="195" t="s">
        <v>3</v>
      </c>
      <c r="F293" s="196" t="s">
        <v>435</v>
      </c>
      <c r="G293" s="13"/>
      <c r="H293" s="197">
        <v>5.3600000000000003</v>
      </c>
      <c r="I293" s="198"/>
      <c r="J293" s="13"/>
      <c r="K293" s="13"/>
      <c r="L293" s="194"/>
      <c r="M293" s="199"/>
      <c r="N293" s="200"/>
      <c r="O293" s="200"/>
      <c r="P293" s="200"/>
      <c r="Q293" s="200"/>
      <c r="R293" s="200"/>
      <c r="S293" s="200"/>
      <c r="T293" s="20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5" t="s">
        <v>166</v>
      </c>
      <c r="AU293" s="195" t="s">
        <v>82</v>
      </c>
      <c r="AV293" s="13" t="s">
        <v>82</v>
      </c>
      <c r="AW293" s="13" t="s">
        <v>33</v>
      </c>
      <c r="AX293" s="13" t="s">
        <v>72</v>
      </c>
      <c r="AY293" s="195" t="s">
        <v>152</v>
      </c>
    </row>
    <row r="294" s="13" customFormat="1">
      <c r="A294" s="13"/>
      <c r="B294" s="194"/>
      <c r="C294" s="13"/>
      <c r="D294" s="187" t="s">
        <v>166</v>
      </c>
      <c r="E294" s="195" t="s">
        <v>3</v>
      </c>
      <c r="F294" s="196" t="s">
        <v>436</v>
      </c>
      <c r="G294" s="13"/>
      <c r="H294" s="197">
        <v>10.971</v>
      </c>
      <c r="I294" s="198"/>
      <c r="J294" s="13"/>
      <c r="K294" s="13"/>
      <c r="L294" s="194"/>
      <c r="M294" s="199"/>
      <c r="N294" s="200"/>
      <c r="O294" s="200"/>
      <c r="P294" s="200"/>
      <c r="Q294" s="200"/>
      <c r="R294" s="200"/>
      <c r="S294" s="200"/>
      <c r="T294" s="20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5" t="s">
        <v>166</v>
      </c>
      <c r="AU294" s="195" t="s">
        <v>82</v>
      </c>
      <c r="AV294" s="13" t="s">
        <v>82</v>
      </c>
      <c r="AW294" s="13" t="s">
        <v>33</v>
      </c>
      <c r="AX294" s="13" t="s">
        <v>72</v>
      </c>
      <c r="AY294" s="195" t="s">
        <v>152</v>
      </c>
    </row>
    <row r="295" s="13" customFormat="1">
      <c r="A295" s="13"/>
      <c r="B295" s="194"/>
      <c r="C295" s="13"/>
      <c r="D295" s="187" t="s">
        <v>166</v>
      </c>
      <c r="E295" s="195" t="s">
        <v>3</v>
      </c>
      <c r="F295" s="196" t="s">
        <v>437</v>
      </c>
      <c r="G295" s="13"/>
      <c r="H295" s="197">
        <v>-2.5760000000000001</v>
      </c>
      <c r="I295" s="198"/>
      <c r="J295" s="13"/>
      <c r="K295" s="13"/>
      <c r="L295" s="194"/>
      <c r="M295" s="199"/>
      <c r="N295" s="200"/>
      <c r="O295" s="200"/>
      <c r="P295" s="200"/>
      <c r="Q295" s="200"/>
      <c r="R295" s="200"/>
      <c r="S295" s="200"/>
      <c r="T295" s="20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5" t="s">
        <v>166</v>
      </c>
      <c r="AU295" s="195" t="s">
        <v>82</v>
      </c>
      <c r="AV295" s="13" t="s">
        <v>82</v>
      </c>
      <c r="AW295" s="13" t="s">
        <v>33</v>
      </c>
      <c r="AX295" s="13" t="s">
        <v>72</v>
      </c>
      <c r="AY295" s="195" t="s">
        <v>152</v>
      </c>
    </row>
    <row r="296" s="2" customFormat="1" ht="14.4" customHeight="1">
      <c r="A296" s="39"/>
      <c r="B296" s="173"/>
      <c r="C296" s="174" t="s">
        <v>458</v>
      </c>
      <c r="D296" s="174" t="s">
        <v>155</v>
      </c>
      <c r="E296" s="175" t="s">
        <v>459</v>
      </c>
      <c r="F296" s="176" t="s">
        <v>460</v>
      </c>
      <c r="G296" s="177" t="s">
        <v>317</v>
      </c>
      <c r="H296" s="178">
        <v>15.6</v>
      </c>
      <c r="I296" s="179"/>
      <c r="J296" s="180">
        <f>ROUND(I296*H296,2)</f>
        <v>0</v>
      </c>
      <c r="K296" s="176" t="s">
        <v>159</v>
      </c>
      <c r="L296" s="40"/>
      <c r="M296" s="181" t="s">
        <v>3</v>
      </c>
      <c r="N296" s="182" t="s">
        <v>43</v>
      </c>
      <c r="O296" s="73"/>
      <c r="P296" s="183">
        <f>O296*H296</f>
        <v>0</v>
      </c>
      <c r="Q296" s="183">
        <v>0.00036000000000000002</v>
      </c>
      <c r="R296" s="183">
        <f>Q296*H296</f>
        <v>0.0056160000000000003</v>
      </c>
      <c r="S296" s="183">
        <v>0</v>
      </c>
      <c r="T296" s="18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185" t="s">
        <v>284</v>
      </c>
      <c r="AT296" s="185" t="s">
        <v>155</v>
      </c>
      <c r="AU296" s="185" t="s">
        <v>82</v>
      </c>
      <c r="AY296" s="20" t="s">
        <v>152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20" t="s">
        <v>80</v>
      </c>
      <c r="BK296" s="186">
        <f>ROUND(I296*H296,2)</f>
        <v>0</v>
      </c>
      <c r="BL296" s="20" t="s">
        <v>284</v>
      </c>
      <c r="BM296" s="185" t="s">
        <v>461</v>
      </c>
    </row>
    <row r="297" s="2" customFormat="1">
      <c r="A297" s="39"/>
      <c r="B297" s="40"/>
      <c r="C297" s="39"/>
      <c r="D297" s="187" t="s">
        <v>162</v>
      </c>
      <c r="E297" s="39"/>
      <c r="F297" s="188" t="s">
        <v>462</v>
      </c>
      <c r="G297" s="39"/>
      <c r="H297" s="39"/>
      <c r="I297" s="189"/>
      <c r="J297" s="39"/>
      <c r="K297" s="39"/>
      <c r="L297" s="40"/>
      <c r="M297" s="190"/>
      <c r="N297" s="191"/>
      <c r="O297" s="73"/>
      <c r="P297" s="73"/>
      <c r="Q297" s="73"/>
      <c r="R297" s="73"/>
      <c r="S297" s="73"/>
      <c r="T297" s="74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20" t="s">
        <v>162</v>
      </c>
      <c r="AU297" s="20" t="s">
        <v>82</v>
      </c>
    </row>
    <row r="298" s="2" customFormat="1">
      <c r="A298" s="39"/>
      <c r="B298" s="40"/>
      <c r="C298" s="39"/>
      <c r="D298" s="192" t="s">
        <v>164</v>
      </c>
      <c r="E298" s="39"/>
      <c r="F298" s="193" t="s">
        <v>463</v>
      </c>
      <c r="G298" s="39"/>
      <c r="H298" s="39"/>
      <c r="I298" s="189"/>
      <c r="J298" s="39"/>
      <c r="K298" s="39"/>
      <c r="L298" s="40"/>
      <c r="M298" s="190"/>
      <c r="N298" s="191"/>
      <c r="O298" s="73"/>
      <c r="P298" s="73"/>
      <c r="Q298" s="73"/>
      <c r="R298" s="73"/>
      <c r="S298" s="73"/>
      <c r="T298" s="74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20" t="s">
        <v>164</v>
      </c>
      <c r="AU298" s="20" t="s">
        <v>82</v>
      </c>
    </row>
    <row r="299" s="13" customFormat="1">
      <c r="A299" s="13"/>
      <c r="B299" s="194"/>
      <c r="C299" s="13"/>
      <c r="D299" s="187" t="s">
        <v>166</v>
      </c>
      <c r="E299" s="195" t="s">
        <v>3</v>
      </c>
      <c r="F299" s="196" t="s">
        <v>464</v>
      </c>
      <c r="G299" s="13"/>
      <c r="H299" s="197">
        <v>15.6</v>
      </c>
      <c r="I299" s="198"/>
      <c r="J299" s="13"/>
      <c r="K299" s="13"/>
      <c r="L299" s="194"/>
      <c r="M299" s="199"/>
      <c r="N299" s="200"/>
      <c r="O299" s="200"/>
      <c r="P299" s="200"/>
      <c r="Q299" s="200"/>
      <c r="R299" s="200"/>
      <c r="S299" s="200"/>
      <c r="T299" s="20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5" t="s">
        <v>166</v>
      </c>
      <c r="AU299" s="195" t="s">
        <v>82</v>
      </c>
      <c r="AV299" s="13" t="s">
        <v>82</v>
      </c>
      <c r="AW299" s="13" t="s">
        <v>33</v>
      </c>
      <c r="AX299" s="13" t="s">
        <v>72</v>
      </c>
      <c r="AY299" s="195" t="s">
        <v>152</v>
      </c>
    </row>
    <row r="300" s="2" customFormat="1" ht="22.2" customHeight="1">
      <c r="A300" s="39"/>
      <c r="B300" s="173"/>
      <c r="C300" s="174" t="s">
        <v>465</v>
      </c>
      <c r="D300" s="174" t="s">
        <v>155</v>
      </c>
      <c r="E300" s="175" t="s">
        <v>466</v>
      </c>
      <c r="F300" s="176" t="s">
        <v>467</v>
      </c>
      <c r="G300" s="177" t="s">
        <v>158</v>
      </c>
      <c r="H300" s="178">
        <v>3.6000000000000001</v>
      </c>
      <c r="I300" s="179"/>
      <c r="J300" s="180">
        <f>ROUND(I300*H300,2)</f>
        <v>0</v>
      </c>
      <c r="K300" s="176" t="s">
        <v>159</v>
      </c>
      <c r="L300" s="40"/>
      <c r="M300" s="181" t="s">
        <v>3</v>
      </c>
      <c r="N300" s="182" t="s">
        <v>43</v>
      </c>
      <c r="O300" s="73"/>
      <c r="P300" s="183">
        <f>O300*H300</f>
        <v>0</v>
      </c>
      <c r="Q300" s="183">
        <v>0.012200000000000001</v>
      </c>
      <c r="R300" s="183">
        <f>Q300*H300</f>
        <v>0.043920000000000001</v>
      </c>
      <c r="S300" s="183">
        <v>0</v>
      </c>
      <c r="T300" s="184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185" t="s">
        <v>284</v>
      </c>
      <c r="AT300" s="185" t="s">
        <v>155</v>
      </c>
      <c r="AU300" s="185" t="s">
        <v>82</v>
      </c>
      <c r="AY300" s="20" t="s">
        <v>152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20" t="s">
        <v>80</v>
      </c>
      <c r="BK300" s="186">
        <f>ROUND(I300*H300,2)</f>
        <v>0</v>
      </c>
      <c r="BL300" s="20" t="s">
        <v>284</v>
      </c>
      <c r="BM300" s="185" t="s">
        <v>468</v>
      </c>
    </row>
    <row r="301" s="2" customFormat="1">
      <c r="A301" s="39"/>
      <c r="B301" s="40"/>
      <c r="C301" s="39"/>
      <c r="D301" s="187" t="s">
        <v>162</v>
      </c>
      <c r="E301" s="39"/>
      <c r="F301" s="188" t="s">
        <v>469</v>
      </c>
      <c r="G301" s="39"/>
      <c r="H301" s="39"/>
      <c r="I301" s="189"/>
      <c r="J301" s="39"/>
      <c r="K301" s="39"/>
      <c r="L301" s="40"/>
      <c r="M301" s="190"/>
      <c r="N301" s="191"/>
      <c r="O301" s="73"/>
      <c r="P301" s="73"/>
      <c r="Q301" s="73"/>
      <c r="R301" s="73"/>
      <c r="S301" s="73"/>
      <c r="T301" s="74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20" t="s">
        <v>162</v>
      </c>
      <c r="AU301" s="20" t="s">
        <v>82</v>
      </c>
    </row>
    <row r="302" s="2" customFormat="1">
      <c r="A302" s="39"/>
      <c r="B302" s="40"/>
      <c r="C302" s="39"/>
      <c r="D302" s="192" t="s">
        <v>164</v>
      </c>
      <c r="E302" s="39"/>
      <c r="F302" s="193" t="s">
        <v>470</v>
      </c>
      <c r="G302" s="39"/>
      <c r="H302" s="39"/>
      <c r="I302" s="189"/>
      <c r="J302" s="39"/>
      <c r="K302" s="39"/>
      <c r="L302" s="40"/>
      <c r="M302" s="190"/>
      <c r="N302" s="191"/>
      <c r="O302" s="73"/>
      <c r="P302" s="73"/>
      <c r="Q302" s="73"/>
      <c r="R302" s="73"/>
      <c r="S302" s="73"/>
      <c r="T302" s="74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20" t="s">
        <v>164</v>
      </c>
      <c r="AU302" s="20" t="s">
        <v>82</v>
      </c>
    </row>
    <row r="303" s="13" customFormat="1">
      <c r="A303" s="13"/>
      <c r="B303" s="194"/>
      <c r="C303" s="13"/>
      <c r="D303" s="187" t="s">
        <v>166</v>
      </c>
      <c r="E303" s="195" t="s">
        <v>3</v>
      </c>
      <c r="F303" s="196" t="s">
        <v>471</v>
      </c>
      <c r="G303" s="13"/>
      <c r="H303" s="197">
        <v>3.6000000000000001</v>
      </c>
      <c r="I303" s="198"/>
      <c r="J303" s="13"/>
      <c r="K303" s="13"/>
      <c r="L303" s="194"/>
      <c r="M303" s="199"/>
      <c r="N303" s="200"/>
      <c r="O303" s="200"/>
      <c r="P303" s="200"/>
      <c r="Q303" s="200"/>
      <c r="R303" s="200"/>
      <c r="S303" s="200"/>
      <c r="T303" s="20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166</v>
      </c>
      <c r="AU303" s="195" t="s">
        <v>82</v>
      </c>
      <c r="AV303" s="13" t="s">
        <v>82</v>
      </c>
      <c r="AW303" s="13" t="s">
        <v>33</v>
      </c>
      <c r="AX303" s="13" t="s">
        <v>72</v>
      </c>
      <c r="AY303" s="195" t="s">
        <v>152</v>
      </c>
    </row>
    <row r="304" s="2" customFormat="1" ht="14.4" customHeight="1">
      <c r="A304" s="39"/>
      <c r="B304" s="173"/>
      <c r="C304" s="174" t="s">
        <v>472</v>
      </c>
      <c r="D304" s="174" t="s">
        <v>155</v>
      </c>
      <c r="E304" s="175" t="s">
        <v>473</v>
      </c>
      <c r="F304" s="176" t="s">
        <v>474</v>
      </c>
      <c r="G304" s="177" t="s">
        <v>158</v>
      </c>
      <c r="H304" s="178">
        <v>3.6000000000000001</v>
      </c>
      <c r="I304" s="179"/>
      <c r="J304" s="180">
        <f>ROUND(I304*H304,2)</f>
        <v>0</v>
      </c>
      <c r="K304" s="176" t="s">
        <v>159</v>
      </c>
      <c r="L304" s="40"/>
      <c r="M304" s="181" t="s">
        <v>3</v>
      </c>
      <c r="N304" s="182" t="s">
        <v>43</v>
      </c>
      <c r="O304" s="73"/>
      <c r="P304" s="183">
        <f>O304*H304</f>
        <v>0</v>
      </c>
      <c r="Q304" s="183">
        <v>0.00010000000000000001</v>
      </c>
      <c r="R304" s="183">
        <f>Q304*H304</f>
        <v>0.00036000000000000002</v>
      </c>
      <c r="S304" s="183">
        <v>0</v>
      </c>
      <c r="T304" s="184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185" t="s">
        <v>284</v>
      </c>
      <c r="AT304" s="185" t="s">
        <v>155</v>
      </c>
      <c r="AU304" s="185" t="s">
        <v>82</v>
      </c>
      <c r="AY304" s="20" t="s">
        <v>152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20" t="s">
        <v>80</v>
      </c>
      <c r="BK304" s="186">
        <f>ROUND(I304*H304,2)</f>
        <v>0</v>
      </c>
      <c r="BL304" s="20" t="s">
        <v>284</v>
      </c>
      <c r="BM304" s="185" t="s">
        <v>475</v>
      </c>
    </row>
    <row r="305" s="2" customFormat="1">
      <c r="A305" s="39"/>
      <c r="B305" s="40"/>
      <c r="C305" s="39"/>
      <c r="D305" s="187" t="s">
        <v>162</v>
      </c>
      <c r="E305" s="39"/>
      <c r="F305" s="188" t="s">
        <v>476</v>
      </c>
      <c r="G305" s="39"/>
      <c r="H305" s="39"/>
      <c r="I305" s="189"/>
      <c r="J305" s="39"/>
      <c r="K305" s="39"/>
      <c r="L305" s="40"/>
      <c r="M305" s="190"/>
      <c r="N305" s="191"/>
      <c r="O305" s="73"/>
      <c r="P305" s="73"/>
      <c r="Q305" s="73"/>
      <c r="R305" s="73"/>
      <c r="S305" s="73"/>
      <c r="T305" s="74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20" t="s">
        <v>162</v>
      </c>
      <c r="AU305" s="20" t="s">
        <v>82</v>
      </c>
    </row>
    <row r="306" s="2" customFormat="1">
      <c r="A306" s="39"/>
      <c r="B306" s="40"/>
      <c r="C306" s="39"/>
      <c r="D306" s="192" t="s">
        <v>164</v>
      </c>
      <c r="E306" s="39"/>
      <c r="F306" s="193" t="s">
        <v>477</v>
      </c>
      <c r="G306" s="39"/>
      <c r="H306" s="39"/>
      <c r="I306" s="189"/>
      <c r="J306" s="39"/>
      <c r="K306" s="39"/>
      <c r="L306" s="40"/>
      <c r="M306" s="190"/>
      <c r="N306" s="191"/>
      <c r="O306" s="73"/>
      <c r="P306" s="73"/>
      <c r="Q306" s="73"/>
      <c r="R306" s="73"/>
      <c r="S306" s="73"/>
      <c r="T306" s="74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20" t="s">
        <v>164</v>
      </c>
      <c r="AU306" s="20" t="s">
        <v>82</v>
      </c>
    </row>
    <row r="307" s="2" customFormat="1" ht="14.4" customHeight="1">
      <c r="A307" s="39"/>
      <c r="B307" s="173"/>
      <c r="C307" s="174" t="s">
        <v>478</v>
      </c>
      <c r="D307" s="174" t="s">
        <v>155</v>
      </c>
      <c r="E307" s="175" t="s">
        <v>479</v>
      </c>
      <c r="F307" s="176" t="s">
        <v>480</v>
      </c>
      <c r="G307" s="177" t="s">
        <v>158</v>
      </c>
      <c r="H307" s="178">
        <v>3.6000000000000001</v>
      </c>
      <c r="I307" s="179"/>
      <c r="J307" s="180">
        <f>ROUND(I307*H307,2)</f>
        <v>0</v>
      </c>
      <c r="K307" s="176" t="s">
        <v>159</v>
      </c>
      <c r="L307" s="40"/>
      <c r="M307" s="181" t="s">
        <v>3</v>
      </c>
      <c r="N307" s="182" t="s">
        <v>43</v>
      </c>
      <c r="O307" s="73"/>
      <c r="P307" s="183">
        <f>O307*H307</f>
        <v>0</v>
      </c>
      <c r="Q307" s="183">
        <v>0.0016000000000000001</v>
      </c>
      <c r="R307" s="183">
        <f>Q307*H307</f>
        <v>0.0057600000000000004</v>
      </c>
      <c r="S307" s="183">
        <v>0</v>
      </c>
      <c r="T307" s="184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185" t="s">
        <v>284</v>
      </c>
      <c r="AT307" s="185" t="s">
        <v>155</v>
      </c>
      <c r="AU307" s="185" t="s">
        <v>82</v>
      </c>
      <c r="AY307" s="20" t="s">
        <v>152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20" t="s">
        <v>80</v>
      </c>
      <c r="BK307" s="186">
        <f>ROUND(I307*H307,2)</f>
        <v>0</v>
      </c>
      <c r="BL307" s="20" t="s">
        <v>284</v>
      </c>
      <c r="BM307" s="185" t="s">
        <v>481</v>
      </c>
    </row>
    <row r="308" s="2" customFormat="1">
      <c r="A308" s="39"/>
      <c r="B308" s="40"/>
      <c r="C308" s="39"/>
      <c r="D308" s="187" t="s">
        <v>162</v>
      </c>
      <c r="E308" s="39"/>
      <c r="F308" s="188" t="s">
        <v>482</v>
      </c>
      <c r="G308" s="39"/>
      <c r="H308" s="39"/>
      <c r="I308" s="189"/>
      <c r="J308" s="39"/>
      <c r="K308" s="39"/>
      <c r="L308" s="40"/>
      <c r="M308" s="190"/>
      <c r="N308" s="191"/>
      <c r="O308" s="73"/>
      <c r="P308" s="73"/>
      <c r="Q308" s="73"/>
      <c r="R308" s="73"/>
      <c r="S308" s="73"/>
      <c r="T308" s="74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20" t="s">
        <v>162</v>
      </c>
      <c r="AU308" s="20" t="s">
        <v>82</v>
      </c>
    </row>
    <row r="309" s="2" customFormat="1">
      <c r="A309" s="39"/>
      <c r="B309" s="40"/>
      <c r="C309" s="39"/>
      <c r="D309" s="192" t="s">
        <v>164</v>
      </c>
      <c r="E309" s="39"/>
      <c r="F309" s="193" t="s">
        <v>483</v>
      </c>
      <c r="G309" s="39"/>
      <c r="H309" s="39"/>
      <c r="I309" s="189"/>
      <c r="J309" s="39"/>
      <c r="K309" s="39"/>
      <c r="L309" s="40"/>
      <c r="M309" s="190"/>
      <c r="N309" s="191"/>
      <c r="O309" s="73"/>
      <c r="P309" s="73"/>
      <c r="Q309" s="73"/>
      <c r="R309" s="73"/>
      <c r="S309" s="73"/>
      <c r="T309" s="74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20" t="s">
        <v>164</v>
      </c>
      <c r="AU309" s="20" t="s">
        <v>82</v>
      </c>
    </row>
    <row r="310" s="2" customFormat="1" ht="19.8" customHeight="1">
      <c r="A310" s="39"/>
      <c r="B310" s="173"/>
      <c r="C310" s="174" t="s">
        <v>484</v>
      </c>
      <c r="D310" s="174" t="s">
        <v>155</v>
      </c>
      <c r="E310" s="175" t="s">
        <v>485</v>
      </c>
      <c r="F310" s="176" t="s">
        <v>486</v>
      </c>
      <c r="G310" s="177" t="s">
        <v>317</v>
      </c>
      <c r="H310" s="178">
        <v>4.5</v>
      </c>
      <c r="I310" s="179"/>
      <c r="J310" s="180">
        <f>ROUND(I310*H310,2)</f>
        <v>0</v>
      </c>
      <c r="K310" s="176" t="s">
        <v>159</v>
      </c>
      <c r="L310" s="40"/>
      <c r="M310" s="181" t="s">
        <v>3</v>
      </c>
      <c r="N310" s="182" t="s">
        <v>43</v>
      </c>
      <c r="O310" s="73"/>
      <c r="P310" s="183">
        <f>O310*H310</f>
        <v>0</v>
      </c>
      <c r="Q310" s="183">
        <v>0.0088199999999999997</v>
      </c>
      <c r="R310" s="183">
        <f>Q310*H310</f>
        <v>0.039689999999999996</v>
      </c>
      <c r="S310" s="183">
        <v>0</v>
      </c>
      <c r="T310" s="184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185" t="s">
        <v>284</v>
      </c>
      <c r="AT310" s="185" t="s">
        <v>155</v>
      </c>
      <c r="AU310" s="185" t="s">
        <v>82</v>
      </c>
      <c r="AY310" s="20" t="s">
        <v>152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20" t="s">
        <v>80</v>
      </c>
      <c r="BK310" s="186">
        <f>ROUND(I310*H310,2)</f>
        <v>0</v>
      </c>
      <c r="BL310" s="20" t="s">
        <v>284</v>
      </c>
      <c r="BM310" s="185" t="s">
        <v>487</v>
      </c>
    </row>
    <row r="311" s="2" customFormat="1">
      <c r="A311" s="39"/>
      <c r="B311" s="40"/>
      <c r="C311" s="39"/>
      <c r="D311" s="187" t="s">
        <v>162</v>
      </c>
      <c r="E311" s="39"/>
      <c r="F311" s="188" t="s">
        <v>488</v>
      </c>
      <c r="G311" s="39"/>
      <c r="H311" s="39"/>
      <c r="I311" s="189"/>
      <c r="J311" s="39"/>
      <c r="K311" s="39"/>
      <c r="L311" s="40"/>
      <c r="M311" s="190"/>
      <c r="N311" s="191"/>
      <c r="O311" s="73"/>
      <c r="P311" s="73"/>
      <c r="Q311" s="73"/>
      <c r="R311" s="73"/>
      <c r="S311" s="73"/>
      <c r="T311" s="74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20" t="s">
        <v>162</v>
      </c>
      <c r="AU311" s="20" t="s">
        <v>82</v>
      </c>
    </row>
    <row r="312" s="2" customFormat="1">
      <c r="A312" s="39"/>
      <c r="B312" s="40"/>
      <c r="C312" s="39"/>
      <c r="D312" s="192" t="s">
        <v>164</v>
      </c>
      <c r="E312" s="39"/>
      <c r="F312" s="193" t="s">
        <v>489</v>
      </c>
      <c r="G312" s="39"/>
      <c r="H312" s="39"/>
      <c r="I312" s="189"/>
      <c r="J312" s="39"/>
      <c r="K312" s="39"/>
      <c r="L312" s="40"/>
      <c r="M312" s="190"/>
      <c r="N312" s="191"/>
      <c r="O312" s="73"/>
      <c r="P312" s="73"/>
      <c r="Q312" s="73"/>
      <c r="R312" s="73"/>
      <c r="S312" s="73"/>
      <c r="T312" s="74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20" t="s">
        <v>164</v>
      </c>
      <c r="AU312" s="20" t="s">
        <v>82</v>
      </c>
    </row>
    <row r="313" s="13" customFormat="1">
      <c r="A313" s="13"/>
      <c r="B313" s="194"/>
      <c r="C313" s="13"/>
      <c r="D313" s="187" t="s">
        <v>166</v>
      </c>
      <c r="E313" s="195" t="s">
        <v>3</v>
      </c>
      <c r="F313" s="196" t="s">
        <v>490</v>
      </c>
      <c r="G313" s="13"/>
      <c r="H313" s="197">
        <v>4.5</v>
      </c>
      <c r="I313" s="198"/>
      <c r="J313" s="13"/>
      <c r="K313" s="13"/>
      <c r="L313" s="194"/>
      <c r="M313" s="199"/>
      <c r="N313" s="200"/>
      <c r="O313" s="200"/>
      <c r="P313" s="200"/>
      <c r="Q313" s="200"/>
      <c r="R313" s="200"/>
      <c r="S313" s="200"/>
      <c r="T313" s="20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5" t="s">
        <v>166</v>
      </c>
      <c r="AU313" s="195" t="s">
        <v>82</v>
      </c>
      <c r="AV313" s="13" t="s">
        <v>82</v>
      </c>
      <c r="AW313" s="13" t="s">
        <v>33</v>
      </c>
      <c r="AX313" s="13" t="s">
        <v>72</v>
      </c>
      <c r="AY313" s="195" t="s">
        <v>152</v>
      </c>
    </row>
    <row r="314" s="2" customFormat="1" ht="19.8" customHeight="1">
      <c r="A314" s="39"/>
      <c r="B314" s="173"/>
      <c r="C314" s="174" t="s">
        <v>491</v>
      </c>
      <c r="D314" s="174" t="s">
        <v>155</v>
      </c>
      <c r="E314" s="175" t="s">
        <v>492</v>
      </c>
      <c r="F314" s="176" t="s">
        <v>493</v>
      </c>
      <c r="G314" s="177" t="s">
        <v>170</v>
      </c>
      <c r="H314" s="178">
        <v>1</v>
      </c>
      <c r="I314" s="179"/>
      <c r="J314" s="180">
        <f>ROUND(I314*H314,2)</f>
        <v>0</v>
      </c>
      <c r="K314" s="176" t="s">
        <v>159</v>
      </c>
      <c r="L314" s="40"/>
      <c r="M314" s="181" t="s">
        <v>3</v>
      </c>
      <c r="N314" s="182" t="s">
        <v>43</v>
      </c>
      <c r="O314" s="73"/>
      <c r="P314" s="183">
        <f>O314*H314</f>
        <v>0</v>
      </c>
      <c r="Q314" s="183">
        <v>0.00022000000000000001</v>
      </c>
      <c r="R314" s="183">
        <f>Q314*H314</f>
        <v>0.00022000000000000001</v>
      </c>
      <c r="S314" s="183">
        <v>0</v>
      </c>
      <c r="T314" s="184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185" t="s">
        <v>284</v>
      </c>
      <c r="AT314" s="185" t="s">
        <v>155</v>
      </c>
      <c r="AU314" s="185" t="s">
        <v>82</v>
      </c>
      <c r="AY314" s="20" t="s">
        <v>152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20" t="s">
        <v>80</v>
      </c>
      <c r="BK314" s="186">
        <f>ROUND(I314*H314,2)</f>
        <v>0</v>
      </c>
      <c r="BL314" s="20" t="s">
        <v>284</v>
      </c>
      <c r="BM314" s="185" t="s">
        <v>494</v>
      </c>
    </row>
    <row r="315" s="2" customFormat="1">
      <c r="A315" s="39"/>
      <c r="B315" s="40"/>
      <c r="C315" s="39"/>
      <c r="D315" s="187" t="s">
        <v>162</v>
      </c>
      <c r="E315" s="39"/>
      <c r="F315" s="188" t="s">
        <v>495</v>
      </c>
      <c r="G315" s="39"/>
      <c r="H315" s="39"/>
      <c r="I315" s="189"/>
      <c r="J315" s="39"/>
      <c r="K315" s="39"/>
      <c r="L315" s="40"/>
      <c r="M315" s="190"/>
      <c r="N315" s="191"/>
      <c r="O315" s="73"/>
      <c r="P315" s="73"/>
      <c r="Q315" s="73"/>
      <c r="R315" s="73"/>
      <c r="S315" s="73"/>
      <c r="T315" s="74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20" t="s">
        <v>162</v>
      </c>
      <c r="AU315" s="20" t="s">
        <v>82</v>
      </c>
    </row>
    <row r="316" s="2" customFormat="1">
      <c r="A316" s="39"/>
      <c r="B316" s="40"/>
      <c r="C316" s="39"/>
      <c r="D316" s="192" t="s">
        <v>164</v>
      </c>
      <c r="E316" s="39"/>
      <c r="F316" s="193" t="s">
        <v>496</v>
      </c>
      <c r="G316" s="39"/>
      <c r="H316" s="39"/>
      <c r="I316" s="189"/>
      <c r="J316" s="39"/>
      <c r="K316" s="39"/>
      <c r="L316" s="40"/>
      <c r="M316" s="190"/>
      <c r="N316" s="191"/>
      <c r="O316" s="73"/>
      <c r="P316" s="73"/>
      <c r="Q316" s="73"/>
      <c r="R316" s="73"/>
      <c r="S316" s="73"/>
      <c r="T316" s="74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20" t="s">
        <v>164</v>
      </c>
      <c r="AU316" s="20" t="s">
        <v>82</v>
      </c>
    </row>
    <row r="317" s="14" customFormat="1">
      <c r="A317" s="14"/>
      <c r="B317" s="202"/>
      <c r="C317" s="14"/>
      <c r="D317" s="187" t="s">
        <v>166</v>
      </c>
      <c r="E317" s="203" t="s">
        <v>3</v>
      </c>
      <c r="F317" s="204" t="s">
        <v>497</v>
      </c>
      <c r="G317" s="14"/>
      <c r="H317" s="203" t="s">
        <v>3</v>
      </c>
      <c r="I317" s="205"/>
      <c r="J317" s="14"/>
      <c r="K317" s="14"/>
      <c r="L317" s="202"/>
      <c r="M317" s="206"/>
      <c r="N317" s="207"/>
      <c r="O317" s="207"/>
      <c r="P317" s="207"/>
      <c r="Q317" s="207"/>
      <c r="R317" s="207"/>
      <c r="S317" s="207"/>
      <c r="T317" s="20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03" t="s">
        <v>166</v>
      </c>
      <c r="AU317" s="203" t="s">
        <v>82</v>
      </c>
      <c r="AV317" s="14" t="s">
        <v>80</v>
      </c>
      <c r="AW317" s="14" t="s">
        <v>33</v>
      </c>
      <c r="AX317" s="14" t="s">
        <v>72</v>
      </c>
      <c r="AY317" s="203" t="s">
        <v>152</v>
      </c>
    </row>
    <row r="318" s="13" customFormat="1">
      <c r="A318" s="13"/>
      <c r="B318" s="194"/>
      <c r="C318" s="13"/>
      <c r="D318" s="187" t="s">
        <v>166</v>
      </c>
      <c r="E318" s="195" t="s">
        <v>3</v>
      </c>
      <c r="F318" s="196" t="s">
        <v>498</v>
      </c>
      <c r="G318" s="13"/>
      <c r="H318" s="197">
        <v>1</v>
      </c>
      <c r="I318" s="198"/>
      <c r="J318" s="13"/>
      <c r="K318" s="13"/>
      <c r="L318" s="194"/>
      <c r="M318" s="199"/>
      <c r="N318" s="200"/>
      <c r="O318" s="200"/>
      <c r="P318" s="200"/>
      <c r="Q318" s="200"/>
      <c r="R318" s="200"/>
      <c r="S318" s="200"/>
      <c r="T318" s="20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5" t="s">
        <v>166</v>
      </c>
      <c r="AU318" s="195" t="s">
        <v>82</v>
      </c>
      <c r="AV318" s="13" t="s">
        <v>82</v>
      </c>
      <c r="AW318" s="13" t="s">
        <v>33</v>
      </c>
      <c r="AX318" s="13" t="s">
        <v>72</v>
      </c>
      <c r="AY318" s="195" t="s">
        <v>152</v>
      </c>
    </row>
    <row r="319" s="2" customFormat="1" ht="30" customHeight="1">
      <c r="A319" s="39"/>
      <c r="B319" s="173"/>
      <c r="C319" s="209" t="s">
        <v>499</v>
      </c>
      <c r="D319" s="209" t="s">
        <v>397</v>
      </c>
      <c r="E319" s="210" t="s">
        <v>500</v>
      </c>
      <c r="F319" s="211" t="s">
        <v>501</v>
      </c>
      <c r="G319" s="212" t="s">
        <v>170</v>
      </c>
      <c r="H319" s="213">
        <v>1</v>
      </c>
      <c r="I319" s="214"/>
      <c r="J319" s="215">
        <f>ROUND(I319*H319,2)</f>
        <v>0</v>
      </c>
      <c r="K319" s="211" t="s">
        <v>159</v>
      </c>
      <c r="L319" s="216"/>
      <c r="M319" s="217" t="s">
        <v>3</v>
      </c>
      <c r="N319" s="218" t="s">
        <v>43</v>
      </c>
      <c r="O319" s="73"/>
      <c r="P319" s="183">
        <f>O319*H319</f>
        <v>0</v>
      </c>
      <c r="Q319" s="183">
        <v>0.012489999999999999</v>
      </c>
      <c r="R319" s="183">
        <f>Q319*H319</f>
        <v>0.012489999999999999</v>
      </c>
      <c r="S319" s="183">
        <v>0</v>
      </c>
      <c r="T319" s="184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185" t="s">
        <v>400</v>
      </c>
      <c r="AT319" s="185" t="s">
        <v>397</v>
      </c>
      <c r="AU319" s="185" t="s">
        <v>82</v>
      </c>
      <c r="AY319" s="20" t="s">
        <v>152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20" t="s">
        <v>80</v>
      </c>
      <c r="BK319" s="186">
        <f>ROUND(I319*H319,2)</f>
        <v>0</v>
      </c>
      <c r="BL319" s="20" t="s">
        <v>284</v>
      </c>
      <c r="BM319" s="185" t="s">
        <v>502</v>
      </c>
    </row>
    <row r="320" s="2" customFormat="1">
      <c r="A320" s="39"/>
      <c r="B320" s="40"/>
      <c r="C320" s="39"/>
      <c r="D320" s="187" t="s">
        <v>162</v>
      </c>
      <c r="E320" s="39"/>
      <c r="F320" s="188" t="s">
        <v>501</v>
      </c>
      <c r="G320" s="39"/>
      <c r="H320" s="39"/>
      <c r="I320" s="189"/>
      <c r="J320" s="39"/>
      <c r="K320" s="39"/>
      <c r="L320" s="40"/>
      <c r="M320" s="190"/>
      <c r="N320" s="191"/>
      <c r="O320" s="73"/>
      <c r="P320" s="73"/>
      <c r="Q320" s="73"/>
      <c r="R320" s="73"/>
      <c r="S320" s="73"/>
      <c r="T320" s="74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20" t="s">
        <v>162</v>
      </c>
      <c r="AU320" s="20" t="s">
        <v>82</v>
      </c>
    </row>
    <row r="321" s="13" customFormat="1">
      <c r="A321" s="13"/>
      <c r="B321" s="194"/>
      <c r="C321" s="13"/>
      <c r="D321" s="187" t="s">
        <v>166</v>
      </c>
      <c r="E321" s="195" t="s">
        <v>3</v>
      </c>
      <c r="F321" s="196" t="s">
        <v>503</v>
      </c>
      <c r="G321" s="13"/>
      <c r="H321" s="197">
        <v>1</v>
      </c>
      <c r="I321" s="198"/>
      <c r="J321" s="13"/>
      <c r="K321" s="13"/>
      <c r="L321" s="194"/>
      <c r="M321" s="199"/>
      <c r="N321" s="200"/>
      <c r="O321" s="200"/>
      <c r="P321" s="200"/>
      <c r="Q321" s="200"/>
      <c r="R321" s="200"/>
      <c r="S321" s="200"/>
      <c r="T321" s="20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5" t="s">
        <v>166</v>
      </c>
      <c r="AU321" s="195" t="s">
        <v>82</v>
      </c>
      <c r="AV321" s="13" t="s">
        <v>82</v>
      </c>
      <c r="AW321" s="13" t="s">
        <v>33</v>
      </c>
      <c r="AX321" s="13" t="s">
        <v>72</v>
      </c>
      <c r="AY321" s="195" t="s">
        <v>152</v>
      </c>
    </row>
    <row r="322" s="2" customFormat="1" ht="22.2" customHeight="1">
      <c r="A322" s="39"/>
      <c r="B322" s="173"/>
      <c r="C322" s="174" t="s">
        <v>504</v>
      </c>
      <c r="D322" s="174" t="s">
        <v>155</v>
      </c>
      <c r="E322" s="175" t="s">
        <v>505</v>
      </c>
      <c r="F322" s="176" t="s">
        <v>506</v>
      </c>
      <c r="G322" s="177" t="s">
        <v>170</v>
      </c>
      <c r="H322" s="178">
        <v>1</v>
      </c>
      <c r="I322" s="179"/>
      <c r="J322" s="180">
        <f>ROUND(I322*H322,2)</f>
        <v>0</v>
      </c>
      <c r="K322" s="176" t="s">
        <v>159</v>
      </c>
      <c r="L322" s="40"/>
      <c r="M322" s="181" t="s">
        <v>3</v>
      </c>
      <c r="N322" s="182" t="s">
        <v>43</v>
      </c>
      <c r="O322" s="73"/>
      <c r="P322" s="183">
        <f>O322*H322</f>
        <v>0</v>
      </c>
      <c r="Q322" s="183">
        <v>0.018339999999999999</v>
      </c>
      <c r="R322" s="183">
        <f>Q322*H322</f>
        <v>0.018339999999999999</v>
      </c>
      <c r="S322" s="183">
        <v>0</v>
      </c>
      <c r="T322" s="184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185" t="s">
        <v>284</v>
      </c>
      <c r="AT322" s="185" t="s">
        <v>155</v>
      </c>
      <c r="AU322" s="185" t="s">
        <v>82</v>
      </c>
      <c r="AY322" s="20" t="s">
        <v>152</v>
      </c>
      <c r="BE322" s="186">
        <f>IF(N322="základní",J322,0)</f>
        <v>0</v>
      </c>
      <c r="BF322" s="186">
        <f>IF(N322="snížená",J322,0)</f>
        <v>0</v>
      </c>
      <c r="BG322" s="186">
        <f>IF(N322="zákl. přenesená",J322,0)</f>
        <v>0</v>
      </c>
      <c r="BH322" s="186">
        <f>IF(N322="sníž. přenesená",J322,0)</f>
        <v>0</v>
      </c>
      <c r="BI322" s="186">
        <f>IF(N322="nulová",J322,0)</f>
        <v>0</v>
      </c>
      <c r="BJ322" s="20" t="s">
        <v>80</v>
      </c>
      <c r="BK322" s="186">
        <f>ROUND(I322*H322,2)</f>
        <v>0</v>
      </c>
      <c r="BL322" s="20" t="s">
        <v>284</v>
      </c>
      <c r="BM322" s="185" t="s">
        <v>507</v>
      </c>
    </row>
    <row r="323" s="2" customFormat="1">
      <c r="A323" s="39"/>
      <c r="B323" s="40"/>
      <c r="C323" s="39"/>
      <c r="D323" s="187" t="s">
        <v>162</v>
      </c>
      <c r="E323" s="39"/>
      <c r="F323" s="188" t="s">
        <v>508</v>
      </c>
      <c r="G323" s="39"/>
      <c r="H323" s="39"/>
      <c r="I323" s="189"/>
      <c r="J323" s="39"/>
      <c r="K323" s="39"/>
      <c r="L323" s="40"/>
      <c r="M323" s="190"/>
      <c r="N323" s="191"/>
      <c r="O323" s="73"/>
      <c r="P323" s="73"/>
      <c r="Q323" s="73"/>
      <c r="R323" s="73"/>
      <c r="S323" s="73"/>
      <c r="T323" s="74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20" t="s">
        <v>162</v>
      </c>
      <c r="AU323" s="20" t="s">
        <v>82</v>
      </c>
    </row>
    <row r="324" s="2" customFormat="1">
      <c r="A324" s="39"/>
      <c r="B324" s="40"/>
      <c r="C324" s="39"/>
      <c r="D324" s="192" t="s">
        <v>164</v>
      </c>
      <c r="E324" s="39"/>
      <c r="F324" s="193" t="s">
        <v>509</v>
      </c>
      <c r="G324" s="39"/>
      <c r="H324" s="39"/>
      <c r="I324" s="189"/>
      <c r="J324" s="39"/>
      <c r="K324" s="39"/>
      <c r="L324" s="40"/>
      <c r="M324" s="190"/>
      <c r="N324" s="191"/>
      <c r="O324" s="73"/>
      <c r="P324" s="73"/>
      <c r="Q324" s="73"/>
      <c r="R324" s="73"/>
      <c r="S324" s="73"/>
      <c r="T324" s="74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20" t="s">
        <v>164</v>
      </c>
      <c r="AU324" s="20" t="s">
        <v>82</v>
      </c>
    </row>
    <row r="325" s="13" customFormat="1">
      <c r="A325" s="13"/>
      <c r="B325" s="194"/>
      <c r="C325" s="13"/>
      <c r="D325" s="187" t="s">
        <v>166</v>
      </c>
      <c r="E325" s="195" t="s">
        <v>3</v>
      </c>
      <c r="F325" s="196" t="s">
        <v>503</v>
      </c>
      <c r="G325" s="13"/>
      <c r="H325" s="197">
        <v>1</v>
      </c>
      <c r="I325" s="198"/>
      <c r="J325" s="13"/>
      <c r="K325" s="13"/>
      <c r="L325" s="194"/>
      <c r="M325" s="199"/>
      <c r="N325" s="200"/>
      <c r="O325" s="200"/>
      <c r="P325" s="200"/>
      <c r="Q325" s="200"/>
      <c r="R325" s="200"/>
      <c r="S325" s="200"/>
      <c r="T325" s="20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5" t="s">
        <v>166</v>
      </c>
      <c r="AU325" s="195" t="s">
        <v>82</v>
      </c>
      <c r="AV325" s="13" t="s">
        <v>82</v>
      </c>
      <c r="AW325" s="13" t="s">
        <v>33</v>
      </c>
      <c r="AX325" s="13" t="s">
        <v>72</v>
      </c>
      <c r="AY325" s="195" t="s">
        <v>152</v>
      </c>
    </row>
    <row r="326" s="2" customFormat="1" ht="19.8" customHeight="1">
      <c r="A326" s="39"/>
      <c r="B326" s="173"/>
      <c r="C326" s="174" t="s">
        <v>510</v>
      </c>
      <c r="D326" s="174" t="s">
        <v>155</v>
      </c>
      <c r="E326" s="175" t="s">
        <v>511</v>
      </c>
      <c r="F326" s="176" t="s">
        <v>512</v>
      </c>
      <c r="G326" s="177" t="s">
        <v>317</v>
      </c>
      <c r="H326" s="178">
        <v>3</v>
      </c>
      <c r="I326" s="179"/>
      <c r="J326" s="180">
        <f>ROUND(I326*H326,2)</f>
        <v>0</v>
      </c>
      <c r="K326" s="176" t="s">
        <v>159</v>
      </c>
      <c r="L326" s="40"/>
      <c r="M326" s="181" t="s">
        <v>3</v>
      </c>
      <c r="N326" s="182" t="s">
        <v>43</v>
      </c>
      <c r="O326" s="73"/>
      <c r="P326" s="183">
        <f>O326*H326</f>
        <v>0</v>
      </c>
      <c r="Q326" s="183">
        <v>0.0027799999999999999</v>
      </c>
      <c r="R326" s="183">
        <f>Q326*H326</f>
        <v>0.0083400000000000002</v>
      </c>
      <c r="S326" s="183">
        <v>0</v>
      </c>
      <c r="T326" s="18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185" t="s">
        <v>284</v>
      </c>
      <c r="AT326" s="185" t="s">
        <v>155</v>
      </c>
      <c r="AU326" s="185" t="s">
        <v>82</v>
      </c>
      <c r="AY326" s="20" t="s">
        <v>152</v>
      </c>
      <c r="BE326" s="186">
        <f>IF(N326="základní",J326,0)</f>
        <v>0</v>
      </c>
      <c r="BF326" s="186">
        <f>IF(N326="snížená",J326,0)</f>
        <v>0</v>
      </c>
      <c r="BG326" s="186">
        <f>IF(N326="zákl. přenesená",J326,0)</f>
        <v>0</v>
      </c>
      <c r="BH326" s="186">
        <f>IF(N326="sníž. přenesená",J326,0)</f>
        <v>0</v>
      </c>
      <c r="BI326" s="186">
        <f>IF(N326="nulová",J326,0)</f>
        <v>0</v>
      </c>
      <c r="BJ326" s="20" t="s">
        <v>80</v>
      </c>
      <c r="BK326" s="186">
        <f>ROUND(I326*H326,2)</f>
        <v>0</v>
      </c>
      <c r="BL326" s="20" t="s">
        <v>284</v>
      </c>
      <c r="BM326" s="185" t="s">
        <v>513</v>
      </c>
    </row>
    <row r="327" s="2" customFormat="1">
      <c r="A327" s="39"/>
      <c r="B327" s="40"/>
      <c r="C327" s="39"/>
      <c r="D327" s="187" t="s">
        <v>162</v>
      </c>
      <c r="E327" s="39"/>
      <c r="F327" s="188" t="s">
        <v>514</v>
      </c>
      <c r="G327" s="39"/>
      <c r="H327" s="39"/>
      <c r="I327" s="189"/>
      <c r="J327" s="39"/>
      <c r="K327" s="39"/>
      <c r="L327" s="40"/>
      <c r="M327" s="190"/>
      <c r="N327" s="191"/>
      <c r="O327" s="73"/>
      <c r="P327" s="73"/>
      <c r="Q327" s="73"/>
      <c r="R327" s="73"/>
      <c r="S327" s="73"/>
      <c r="T327" s="74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20" t="s">
        <v>162</v>
      </c>
      <c r="AU327" s="20" t="s">
        <v>82</v>
      </c>
    </row>
    <row r="328" s="2" customFormat="1">
      <c r="A328" s="39"/>
      <c r="B328" s="40"/>
      <c r="C328" s="39"/>
      <c r="D328" s="192" t="s">
        <v>164</v>
      </c>
      <c r="E328" s="39"/>
      <c r="F328" s="193" t="s">
        <v>515</v>
      </c>
      <c r="G328" s="39"/>
      <c r="H328" s="39"/>
      <c r="I328" s="189"/>
      <c r="J328" s="39"/>
      <c r="K328" s="39"/>
      <c r="L328" s="40"/>
      <c r="M328" s="190"/>
      <c r="N328" s="191"/>
      <c r="O328" s="73"/>
      <c r="P328" s="73"/>
      <c r="Q328" s="73"/>
      <c r="R328" s="73"/>
      <c r="S328" s="73"/>
      <c r="T328" s="74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20" t="s">
        <v>164</v>
      </c>
      <c r="AU328" s="20" t="s">
        <v>82</v>
      </c>
    </row>
    <row r="329" s="13" customFormat="1">
      <c r="A329" s="13"/>
      <c r="B329" s="194"/>
      <c r="C329" s="13"/>
      <c r="D329" s="187" t="s">
        <v>166</v>
      </c>
      <c r="E329" s="195" t="s">
        <v>3</v>
      </c>
      <c r="F329" s="196" t="s">
        <v>516</v>
      </c>
      <c r="G329" s="13"/>
      <c r="H329" s="197">
        <v>3</v>
      </c>
      <c r="I329" s="198"/>
      <c r="J329" s="13"/>
      <c r="K329" s="13"/>
      <c r="L329" s="194"/>
      <c r="M329" s="199"/>
      <c r="N329" s="200"/>
      <c r="O329" s="200"/>
      <c r="P329" s="200"/>
      <c r="Q329" s="200"/>
      <c r="R329" s="200"/>
      <c r="S329" s="200"/>
      <c r="T329" s="20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5" t="s">
        <v>166</v>
      </c>
      <c r="AU329" s="195" t="s">
        <v>82</v>
      </c>
      <c r="AV329" s="13" t="s">
        <v>82</v>
      </c>
      <c r="AW329" s="13" t="s">
        <v>33</v>
      </c>
      <c r="AX329" s="13" t="s">
        <v>72</v>
      </c>
      <c r="AY329" s="195" t="s">
        <v>152</v>
      </c>
    </row>
    <row r="330" s="2" customFormat="1" ht="22.2" customHeight="1">
      <c r="A330" s="39"/>
      <c r="B330" s="173"/>
      <c r="C330" s="174" t="s">
        <v>517</v>
      </c>
      <c r="D330" s="174" t="s">
        <v>155</v>
      </c>
      <c r="E330" s="175" t="s">
        <v>518</v>
      </c>
      <c r="F330" s="176" t="s">
        <v>519</v>
      </c>
      <c r="G330" s="177" t="s">
        <v>354</v>
      </c>
      <c r="H330" s="178">
        <v>0.71099999999999997</v>
      </c>
      <c r="I330" s="179"/>
      <c r="J330" s="180">
        <f>ROUND(I330*H330,2)</f>
        <v>0</v>
      </c>
      <c r="K330" s="176" t="s">
        <v>159</v>
      </c>
      <c r="L330" s="40"/>
      <c r="M330" s="181" t="s">
        <v>3</v>
      </c>
      <c r="N330" s="182" t="s">
        <v>43</v>
      </c>
      <c r="O330" s="73"/>
      <c r="P330" s="183">
        <f>O330*H330</f>
        <v>0</v>
      </c>
      <c r="Q330" s="183">
        <v>0</v>
      </c>
      <c r="R330" s="183">
        <f>Q330*H330</f>
        <v>0</v>
      </c>
      <c r="S330" s="183">
        <v>0</v>
      </c>
      <c r="T330" s="18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185" t="s">
        <v>284</v>
      </c>
      <c r="AT330" s="185" t="s">
        <v>155</v>
      </c>
      <c r="AU330" s="185" t="s">
        <v>82</v>
      </c>
      <c r="AY330" s="20" t="s">
        <v>152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20" t="s">
        <v>80</v>
      </c>
      <c r="BK330" s="186">
        <f>ROUND(I330*H330,2)</f>
        <v>0</v>
      </c>
      <c r="BL330" s="20" t="s">
        <v>284</v>
      </c>
      <c r="BM330" s="185" t="s">
        <v>520</v>
      </c>
    </row>
    <row r="331" s="2" customFormat="1">
      <c r="A331" s="39"/>
      <c r="B331" s="40"/>
      <c r="C331" s="39"/>
      <c r="D331" s="187" t="s">
        <v>162</v>
      </c>
      <c r="E331" s="39"/>
      <c r="F331" s="188" t="s">
        <v>521</v>
      </c>
      <c r="G331" s="39"/>
      <c r="H331" s="39"/>
      <c r="I331" s="189"/>
      <c r="J331" s="39"/>
      <c r="K331" s="39"/>
      <c r="L331" s="40"/>
      <c r="M331" s="190"/>
      <c r="N331" s="191"/>
      <c r="O331" s="73"/>
      <c r="P331" s="73"/>
      <c r="Q331" s="73"/>
      <c r="R331" s="73"/>
      <c r="S331" s="73"/>
      <c r="T331" s="74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20" t="s">
        <v>162</v>
      </c>
      <c r="AU331" s="20" t="s">
        <v>82</v>
      </c>
    </row>
    <row r="332" s="2" customFormat="1">
      <c r="A332" s="39"/>
      <c r="B332" s="40"/>
      <c r="C332" s="39"/>
      <c r="D332" s="192" t="s">
        <v>164</v>
      </c>
      <c r="E332" s="39"/>
      <c r="F332" s="193" t="s">
        <v>522</v>
      </c>
      <c r="G332" s="39"/>
      <c r="H332" s="39"/>
      <c r="I332" s="189"/>
      <c r="J332" s="39"/>
      <c r="K332" s="39"/>
      <c r="L332" s="40"/>
      <c r="M332" s="190"/>
      <c r="N332" s="191"/>
      <c r="O332" s="73"/>
      <c r="P332" s="73"/>
      <c r="Q332" s="73"/>
      <c r="R332" s="73"/>
      <c r="S332" s="73"/>
      <c r="T332" s="74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20" t="s">
        <v>164</v>
      </c>
      <c r="AU332" s="20" t="s">
        <v>82</v>
      </c>
    </row>
    <row r="333" s="12" customFormat="1" ht="22.8" customHeight="1">
      <c r="A333" s="12"/>
      <c r="B333" s="160"/>
      <c r="C333" s="12"/>
      <c r="D333" s="161" t="s">
        <v>71</v>
      </c>
      <c r="E333" s="171" t="s">
        <v>523</v>
      </c>
      <c r="F333" s="171" t="s">
        <v>524</v>
      </c>
      <c r="G333" s="12"/>
      <c r="H333" s="12"/>
      <c r="I333" s="163"/>
      <c r="J333" s="172">
        <f>BK333</f>
        <v>0</v>
      </c>
      <c r="K333" s="12"/>
      <c r="L333" s="160"/>
      <c r="M333" s="165"/>
      <c r="N333" s="166"/>
      <c r="O333" s="166"/>
      <c r="P333" s="167">
        <f>SUM(P334:P340)</f>
        <v>0</v>
      </c>
      <c r="Q333" s="166"/>
      <c r="R333" s="167">
        <f>SUM(R334:R340)</f>
        <v>0.015679999999999999</v>
      </c>
      <c r="S333" s="166"/>
      <c r="T333" s="168">
        <f>SUM(T334:T340)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61" t="s">
        <v>82</v>
      </c>
      <c r="AT333" s="169" t="s">
        <v>71</v>
      </c>
      <c r="AU333" s="169" t="s">
        <v>80</v>
      </c>
      <c r="AY333" s="161" t="s">
        <v>152</v>
      </c>
      <c r="BK333" s="170">
        <f>SUM(BK334:BK340)</f>
        <v>0</v>
      </c>
    </row>
    <row r="334" s="2" customFormat="1" ht="30" customHeight="1">
      <c r="A334" s="39"/>
      <c r="B334" s="173"/>
      <c r="C334" s="174" t="s">
        <v>525</v>
      </c>
      <c r="D334" s="174" t="s">
        <v>155</v>
      </c>
      <c r="E334" s="175" t="s">
        <v>526</v>
      </c>
      <c r="F334" s="176" t="s">
        <v>527</v>
      </c>
      <c r="G334" s="177" t="s">
        <v>170</v>
      </c>
      <c r="H334" s="178">
        <v>1</v>
      </c>
      <c r="I334" s="179"/>
      <c r="J334" s="180">
        <f>ROUND(I334*H334,2)</f>
        <v>0</v>
      </c>
      <c r="K334" s="176" t="s">
        <v>159</v>
      </c>
      <c r="L334" s="40"/>
      <c r="M334" s="181" t="s">
        <v>3</v>
      </c>
      <c r="N334" s="182" t="s">
        <v>43</v>
      </c>
      <c r="O334" s="73"/>
      <c r="P334" s="183">
        <f>O334*H334</f>
        <v>0</v>
      </c>
      <c r="Q334" s="183">
        <v>0.015679999999999999</v>
      </c>
      <c r="R334" s="183">
        <f>Q334*H334</f>
        <v>0.015679999999999999</v>
      </c>
      <c r="S334" s="183">
        <v>0</v>
      </c>
      <c r="T334" s="184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185" t="s">
        <v>284</v>
      </c>
      <c r="AT334" s="185" t="s">
        <v>155</v>
      </c>
      <c r="AU334" s="185" t="s">
        <v>82</v>
      </c>
      <c r="AY334" s="20" t="s">
        <v>152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20" t="s">
        <v>80</v>
      </c>
      <c r="BK334" s="186">
        <f>ROUND(I334*H334,2)</f>
        <v>0</v>
      </c>
      <c r="BL334" s="20" t="s">
        <v>284</v>
      </c>
      <c r="BM334" s="185" t="s">
        <v>528</v>
      </c>
    </row>
    <row r="335" s="2" customFormat="1">
      <c r="A335" s="39"/>
      <c r="B335" s="40"/>
      <c r="C335" s="39"/>
      <c r="D335" s="187" t="s">
        <v>162</v>
      </c>
      <c r="E335" s="39"/>
      <c r="F335" s="188" t="s">
        <v>529</v>
      </c>
      <c r="G335" s="39"/>
      <c r="H335" s="39"/>
      <c r="I335" s="189"/>
      <c r="J335" s="39"/>
      <c r="K335" s="39"/>
      <c r="L335" s="40"/>
      <c r="M335" s="190"/>
      <c r="N335" s="191"/>
      <c r="O335" s="73"/>
      <c r="P335" s="73"/>
      <c r="Q335" s="73"/>
      <c r="R335" s="73"/>
      <c r="S335" s="73"/>
      <c r="T335" s="74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20" t="s">
        <v>162</v>
      </c>
      <c r="AU335" s="20" t="s">
        <v>82</v>
      </c>
    </row>
    <row r="336" s="2" customFormat="1">
      <c r="A336" s="39"/>
      <c r="B336" s="40"/>
      <c r="C336" s="39"/>
      <c r="D336" s="192" t="s">
        <v>164</v>
      </c>
      <c r="E336" s="39"/>
      <c r="F336" s="193" t="s">
        <v>530</v>
      </c>
      <c r="G336" s="39"/>
      <c r="H336" s="39"/>
      <c r="I336" s="189"/>
      <c r="J336" s="39"/>
      <c r="K336" s="39"/>
      <c r="L336" s="40"/>
      <c r="M336" s="190"/>
      <c r="N336" s="191"/>
      <c r="O336" s="73"/>
      <c r="P336" s="73"/>
      <c r="Q336" s="73"/>
      <c r="R336" s="73"/>
      <c r="S336" s="73"/>
      <c r="T336" s="74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20" t="s">
        <v>164</v>
      </c>
      <c r="AU336" s="20" t="s">
        <v>82</v>
      </c>
    </row>
    <row r="337" s="13" customFormat="1">
      <c r="A337" s="13"/>
      <c r="B337" s="194"/>
      <c r="C337" s="13"/>
      <c r="D337" s="187" t="s">
        <v>166</v>
      </c>
      <c r="E337" s="195" t="s">
        <v>3</v>
      </c>
      <c r="F337" s="196" t="s">
        <v>531</v>
      </c>
      <c r="G337" s="13"/>
      <c r="H337" s="197">
        <v>1</v>
      </c>
      <c r="I337" s="198"/>
      <c r="J337" s="13"/>
      <c r="K337" s="13"/>
      <c r="L337" s="194"/>
      <c r="M337" s="199"/>
      <c r="N337" s="200"/>
      <c r="O337" s="200"/>
      <c r="P337" s="200"/>
      <c r="Q337" s="200"/>
      <c r="R337" s="200"/>
      <c r="S337" s="200"/>
      <c r="T337" s="20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5" t="s">
        <v>166</v>
      </c>
      <c r="AU337" s="195" t="s">
        <v>82</v>
      </c>
      <c r="AV337" s="13" t="s">
        <v>82</v>
      </c>
      <c r="AW337" s="13" t="s">
        <v>33</v>
      </c>
      <c r="AX337" s="13" t="s">
        <v>72</v>
      </c>
      <c r="AY337" s="195" t="s">
        <v>152</v>
      </c>
    </row>
    <row r="338" s="2" customFormat="1" ht="22.2" customHeight="1">
      <c r="A338" s="39"/>
      <c r="B338" s="173"/>
      <c r="C338" s="174" t="s">
        <v>532</v>
      </c>
      <c r="D338" s="174" t="s">
        <v>155</v>
      </c>
      <c r="E338" s="175" t="s">
        <v>533</v>
      </c>
      <c r="F338" s="176" t="s">
        <v>534</v>
      </c>
      <c r="G338" s="177" t="s">
        <v>354</v>
      </c>
      <c r="H338" s="178">
        <v>0.016</v>
      </c>
      <c r="I338" s="179"/>
      <c r="J338" s="180">
        <f>ROUND(I338*H338,2)</f>
        <v>0</v>
      </c>
      <c r="K338" s="176" t="s">
        <v>159</v>
      </c>
      <c r="L338" s="40"/>
      <c r="M338" s="181" t="s">
        <v>3</v>
      </c>
      <c r="N338" s="182" t="s">
        <v>43</v>
      </c>
      <c r="O338" s="73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185" t="s">
        <v>284</v>
      </c>
      <c r="AT338" s="185" t="s">
        <v>155</v>
      </c>
      <c r="AU338" s="185" t="s">
        <v>82</v>
      </c>
      <c r="AY338" s="20" t="s">
        <v>152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20" t="s">
        <v>80</v>
      </c>
      <c r="BK338" s="186">
        <f>ROUND(I338*H338,2)</f>
        <v>0</v>
      </c>
      <c r="BL338" s="20" t="s">
        <v>284</v>
      </c>
      <c r="BM338" s="185" t="s">
        <v>535</v>
      </c>
    </row>
    <row r="339" s="2" customFormat="1">
      <c r="A339" s="39"/>
      <c r="B339" s="40"/>
      <c r="C339" s="39"/>
      <c r="D339" s="187" t="s">
        <v>162</v>
      </c>
      <c r="E339" s="39"/>
      <c r="F339" s="188" t="s">
        <v>536</v>
      </c>
      <c r="G339" s="39"/>
      <c r="H339" s="39"/>
      <c r="I339" s="189"/>
      <c r="J339" s="39"/>
      <c r="K339" s="39"/>
      <c r="L339" s="40"/>
      <c r="M339" s="190"/>
      <c r="N339" s="191"/>
      <c r="O339" s="73"/>
      <c r="P339" s="73"/>
      <c r="Q339" s="73"/>
      <c r="R339" s="73"/>
      <c r="S339" s="73"/>
      <c r="T339" s="74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20" t="s">
        <v>162</v>
      </c>
      <c r="AU339" s="20" t="s">
        <v>82</v>
      </c>
    </row>
    <row r="340" s="2" customFormat="1">
      <c r="A340" s="39"/>
      <c r="B340" s="40"/>
      <c r="C340" s="39"/>
      <c r="D340" s="192" t="s">
        <v>164</v>
      </c>
      <c r="E340" s="39"/>
      <c r="F340" s="193" t="s">
        <v>537</v>
      </c>
      <c r="G340" s="39"/>
      <c r="H340" s="39"/>
      <c r="I340" s="189"/>
      <c r="J340" s="39"/>
      <c r="K340" s="39"/>
      <c r="L340" s="40"/>
      <c r="M340" s="190"/>
      <c r="N340" s="191"/>
      <c r="O340" s="73"/>
      <c r="P340" s="73"/>
      <c r="Q340" s="73"/>
      <c r="R340" s="73"/>
      <c r="S340" s="73"/>
      <c r="T340" s="74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20" t="s">
        <v>164</v>
      </c>
      <c r="AU340" s="20" t="s">
        <v>82</v>
      </c>
    </row>
    <row r="341" s="12" customFormat="1" ht="22.8" customHeight="1">
      <c r="A341" s="12"/>
      <c r="B341" s="160"/>
      <c r="C341" s="12"/>
      <c r="D341" s="161" t="s">
        <v>71</v>
      </c>
      <c r="E341" s="171" t="s">
        <v>538</v>
      </c>
      <c r="F341" s="171" t="s">
        <v>539</v>
      </c>
      <c r="G341" s="12"/>
      <c r="H341" s="12"/>
      <c r="I341" s="163"/>
      <c r="J341" s="172">
        <f>BK341</f>
        <v>0</v>
      </c>
      <c r="K341" s="12"/>
      <c r="L341" s="160"/>
      <c r="M341" s="165"/>
      <c r="N341" s="166"/>
      <c r="O341" s="166"/>
      <c r="P341" s="167">
        <f>SUM(P342:P419)</f>
        <v>0</v>
      </c>
      <c r="Q341" s="166"/>
      <c r="R341" s="167">
        <f>SUM(R342:R419)</f>
        <v>0.10607999999999999</v>
      </c>
      <c r="S341" s="166"/>
      <c r="T341" s="168">
        <f>SUM(T342:T419)</f>
        <v>1.621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61" t="s">
        <v>82</v>
      </c>
      <c r="AT341" s="169" t="s">
        <v>71</v>
      </c>
      <c r="AU341" s="169" t="s">
        <v>80</v>
      </c>
      <c r="AY341" s="161" t="s">
        <v>152</v>
      </c>
      <c r="BK341" s="170">
        <f>SUM(BK342:BK419)</f>
        <v>0</v>
      </c>
    </row>
    <row r="342" s="2" customFormat="1" ht="14.4" customHeight="1">
      <c r="A342" s="39"/>
      <c r="B342" s="173"/>
      <c r="C342" s="174" t="s">
        <v>540</v>
      </c>
      <c r="D342" s="174" t="s">
        <v>155</v>
      </c>
      <c r="E342" s="175" t="s">
        <v>541</v>
      </c>
      <c r="F342" s="176" t="s">
        <v>542</v>
      </c>
      <c r="G342" s="177" t="s">
        <v>170</v>
      </c>
      <c r="H342" s="178">
        <v>1</v>
      </c>
      <c r="I342" s="179"/>
      <c r="J342" s="180">
        <f>ROUND(I342*H342,2)</f>
        <v>0</v>
      </c>
      <c r="K342" s="176" t="s">
        <v>159</v>
      </c>
      <c r="L342" s="40"/>
      <c r="M342" s="181" t="s">
        <v>3</v>
      </c>
      <c r="N342" s="182" t="s">
        <v>43</v>
      </c>
      <c r="O342" s="73"/>
      <c r="P342" s="183">
        <f>O342*H342</f>
        <v>0</v>
      </c>
      <c r="Q342" s="183">
        <v>0</v>
      </c>
      <c r="R342" s="183">
        <f>Q342*H342</f>
        <v>0</v>
      </c>
      <c r="S342" s="183">
        <v>0.001</v>
      </c>
      <c r="T342" s="184">
        <f>S342*H342</f>
        <v>0.001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185" t="s">
        <v>284</v>
      </c>
      <c r="AT342" s="185" t="s">
        <v>155</v>
      </c>
      <c r="AU342" s="185" t="s">
        <v>82</v>
      </c>
      <c r="AY342" s="20" t="s">
        <v>152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20" t="s">
        <v>80</v>
      </c>
      <c r="BK342" s="186">
        <f>ROUND(I342*H342,2)</f>
        <v>0</v>
      </c>
      <c r="BL342" s="20" t="s">
        <v>284</v>
      </c>
      <c r="BM342" s="185" t="s">
        <v>543</v>
      </c>
    </row>
    <row r="343" s="2" customFormat="1">
      <c r="A343" s="39"/>
      <c r="B343" s="40"/>
      <c r="C343" s="39"/>
      <c r="D343" s="187" t="s">
        <v>162</v>
      </c>
      <c r="E343" s="39"/>
      <c r="F343" s="188" t="s">
        <v>544</v>
      </c>
      <c r="G343" s="39"/>
      <c r="H343" s="39"/>
      <c r="I343" s="189"/>
      <c r="J343" s="39"/>
      <c r="K343" s="39"/>
      <c r="L343" s="40"/>
      <c r="M343" s="190"/>
      <c r="N343" s="191"/>
      <c r="O343" s="73"/>
      <c r="P343" s="73"/>
      <c r="Q343" s="73"/>
      <c r="R343" s="73"/>
      <c r="S343" s="73"/>
      <c r="T343" s="74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20" t="s">
        <v>162</v>
      </c>
      <c r="AU343" s="20" t="s">
        <v>82</v>
      </c>
    </row>
    <row r="344" s="2" customFormat="1">
      <c r="A344" s="39"/>
      <c r="B344" s="40"/>
      <c r="C344" s="39"/>
      <c r="D344" s="192" t="s">
        <v>164</v>
      </c>
      <c r="E344" s="39"/>
      <c r="F344" s="193" t="s">
        <v>545</v>
      </c>
      <c r="G344" s="39"/>
      <c r="H344" s="39"/>
      <c r="I344" s="189"/>
      <c r="J344" s="39"/>
      <c r="K344" s="39"/>
      <c r="L344" s="40"/>
      <c r="M344" s="190"/>
      <c r="N344" s="191"/>
      <c r="O344" s="73"/>
      <c r="P344" s="73"/>
      <c r="Q344" s="73"/>
      <c r="R344" s="73"/>
      <c r="S344" s="73"/>
      <c r="T344" s="74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20" t="s">
        <v>164</v>
      </c>
      <c r="AU344" s="20" t="s">
        <v>82</v>
      </c>
    </row>
    <row r="345" s="14" customFormat="1">
      <c r="A345" s="14"/>
      <c r="B345" s="202"/>
      <c r="C345" s="14"/>
      <c r="D345" s="187" t="s">
        <v>166</v>
      </c>
      <c r="E345" s="203" t="s">
        <v>3</v>
      </c>
      <c r="F345" s="204" t="s">
        <v>347</v>
      </c>
      <c r="G345" s="14"/>
      <c r="H345" s="203" t="s">
        <v>3</v>
      </c>
      <c r="I345" s="205"/>
      <c r="J345" s="14"/>
      <c r="K345" s="14"/>
      <c r="L345" s="202"/>
      <c r="M345" s="206"/>
      <c r="N345" s="207"/>
      <c r="O345" s="207"/>
      <c r="P345" s="207"/>
      <c r="Q345" s="207"/>
      <c r="R345" s="207"/>
      <c r="S345" s="207"/>
      <c r="T345" s="20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03" t="s">
        <v>166</v>
      </c>
      <c r="AU345" s="203" t="s">
        <v>82</v>
      </c>
      <c r="AV345" s="14" t="s">
        <v>80</v>
      </c>
      <c r="AW345" s="14" t="s">
        <v>33</v>
      </c>
      <c r="AX345" s="14" t="s">
        <v>72</v>
      </c>
      <c r="AY345" s="203" t="s">
        <v>152</v>
      </c>
    </row>
    <row r="346" s="13" customFormat="1">
      <c r="A346" s="13"/>
      <c r="B346" s="194"/>
      <c r="C346" s="13"/>
      <c r="D346" s="187" t="s">
        <v>166</v>
      </c>
      <c r="E346" s="195" t="s">
        <v>3</v>
      </c>
      <c r="F346" s="196" t="s">
        <v>546</v>
      </c>
      <c r="G346" s="13"/>
      <c r="H346" s="197">
        <v>1</v>
      </c>
      <c r="I346" s="198"/>
      <c r="J346" s="13"/>
      <c r="K346" s="13"/>
      <c r="L346" s="194"/>
      <c r="M346" s="199"/>
      <c r="N346" s="200"/>
      <c r="O346" s="200"/>
      <c r="P346" s="200"/>
      <c r="Q346" s="200"/>
      <c r="R346" s="200"/>
      <c r="S346" s="200"/>
      <c r="T346" s="20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5" t="s">
        <v>166</v>
      </c>
      <c r="AU346" s="195" t="s">
        <v>82</v>
      </c>
      <c r="AV346" s="13" t="s">
        <v>82</v>
      </c>
      <c r="AW346" s="13" t="s">
        <v>33</v>
      </c>
      <c r="AX346" s="13" t="s">
        <v>72</v>
      </c>
      <c r="AY346" s="195" t="s">
        <v>152</v>
      </c>
    </row>
    <row r="347" s="2" customFormat="1" ht="19.8" customHeight="1">
      <c r="A347" s="39"/>
      <c r="B347" s="173"/>
      <c r="C347" s="174" t="s">
        <v>547</v>
      </c>
      <c r="D347" s="174" t="s">
        <v>155</v>
      </c>
      <c r="E347" s="175" t="s">
        <v>548</v>
      </c>
      <c r="F347" s="176" t="s">
        <v>549</v>
      </c>
      <c r="G347" s="177" t="s">
        <v>170</v>
      </c>
      <c r="H347" s="178">
        <v>2</v>
      </c>
      <c r="I347" s="179"/>
      <c r="J347" s="180">
        <f>ROUND(I347*H347,2)</f>
        <v>0</v>
      </c>
      <c r="K347" s="176" t="s">
        <v>159</v>
      </c>
      <c r="L347" s="40"/>
      <c r="M347" s="181" t="s">
        <v>3</v>
      </c>
      <c r="N347" s="182" t="s">
        <v>43</v>
      </c>
      <c r="O347" s="73"/>
      <c r="P347" s="183">
        <f>O347*H347</f>
        <v>0</v>
      </c>
      <c r="Q347" s="183">
        <v>0</v>
      </c>
      <c r="R347" s="183">
        <f>Q347*H347</f>
        <v>0</v>
      </c>
      <c r="S347" s="183">
        <v>0.024</v>
      </c>
      <c r="T347" s="184">
        <f>S347*H347</f>
        <v>0.048000000000000001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185" t="s">
        <v>284</v>
      </c>
      <c r="AT347" s="185" t="s">
        <v>155</v>
      </c>
      <c r="AU347" s="185" t="s">
        <v>82</v>
      </c>
      <c r="AY347" s="20" t="s">
        <v>152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20" t="s">
        <v>80</v>
      </c>
      <c r="BK347" s="186">
        <f>ROUND(I347*H347,2)</f>
        <v>0</v>
      </c>
      <c r="BL347" s="20" t="s">
        <v>284</v>
      </c>
      <c r="BM347" s="185" t="s">
        <v>550</v>
      </c>
    </row>
    <row r="348" s="2" customFormat="1">
      <c r="A348" s="39"/>
      <c r="B348" s="40"/>
      <c r="C348" s="39"/>
      <c r="D348" s="187" t="s">
        <v>162</v>
      </c>
      <c r="E348" s="39"/>
      <c r="F348" s="188" t="s">
        <v>551</v>
      </c>
      <c r="G348" s="39"/>
      <c r="H348" s="39"/>
      <c r="I348" s="189"/>
      <c r="J348" s="39"/>
      <c r="K348" s="39"/>
      <c r="L348" s="40"/>
      <c r="M348" s="190"/>
      <c r="N348" s="191"/>
      <c r="O348" s="73"/>
      <c r="P348" s="73"/>
      <c r="Q348" s="73"/>
      <c r="R348" s="73"/>
      <c r="S348" s="73"/>
      <c r="T348" s="74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20" t="s">
        <v>162</v>
      </c>
      <c r="AU348" s="20" t="s">
        <v>82</v>
      </c>
    </row>
    <row r="349" s="2" customFormat="1">
      <c r="A349" s="39"/>
      <c r="B349" s="40"/>
      <c r="C349" s="39"/>
      <c r="D349" s="192" t="s">
        <v>164</v>
      </c>
      <c r="E349" s="39"/>
      <c r="F349" s="193" t="s">
        <v>552</v>
      </c>
      <c r="G349" s="39"/>
      <c r="H349" s="39"/>
      <c r="I349" s="189"/>
      <c r="J349" s="39"/>
      <c r="K349" s="39"/>
      <c r="L349" s="40"/>
      <c r="M349" s="190"/>
      <c r="N349" s="191"/>
      <c r="O349" s="73"/>
      <c r="P349" s="73"/>
      <c r="Q349" s="73"/>
      <c r="R349" s="73"/>
      <c r="S349" s="73"/>
      <c r="T349" s="74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20" t="s">
        <v>164</v>
      </c>
      <c r="AU349" s="20" t="s">
        <v>82</v>
      </c>
    </row>
    <row r="350" s="14" customFormat="1">
      <c r="A350" s="14"/>
      <c r="B350" s="202"/>
      <c r="C350" s="14"/>
      <c r="D350" s="187" t="s">
        <v>166</v>
      </c>
      <c r="E350" s="203" t="s">
        <v>3</v>
      </c>
      <c r="F350" s="204" t="s">
        <v>553</v>
      </c>
      <c r="G350" s="14"/>
      <c r="H350" s="203" t="s">
        <v>3</v>
      </c>
      <c r="I350" s="205"/>
      <c r="J350" s="14"/>
      <c r="K350" s="14"/>
      <c r="L350" s="202"/>
      <c r="M350" s="206"/>
      <c r="N350" s="207"/>
      <c r="O350" s="207"/>
      <c r="P350" s="207"/>
      <c r="Q350" s="207"/>
      <c r="R350" s="207"/>
      <c r="S350" s="207"/>
      <c r="T350" s="20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03" t="s">
        <v>166</v>
      </c>
      <c r="AU350" s="203" t="s">
        <v>82</v>
      </c>
      <c r="AV350" s="14" t="s">
        <v>80</v>
      </c>
      <c r="AW350" s="14" t="s">
        <v>33</v>
      </c>
      <c r="AX350" s="14" t="s">
        <v>72</v>
      </c>
      <c r="AY350" s="203" t="s">
        <v>152</v>
      </c>
    </row>
    <row r="351" s="14" customFormat="1">
      <c r="A351" s="14"/>
      <c r="B351" s="202"/>
      <c r="C351" s="14"/>
      <c r="D351" s="187" t="s">
        <v>166</v>
      </c>
      <c r="E351" s="203" t="s">
        <v>3</v>
      </c>
      <c r="F351" s="204" t="s">
        <v>554</v>
      </c>
      <c r="G351" s="14"/>
      <c r="H351" s="203" t="s">
        <v>3</v>
      </c>
      <c r="I351" s="205"/>
      <c r="J351" s="14"/>
      <c r="K351" s="14"/>
      <c r="L351" s="202"/>
      <c r="M351" s="206"/>
      <c r="N351" s="207"/>
      <c r="O351" s="207"/>
      <c r="P351" s="207"/>
      <c r="Q351" s="207"/>
      <c r="R351" s="207"/>
      <c r="S351" s="207"/>
      <c r="T351" s="20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03" t="s">
        <v>166</v>
      </c>
      <c r="AU351" s="203" t="s">
        <v>82</v>
      </c>
      <c r="AV351" s="14" t="s">
        <v>80</v>
      </c>
      <c r="AW351" s="14" t="s">
        <v>33</v>
      </c>
      <c r="AX351" s="14" t="s">
        <v>72</v>
      </c>
      <c r="AY351" s="203" t="s">
        <v>152</v>
      </c>
    </row>
    <row r="352" s="13" customFormat="1">
      <c r="A352" s="13"/>
      <c r="B352" s="194"/>
      <c r="C352" s="13"/>
      <c r="D352" s="187" t="s">
        <v>166</v>
      </c>
      <c r="E352" s="195" t="s">
        <v>3</v>
      </c>
      <c r="F352" s="196" t="s">
        <v>555</v>
      </c>
      <c r="G352" s="13"/>
      <c r="H352" s="197">
        <v>2</v>
      </c>
      <c r="I352" s="198"/>
      <c r="J352" s="13"/>
      <c r="K352" s="13"/>
      <c r="L352" s="194"/>
      <c r="M352" s="199"/>
      <c r="N352" s="200"/>
      <c r="O352" s="200"/>
      <c r="P352" s="200"/>
      <c r="Q352" s="200"/>
      <c r="R352" s="200"/>
      <c r="S352" s="200"/>
      <c r="T352" s="20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5" t="s">
        <v>166</v>
      </c>
      <c r="AU352" s="195" t="s">
        <v>82</v>
      </c>
      <c r="AV352" s="13" t="s">
        <v>82</v>
      </c>
      <c r="AW352" s="13" t="s">
        <v>33</v>
      </c>
      <c r="AX352" s="13" t="s">
        <v>72</v>
      </c>
      <c r="AY352" s="195" t="s">
        <v>152</v>
      </c>
    </row>
    <row r="353" s="2" customFormat="1" ht="22.2" customHeight="1">
      <c r="A353" s="39"/>
      <c r="B353" s="173"/>
      <c r="C353" s="174" t="s">
        <v>556</v>
      </c>
      <c r="D353" s="174" t="s">
        <v>155</v>
      </c>
      <c r="E353" s="175" t="s">
        <v>557</v>
      </c>
      <c r="F353" s="176" t="s">
        <v>558</v>
      </c>
      <c r="G353" s="177" t="s">
        <v>170</v>
      </c>
      <c r="H353" s="178">
        <v>12</v>
      </c>
      <c r="I353" s="179"/>
      <c r="J353" s="180">
        <f>ROUND(I353*H353,2)</f>
        <v>0</v>
      </c>
      <c r="K353" s="176" t="s">
        <v>159</v>
      </c>
      <c r="L353" s="40"/>
      <c r="M353" s="181" t="s">
        <v>3</v>
      </c>
      <c r="N353" s="182" t="s">
        <v>43</v>
      </c>
      <c r="O353" s="73"/>
      <c r="P353" s="183">
        <f>O353*H353</f>
        <v>0</v>
      </c>
      <c r="Q353" s="183">
        <v>0</v>
      </c>
      <c r="R353" s="183">
        <f>Q353*H353</f>
        <v>0</v>
      </c>
      <c r="S353" s="183">
        <v>0.13100000000000001</v>
      </c>
      <c r="T353" s="184">
        <f>S353*H353</f>
        <v>1.5720000000000001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185" t="s">
        <v>284</v>
      </c>
      <c r="AT353" s="185" t="s">
        <v>155</v>
      </c>
      <c r="AU353" s="185" t="s">
        <v>82</v>
      </c>
      <c r="AY353" s="20" t="s">
        <v>152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20" t="s">
        <v>80</v>
      </c>
      <c r="BK353" s="186">
        <f>ROUND(I353*H353,2)</f>
        <v>0</v>
      </c>
      <c r="BL353" s="20" t="s">
        <v>284</v>
      </c>
      <c r="BM353" s="185" t="s">
        <v>559</v>
      </c>
    </row>
    <row r="354" s="2" customFormat="1">
      <c r="A354" s="39"/>
      <c r="B354" s="40"/>
      <c r="C354" s="39"/>
      <c r="D354" s="187" t="s">
        <v>162</v>
      </c>
      <c r="E354" s="39"/>
      <c r="F354" s="188" t="s">
        <v>560</v>
      </c>
      <c r="G354" s="39"/>
      <c r="H354" s="39"/>
      <c r="I354" s="189"/>
      <c r="J354" s="39"/>
      <c r="K354" s="39"/>
      <c r="L354" s="40"/>
      <c r="M354" s="190"/>
      <c r="N354" s="191"/>
      <c r="O354" s="73"/>
      <c r="P354" s="73"/>
      <c r="Q354" s="73"/>
      <c r="R354" s="73"/>
      <c r="S354" s="73"/>
      <c r="T354" s="74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20" t="s">
        <v>162</v>
      </c>
      <c r="AU354" s="20" t="s">
        <v>82</v>
      </c>
    </row>
    <row r="355" s="2" customFormat="1">
      <c r="A355" s="39"/>
      <c r="B355" s="40"/>
      <c r="C355" s="39"/>
      <c r="D355" s="192" t="s">
        <v>164</v>
      </c>
      <c r="E355" s="39"/>
      <c r="F355" s="193" t="s">
        <v>561</v>
      </c>
      <c r="G355" s="39"/>
      <c r="H355" s="39"/>
      <c r="I355" s="189"/>
      <c r="J355" s="39"/>
      <c r="K355" s="39"/>
      <c r="L355" s="40"/>
      <c r="M355" s="190"/>
      <c r="N355" s="191"/>
      <c r="O355" s="73"/>
      <c r="P355" s="73"/>
      <c r="Q355" s="73"/>
      <c r="R355" s="73"/>
      <c r="S355" s="73"/>
      <c r="T355" s="74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20" t="s">
        <v>164</v>
      </c>
      <c r="AU355" s="20" t="s">
        <v>82</v>
      </c>
    </row>
    <row r="356" s="14" customFormat="1">
      <c r="A356" s="14"/>
      <c r="B356" s="202"/>
      <c r="C356" s="14"/>
      <c r="D356" s="187" t="s">
        <v>166</v>
      </c>
      <c r="E356" s="203" t="s">
        <v>3</v>
      </c>
      <c r="F356" s="204" t="s">
        <v>347</v>
      </c>
      <c r="G356" s="14"/>
      <c r="H356" s="203" t="s">
        <v>3</v>
      </c>
      <c r="I356" s="205"/>
      <c r="J356" s="14"/>
      <c r="K356" s="14"/>
      <c r="L356" s="202"/>
      <c r="M356" s="206"/>
      <c r="N356" s="207"/>
      <c r="O356" s="207"/>
      <c r="P356" s="207"/>
      <c r="Q356" s="207"/>
      <c r="R356" s="207"/>
      <c r="S356" s="207"/>
      <c r="T356" s="20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03" t="s">
        <v>166</v>
      </c>
      <c r="AU356" s="203" t="s">
        <v>82</v>
      </c>
      <c r="AV356" s="14" t="s">
        <v>80</v>
      </c>
      <c r="AW356" s="14" t="s">
        <v>33</v>
      </c>
      <c r="AX356" s="14" t="s">
        <v>72</v>
      </c>
      <c r="AY356" s="203" t="s">
        <v>152</v>
      </c>
    </row>
    <row r="357" s="13" customFormat="1">
      <c r="A357" s="13"/>
      <c r="B357" s="194"/>
      <c r="C357" s="13"/>
      <c r="D357" s="187" t="s">
        <v>166</v>
      </c>
      <c r="E357" s="195" t="s">
        <v>3</v>
      </c>
      <c r="F357" s="196" t="s">
        <v>562</v>
      </c>
      <c r="G357" s="13"/>
      <c r="H357" s="197">
        <v>3</v>
      </c>
      <c r="I357" s="198"/>
      <c r="J357" s="13"/>
      <c r="K357" s="13"/>
      <c r="L357" s="194"/>
      <c r="M357" s="199"/>
      <c r="N357" s="200"/>
      <c r="O357" s="200"/>
      <c r="P357" s="200"/>
      <c r="Q357" s="200"/>
      <c r="R357" s="200"/>
      <c r="S357" s="200"/>
      <c r="T357" s="20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5" t="s">
        <v>166</v>
      </c>
      <c r="AU357" s="195" t="s">
        <v>82</v>
      </c>
      <c r="AV357" s="13" t="s">
        <v>82</v>
      </c>
      <c r="AW357" s="13" t="s">
        <v>33</v>
      </c>
      <c r="AX357" s="13" t="s">
        <v>72</v>
      </c>
      <c r="AY357" s="195" t="s">
        <v>152</v>
      </c>
    </row>
    <row r="358" s="13" customFormat="1">
      <c r="A358" s="13"/>
      <c r="B358" s="194"/>
      <c r="C358" s="13"/>
      <c r="D358" s="187" t="s">
        <v>166</v>
      </c>
      <c r="E358" s="195" t="s">
        <v>3</v>
      </c>
      <c r="F358" s="196" t="s">
        <v>563</v>
      </c>
      <c r="G358" s="13"/>
      <c r="H358" s="197">
        <v>3</v>
      </c>
      <c r="I358" s="198"/>
      <c r="J358" s="13"/>
      <c r="K358" s="13"/>
      <c r="L358" s="194"/>
      <c r="M358" s="199"/>
      <c r="N358" s="200"/>
      <c r="O358" s="200"/>
      <c r="P358" s="200"/>
      <c r="Q358" s="200"/>
      <c r="R358" s="200"/>
      <c r="S358" s="200"/>
      <c r="T358" s="20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5" t="s">
        <v>166</v>
      </c>
      <c r="AU358" s="195" t="s">
        <v>82</v>
      </c>
      <c r="AV358" s="13" t="s">
        <v>82</v>
      </c>
      <c r="AW358" s="13" t="s">
        <v>33</v>
      </c>
      <c r="AX358" s="13" t="s">
        <v>72</v>
      </c>
      <c r="AY358" s="195" t="s">
        <v>152</v>
      </c>
    </row>
    <row r="359" s="13" customFormat="1">
      <c r="A359" s="13"/>
      <c r="B359" s="194"/>
      <c r="C359" s="13"/>
      <c r="D359" s="187" t="s">
        <v>166</v>
      </c>
      <c r="E359" s="195" t="s">
        <v>3</v>
      </c>
      <c r="F359" s="196" t="s">
        <v>564</v>
      </c>
      <c r="G359" s="13"/>
      <c r="H359" s="197">
        <v>3</v>
      </c>
      <c r="I359" s="198"/>
      <c r="J359" s="13"/>
      <c r="K359" s="13"/>
      <c r="L359" s="194"/>
      <c r="M359" s="199"/>
      <c r="N359" s="200"/>
      <c r="O359" s="200"/>
      <c r="P359" s="200"/>
      <c r="Q359" s="200"/>
      <c r="R359" s="200"/>
      <c r="S359" s="200"/>
      <c r="T359" s="20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95" t="s">
        <v>166</v>
      </c>
      <c r="AU359" s="195" t="s">
        <v>82</v>
      </c>
      <c r="AV359" s="13" t="s">
        <v>82</v>
      </c>
      <c r="AW359" s="13" t="s">
        <v>33</v>
      </c>
      <c r="AX359" s="13" t="s">
        <v>72</v>
      </c>
      <c r="AY359" s="195" t="s">
        <v>152</v>
      </c>
    </row>
    <row r="360" s="13" customFormat="1">
      <c r="A360" s="13"/>
      <c r="B360" s="194"/>
      <c r="C360" s="13"/>
      <c r="D360" s="187" t="s">
        <v>166</v>
      </c>
      <c r="E360" s="195" t="s">
        <v>3</v>
      </c>
      <c r="F360" s="196" t="s">
        <v>565</v>
      </c>
      <c r="G360" s="13"/>
      <c r="H360" s="197">
        <v>3</v>
      </c>
      <c r="I360" s="198"/>
      <c r="J360" s="13"/>
      <c r="K360" s="13"/>
      <c r="L360" s="194"/>
      <c r="M360" s="199"/>
      <c r="N360" s="200"/>
      <c r="O360" s="200"/>
      <c r="P360" s="200"/>
      <c r="Q360" s="200"/>
      <c r="R360" s="200"/>
      <c r="S360" s="200"/>
      <c r="T360" s="20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5" t="s">
        <v>166</v>
      </c>
      <c r="AU360" s="195" t="s">
        <v>82</v>
      </c>
      <c r="AV360" s="13" t="s">
        <v>82</v>
      </c>
      <c r="AW360" s="13" t="s">
        <v>33</v>
      </c>
      <c r="AX360" s="13" t="s">
        <v>72</v>
      </c>
      <c r="AY360" s="195" t="s">
        <v>152</v>
      </c>
    </row>
    <row r="361" s="2" customFormat="1" ht="30" customHeight="1">
      <c r="A361" s="39"/>
      <c r="B361" s="173"/>
      <c r="C361" s="174" t="s">
        <v>566</v>
      </c>
      <c r="D361" s="174" t="s">
        <v>155</v>
      </c>
      <c r="E361" s="175" t="s">
        <v>567</v>
      </c>
      <c r="F361" s="176" t="s">
        <v>568</v>
      </c>
      <c r="G361" s="177" t="s">
        <v>158</v>
      </c>
      <c r="H361" s="178">
        <v>1</v>
      </c>
      <c r="I361" s="179"/>
      <c r="J361" s="180">
        <f>ROUND(I361*H361,2)</f>
        <v>0</v>
      </c>
      <c r="K361" s="176" t="s">
        <v>159</v>
      </c>
      <c r="L361" s="40"/>
      <c r="M361" s="181" t="s">
        <v>3</v>
      </c>
      <c r="N361" s="182" t="s">
        <v>43</v>
      </c>
      <c r="O361" s="73"/>
      <c r="P361" s="183">
        <f>O361*H361</f>
        <v>0</v>
      </c>
      <c r="Q361" s="183">
        <v>0.00025999999999999998</v>
      </c>
      <c r="R361" s="183">
        <f>Q361*H361</f>
        <v>0.00025999999999999998</v>
      </c>
      <c r="S361" s="183">
        <v>0</v>
      </c>
      <c r="T361" s="184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185" t="s">
        <v>284</v>
      </c>
      <c r="AT361" s="185" t="s">
        <v>155</v>
      </c>
      <c r="AU361" s="185" t="s">
        <v>82</v>
      </c>
      <c r="AY361" s="20" t="s">
        <v>152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20" t="s">
        <v>80</v>
      </c>
      <c r="BK361" s="186">
        <f>ROUND(I361*H361,2)</f>
        <v>0</v>
      </c>
      <c r="BL361" s="20" t="s">
        <v>284</v>
      </c>
      <c r="BM361" s="185" t="s">
        <v>569</v>
      </c>
    </row>
    <row r="362" s="2" customFormat="1">
      <c r="A362" s="39"/>
      <c r="B362" s="40"/>
      <c r="C362" s="39"/>
      <c r="D362" s="187" t="s">
        <v>162</v>
      </c>
      <c r="E362" s="39"/>
      <c r="F362" s="188" t="s">
        <v>570</v>
      </c>
      <c r="G362" s="39"/>
      <c r="H362" s="39"/>
      <c r="I362" s="189"/>
      <c r="J362" s="39"/>
      <c r="K362" s="39"/>
      <c r="L362" s="40"/>
      <c r="M362" s="190"/>
      <c r="N362" s="191"/>
      <c r="O362" s="73"/>
      <c r="P362" s="73"/>
      <c r="Q362" s="73"/>
      <c r="R362" s="73"/>
      <c r="S362" s="73"/>
      <c r="T362" s="74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20" t="s">
        <v>162</v>
      </c>
      <c r="AU362" s="20" t="s">
        <v>82</v>
      </c>
    </row>
    <row r="363" s="2" customFormat="1">
      <c r="A363" s="39"/>
      <c r="B363" s="40"/>
      <c r="C363" s="39"/>
      <c r="D363" s="192" t="s">
        <v>164</v>
      </c>
      <c r="E363" s="39"/>
      <c r="F363" s="193" t="s">
        <v>571</v>
      </c>
      <c r="G363" s="39"/>
      <c r="H363" s="39"/>
      <c r="I363" s="189"/>
      <c r="J363" s="39"/>
      <c r="K363" s="39"/>
      <c r="L363" s="40"/>
      <c r="M363" s="190"/>
      <c r="N363" s="191"/>
      <c r="O363" s="73"/>
      <c r="P363" s="73"/>
      <c r="Q363" s="73"/>
      <c r="R363" s="73"/>
      <c r="S363" s="73"/>
      <c r="T363" s="74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20" t="s">
        <v>164</v>
      </c>
      <c r="AU363" s="20" t="s">
        <v>82</v>
      </c>
    </row>
    <row r="364" s="13" customFormat="1">
      <c r="A364" s="13"/>
      <c r="B364" s="194"/>
      <c r="C364" s="13"/>
      <c r="D364" s="187" t="s">
        <v>166</v>
      </c>
      <c r="E364" s="195" t="s">
        <v>3</v>
      </c>
      <c r="F364" s="196" t="s">
        <v>572</v>
      </c>
      <c r="G364" s="13"/>
      <c r="H364" s="197">
        <v>1</v>
      </c>
      <c r="I364" s="198"/>
      <c r="J364" s="13"/>
      <c r="K364" s="13"/>
      <c r="L364" s="194"/>
      <c r="M364" s="199"/>
      <c r="N364" s="200"/>
      <c r="O364" s="200"/>
      <c r="P364" s="200"/>
      <c r="Q364" s="200"/>
      <c r="R364" s="200"/>
      <c r="S364" s="200"/>
      <c r="T364" s="20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5" t="s">
        <v>166</v>
      </c>
      <c r="AU364" s="195" t="s">
        <v>82</v>
      </c>
      <c r="AV364" s="13" t="s">
        <v>82</v>
      </c>
      <c r="AW364" s="13" t="s">
        <v>33</v>
      </c>
      <c r="AX364" s="13" t="s">
        <v>72</v>
      </c>
      <c r="AY364" s="195" t="s">
        <v>152</v>
      </c>
    </row>
    <row r="365" s="2" customFormat="1" ht="19.8" customHeight="1">
      <c r="A365" s="39"/>
      <c r="B365" s="173"/>
      <c r="C365" s="209" t="s">
        <v>573</v>
      </c>
      <c r="D365" s="209" t="s">
        <v>397</v>
      </c>
      <c r="E365" s="210" t="s">
        <v>574</v>
      </c>
      <c r="F365" s="211" t="s">
        <v>575</v>
      </c>
      <c r="G365" s="212" t="s">
        <v>158</v>
      </c>
      <c r="H365" s="213">
        <v>1</v>
      </c>
      <c r="I365" s="214"/>
      <c r="J365" s="215">
        <f>ROUND(I365*H365,2)</f>
        <v>0</v>
      </c>
      <c r="K365" s="211" t="s">
        <v>159</v>
      </c>
      <c r="L365" s="216"/>
      <c r="M365" s="217" t="s">
        <v>3</v>
      </c>
      <c r="N365" s="218" t="s">
        <v>43</v>
      </c>
      <c r="O365" s="73"/>
      <c r="P365" s="183">
        <f>O365*H365</f>
        <v>0</v>
      </c>
      <c r="Q365" s="183">
        <v>0.034720000000000001</v>
      </c>
      <c r="R365" s="183">
        <f>Q365*H365</f>
        <v>0.034720000000000001</v>
      </c>
      <c r="S365" s="183">
        <v>0</v>
      </c>
      <c r="T365" s="184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185" t="s">
        <v>400</v>
      </c>
      <c r="AT365" s="185" t="s">
        <v>397</v>
      </c>
      <c r="AU365" s="185" t="s">
        <v>82</v>
      </c>
      <c r="AY365" s="20" t="s">
        <v>152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20" t="s">
        <v>80</v>
      </c>
      <c r="BK365" s="186">
        <f>ROUND(I365*H365,2)</f>
        <v>0</v>
      </c>
      <c r="BL365" s="20" t="s">
        <v>284</v>
      </c>
      <c r="BM365" s="185" t="s">
        <v>576</v>
      </c>
    </row>
    <row r="366" s="2" customFormat="1">
      <c r="A366" s="39"/>
      <c r="B366" s="40"/>
      <c r="C366" s="39"/>
      <c r="D366" s="187" t="s">
        <v>162</v>
      </c>
      <c r="E366" s="39"/>
      <c r="F366" s="188" t="s">
        <v>575</v>
      </c>
      <c r="G366" s="39"/>
      <c r="H366" s="39"/>
      <c r="I366" s="189"/>
      <c r="J366" s="39"/>
      <c r="K366" s="39"/>
      <c r="L366" s="40"/>
      <c r="M366" s="190"/>
      <c r="N366" s="191"/>
      <c r="O366" s="73"/>
      <c r="P366" s="73"/>
      <c r="Q366" s="73"/>
      <c r="R366" s="73"/>
      <c r="S366" s="73"/>
      <c r="T366" s="74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20" t="s">
        <v>162</v>
      </c>
      <c r="AU366" s="20" t="s">
        <v>82</v>
      </c>
    </row>
    <row r="367" s="2" customFormat="1">
      <c r="A367" s="39"/>
      <c r="B367" s="40"/>
      <c r="C367" s="39"/>
      <c r="D367" s="187" t="s">
        <v>577</v>
      </c>
      <c r="E367" s="39"/>
      <c r="F367" s="219" t="s">
        <v>578</v>
      </c>
      <c r="G367" s="39"/>
      <c r="H367" s="39"/>
      <c r="I367" s="189"/>
      <c r="J367" s="39"/>
      <c r="K367" s="39"/>
      <c r="L367" s="40"/>
      <c r="M367" s="190"/>
      <c r="N367" s="191"/>
      <c r="O367" s="73"/>
      <c r="P367" s="73"/>
      <c r="Q367" s="73"/>
      <c r="R367" s="73"/>
      <c r="S367" s="73"/>
      <c r="T367" s="74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20" t="s">
        <v>577</v>
      </c>
      <c r="AU367" s="20" t="s">
        <v>82</v>
      </c>
    </row>
    <row r="368" s="2" customFormat="1" ht="22.2" customHeight="1">
      <c r="A368" s="39"/>
      <c r="B368" s="173"/>
      <c r="C368" s="174" t="s">
        <v>579</v>
      </c>
      <c r="D368" s="174" t="s">
        <v>155</v>
      </c>
      <c r="E368" s="175" t="s">
        <v>580</v>
      </c>
      <c r="F368" s="176" t="s">
        <v>581</v>
      </c>
      <c r="G368" s="177" t="s">
        <v>170</v>
      </c>
      <c r="H368" s="178">
        <v>1</v>
      </c>
      <c r="I368" s="179"/>
      <c r="J368" s="180">
        <f>ROUND(I368*H368,2)</f>
        <v>0</v>
      </c>
      <c r="K368" s="176" t="s">
        <v>159</v>
      </c>
      <c r="L368" s="40"/>
      <c r="M368" s="181" t="s">
        <v>3</v>
      </c>
      <c r="N368" s="182" t="s">
        <v>43</v>
      </c>
      <c r="O368" s="73"/>
      <c r="P368" s="183">
        <f>O368*H368</f>
        <v>0</v>
      </c>
      <c r="Q368" s="183">
        <v>0</v>
      </c>
      <c r="R368" s="183">
        <f>Q368*H368</f>
        <v>0</v>
      </c>
      <c r="S368" s="183">
        <v>0</v>
      </c>
      <c r="T368" s="184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185" t="s">
        <v>284</v>
      </c>
      <c r="AT368" s="185" t="s">
        <v>155</v>
      </c>
      <c r="AU368" s="185" t="s">
        <v>82</v>
      </c>
      <c r="AY368" s="20" t="s">
        <v>152</v>
      </c>
      <c r="BE368" s="186">
        <f>IF(N368="základní",J368,0)</f>
        <v>0</v>
      </c>
      <c r="BF368" s="186">
        <f>IF(N368="snížená",J368,0)</f>
        <v>0</v>
      </c>
      <c r="BG368" s="186">
        <f>IF(N368="zákl. přenesená",J368,0)</f>
        <v>0</v>
      </c>
      <c r="BH368" s="186">
        <f>IF(N368="sníž. přenesená",J368,0)</f>
        <v>0</v>
      </c>
      <c r="BI368" s="186">
        <f>IF(N368="nulová",J368,0)</f>
        <v>0</v>
      </c>
      <c r="BJ368" s="20" t="s">
        <v>80</v>
      </c>
      <c r="BK368" s="186">
        <f>ROUND(I368*H368,2)</f>
        <v>0</v>
      </c>
      <c r="BL368" s="20" t="s">
        <v>284</v>
      </c>
      <c r="BM368" s="185" t="s">
        <v>582</v>
      </c>
    </row>
    <row r="369" s="2" customFormat="1">
      <c r="A369" s="39"/>
      <c r="B369" s="40"/>
      <c r="C369" s="39"/>
      <c r="D369" s="187" t="s">
        <v>162</v>
      </c>
      <c r="E369" s="39"/>
      <c r="F369" s="188" t="s">
        <v>583</v>
      </c>
      <c r="G369" s="39"/>
      <c r="H369" s="39"/>
      <c r="I369" s="189"/>
      <c r="J369" s="39"/>
      <c r="K369" s="39"/>
      <c r="L369" s="40"/>
      <c r="M369" s="190"/>
      <c r="N369" s="191"/>
      <c r="O369" s="73"/>
      <c r="P369" s="73"/>
      <c r="Q369" s="73"/>
      <c r="R369" s="73"/>
      <c r="S369" s="73"/>
      <c r="T369" s="74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20" t="s">
        <v>162</v>
      </c>
      <c r="AU369" s="20" t="s">
        <v>82</v>
      </c>
    </row>
    <row r="370" s="2" customFormat="1">
      <c r="A370" s="39"/>
      <c r="B370" s="40"/>
      <c r="C370" s="39"/>
      <c r="D370" s="192" t="s">
        <v>164</v>
      </c>
      <c r="E370" s="39"/>
      <c r="F370" s="193" t="s">
        <v>584</v>
      </c>
      <c r="G370" s="39"/>
      <c r="H370" s="39"/>
      <c r="I370" s="189"/>
      <c r="J370" s="39"/>
      <c r="K370" s="39"/>
      <c r="L370" s="40"/>
      <c r="M370" s="190"/>
      <c r="N370" s="191"/>
      <c r="O370" s="73"/>
      <c r="P370" s="73"/>
      <c r="Q370" s="73"/>
      <c r="R370" s="73"/>
      <c r="S370" s="73"/>
      <c r="T370" s="74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20" t="s">
        <v>164</v>
      </c>
      <c r="AU370" s="20" t="s">
        <v>82</v>
      </c>
    </row>
    <row r="371" s="2" customFormat="1">
      <c r="A371" s="39"/>
      <c r="B371" s="40"/>
      <c r="C371" s="39"/>
      <c r="D371" s="187" t="s">
        <v>577</v>
      </c>
      <c r="E371" s="39"/>
      <c r="F371" s="219" t="s">
        <v>585</v>
      </c>
      <c r="G371" s="39"/>
      <c r="H371" s="39"/>
      <c r="I371" s="189"/>
      <c r="J371" s="39"/>
      <c r="K371" s="39"/>
      <c r="L371" s="40"/>
      <c r="M371" s="190"/>
      <c r="N371" s="191"/>
      <c r="O371" s="73"/>
      <c r="P371" s="73"/>
      <c r="Q371" s="73"/>
      <c r="R371" s="73"/>
      <c r="S371" s="73"/>
      <c r="T371" s="74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20" t="s">
        <v>577</v>
      </c>
      <c r="AU371" s="20" t="s">
        <v>82</v>
      </c>
    </row>
    <row r="372" s="14" customFormat="1">
      <c r="A372" s="14"/>
      <c r="B372" s="202"/>
      <c r="C372" s="14"/>
      <c r="D372" s="187" t="s">
        <v>166</v>
      </c>
      <c r="E372" s="203" t="s">
        <v>3</v>
      </c>
      <c r="F372" s="204" t="s">
        <v>497</v>
      </c>
      <c r="G372" s="14"/>
      <c r="H372" s="203" t="s">
        <v>3</v>
      </c>
      <c r="I372" s="205"/>
      <c r="J372" s="14"/>
      <c r="K372" s="14"/>
      <c r="L372" s="202"/>
      <c r="M372" s="206"/>
      <c r="N372" s="207"/>
      <c r="O372" s="207"/>
      <c r="P372" s="207"/>
      <c r="Q372" s="207"/>
      <c r="R372" s="207"/>
      <c r="S372" s="207"/>
      <c r="T372" s="20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03" t="s">
        <v>166</v>
      </c>
      <c r="AU372" s="203" t="s">
        <v>82</v>
      </c>
      <c r="AV372" s="14" t="s">
        <v>80</v>
      </c>
      <c r="AW372" s="14" t="s">
        <v>33</v>
      </c>
      <c r="AX372" s="14" t="s">
        <v>72</v>
      </c>
      <c r="AY372" s="203" t="s">
        <v>152</v>
      </c>
    </row>
    <row r="373" s="13" customFormat="1">
      <c r="A373" s="13"/>
      <c r="B373" s="194"/>
      <c r="C373" s="13"/>
      <c r="D373" s="187" t="s">
        <v>166</v>
      </c>
      <c r="E373" s="195" t="s">
        <v>3</v>
      </c>
      <c r="F373" s="196" t="s">
        <v>498</v>
      </c>
      <c r="G373" s="13"/>
      <c r="H373" s="197">
        <v>1</v>
      </c>
      <c r="I373" s="198"/>
      <c r="J373" s="13"/>
      <c r="K373" s="13"/>
      <c r="L373" s="194"/>
      <c r="M373" s="199"/>
      <c r="N373" s="200"/>
      <c r="O373" s="200"/>
      <c r="P373" s="200"/>
      <c r="Q373" s="200"/>
      <c r="R373" s="200"/>
      <c r="S373" s="200"/>
      <c r="T373" s="20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95" t="s">
        <v>166</v>
      </c>
      <c r="AU373" s="195" t="s">
        <v>82</v>
      </c>
      <c r="AV373" s="13" t="s">
        <v>82</v>
      </c>
      <c r="AW373" s="13" t="s">
        <v>33</v>
      </c>
      <c r="AX373" s="13" t="s">
        <v>72</v>
      </c>
      <c r="AY373" s="195" t="s">
        <v>152</v>
      </c>
    </row>
    <row r="374" s="2" customFormat="1" ht="22.2" customHeight="1">
      <c r="A374" s="39"/>
      <c r="B374" s="173"/>
      <c r="C374" s="209" t="s">
        <v>586</v>
      </c>
      <c r="D374" s="209" t="s">
        <v>397</v>
      </c>
      <c r="E374" s="210" t="s">
        <v>587</v>
      </c>
      <c r="F374" s="211" t="s">
        <v>588</v>
      </c>
      <c r="G374" s="212" t="s">
        <v>170</v>
      </c>
      <c r="H374" s="213">
        <v>1</v>
      </c>
      <c r="I374" s="214"/>
      <c r="J374" s="215">
        <f>ROUND(I374*H374,2)</f>
        <v>0</v>
      </c>
      <c r="K374" s="211" t="s">
        <v>159</v>
      </c>
      <c r="L374" s="216"/>
      <c r="M374" s="217" t="s">
        <v>3</v>
      </c>
      <c r="N374" s="218" t="s">
        <v>43</v>
      </c>
      <c r="O374" s="73"/>
      <c r="P374" s="183">
        <f>O374*H374</f>
        <v>0</v>
      </c>
      <c r="Q374" s="183">
        <v>0.021000000000000001</v>
      </c>
      <c r="R374" s="183">
        <f>Q374*H374</f>
        <v>0.021000000000000001</v>
      </c>
      <c r="S374" s="183">
        <v>0</v>
      </c>
      <c r="T374" s="184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185" t="s">
        <v>400</v>
      </c>
      <c r="AT374" s="185" t="s">
        <v>397</v>
      </c>
      <c r="AU374" s="185" t="s">
        <v>82</v>
      </c>
      <c r="AY374" s="20" t="s">
        <v>152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20" t="s">
        <v>80</v>
      </c>
      <c r="BK374" s="186">
        <f>ROUND(I374*H374,2)</f>
        <v>0</v>
      </c>
      <c r="BL374" s="20" t="s">
        <v>284</v>
      </c>
      <c r="BM374" s="185" t="s">
        <v>589</v>
      </c>
    </row>
    <row r="375" s="2" customFormat="1">
      <c r="A375" s="39"/>
      <c r="B375" s="40"/>
      <c r="C375" s="39"/>
      <c r="D375" s="187" t="s">
        <v>162</v>
      </c>
      <c r="E375" s="39"/>
      <c r="F375" s="188" t="s">
        <v>588</v>
      </c>
      <c r="G375" s="39"/>
      <c r="H375" s="39"/>
      <c r="I375" s="189"/>
      <c r="J375" s="39"/>
      <c r="K375" s="39"/>
      <c r="L375" s="40"/>
      <c r="M375" s="190"/>
      <c r="N375" s="191"/>
      <c r="O375" s="73"/>
      <c r="P375" s="73"/>
      <c r="Q375" s="73"/>
      <c r="R375" s="73"/>
      <c r="S375" s="73"/>
      <c r="T375" s="74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20" t="s">
        <v>162</v>
      </c>
      <c r="AU375" s="20" t="s">
        <v>82</v>
      </c>
    </row>
    <row r="376" s="2" customFormat="1">
      <c r="A376" s="39"/>
      <c r="B376" s="40"/>
      <c r="C376" s="39"/>
      <c r="D376" s="187" t="s">
        <v>577</v>
      </c>
      <c r="E376" s="39"/>
      <c r="F376" s="219" t="s">
        <v>590</v>
      </c>
      <c r="G376" s="39"/>
      <c r="H376" s="39"/>
      <c r="I376" s="189"/>
      <c r="J376" s="39"/>
      <c r="K376" s="39"/>
      <c r="L376" s="40"/>
      <c r="M376" s="190"/>
      <c r="N376" s="191"/>
      <c r="O376" s="73"/>
      <c r="P376" s="73"/>
      <c r="Q376" s="73"/>
      <c r="R376" s="73"/>
      <c r="S376" s="73"/>
      <c r="T376" s="74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20" t="s">
        <v>577</v>
      </c>
      <c r="AU376" s="20" t="s">
        <v>82</v>
      </c>
    </row>
    <row r="377" s="14" customFormat="1">
      <c r="A377" s="14"/>
      <c r="B377" s="202"/>
      <c r="C377" s="14"/>
      <c r="D377" s="187" t="s">
        <v>166</v>
      </c>
      <c r="E377" s="203" t="s">
        <v>3</v>
      </c>
      <c r="F377" s="204" t="s">
        <v>497</v>
      </c>
      <c r="G377" s="14"/>
      <c r="H377" s="203" t="s">
        <v>3</v>
      </c>
      <c r="I377" s="205"/>
      <c r="J377" s="14"/>
      <c r="K377" s="14"/>
      <c r="L377" s="202"/>
      <c r="M377" s="206"/>
      <c r="N377" s="207"/>
      <c r="O377" s="207"/>
      <c r="P377" s="207"/>
      <c r="Q377" s="207"/>
      <c r="R377" s="207"/>
      <c r="S377" s="207"/>
      <c r="T377" s="20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03" t="s">
        <v>166</v>
      </c>
      <c r="AU377" s="203" t="s">
        <v>82</v>
      </c>
      <c r="AV377" s="14" t="s">
        <v>80</v>
      </c>
      <c r="AW377" s="14" t="s">
        <v>33</v>
      </c>
      <c r="AX377" s="14" t="s">
        <v>72</v>
      </c>
      <c r="AY377" s="203" t="s">
        <v>152</v>
      </c>
    </row>
    <row r="378" s="13" customFormat="1">
      <c r="A378" s="13"/>
      <c r="B378" s="194"/>
      <c r="C378" s="13"/>
      <c r="D378" s="187" t="s">
        <v>166</v>
      </c>
      <c r="E378" s="195" t="s">
        <v>3</v>
      </c>
      <c r="F378" s="196" t="s">
        <v>591</v>
      </c>
      <c r="G378" s="13"/>
      <c r="H378" s="197">
        <v>1</v>
      </c>
      <c r="I378" s="198"/>
      <c r="J378" s="13"/>
      <c r="K378" s="13"/>
      <c r="L378" s="194"/>
      <c r="M378" s="199"/>
      <c r="N378" s="200"/>
      <c r="O378" s="200"/>
      <c r="P378" s="200"/>
      <c r="Q378" s="200"/>
      <c r="R378" s="200"/>
      <c r="S378" s="200"/>
      <c r="T378" s="20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5" t="s">
        <v>166</v>
      </c>
      <c r="AU378" s="195" t="s">
        <v>82</v>
      </c>
      <c r="AV378" s="13" t="s">
        <v>82</v>
      </c>
      <c r="AW378" s="13" t="s">
        <v>33</v>
      </c>
      <c r="AX378" s="13" t="s">
        <v>72</v>
      </c>
      <c r="AY378" s="195" t="s">
        <v>152</v>
      </c>
    </row>
    <row r="379" s="2" customFormat="1" ht="22.2" customHeight="1">
      <c r="A379" s="39"/>
      <c r="B379" s="173"/>
      <c r="C379" s="174" t="s">
        <v>592</v>
      </c>
      <c r="D379" s="174" t="s">
        <v>155</v>
      </c>
      <c r="E379" s="175" t="s">
        <v>593</v>
      </c>
      <c r="F379" s="176" t="s">
        <v>594</v>
      </c>
      <c r="G379" s="177" t="s">
        <v>170</v>
      </c>
      <c r="H379" s="178">
        <v>1</v>
      </c>
      <c r="I379" s="179"/>
      <c r="J379" s="180">
        <f>ROUND(I379*H379,2)</f>
        <v>0</v>
      </c>
      <c r="K379" s="176" t="s">
        <v>159</v>
      </c>
      <c r="L379" s="40"/>
      <c r="M379" s="181" t="s">
        <v>3</v>
      </c>
      <c r="N379" s="182" t="s">
        <v>43</v>
      </c>
      <c r="O379" s="73"/>
      <c r="P379" s="183">
        <f>O379*H379</f>
        <v>0</v>
      </c>
      <c r="Q379" s="183">
        <v>0</v>
      </c>
      <c r="R379" s="183">
        <f>Q379*H379</f>
        <v>0</v>
      </c>
      <c r="S379" s="183">
        <v>0</v>
      </c>
      <c r="T379" s="184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185" t="s">
        <v>284</v>
      </c>
      <c r="AT379" s="185" t="s">
        <v>155</v>
      </c>
      <c r="AU379" s="185" t="s">
        <v>82</v>
      </c>
      <c r="AY379" s="20" t="s">
        <v>152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20" t="s">
        <v>80</v>
      </c>
      <c r="BK379" s="186">
        <f>ROUND(I379*H379,2)</f>
        <v>0</v>
      </c>
      <c r="BL379" s="20" t="s">
        <v>284</v>
      </c>
      <c r="BM379" s="185" t="s">
        <v>595</v>
      </c>
    </row>
    <row r="380" s="2" customFormat="1">
      <c r="A380" s="39"/>
      <c r="B380" s="40"/>
      <c r="C380" s="39"/>
      <c r="D380" s="187" t="s">
        <v>162</v>
      </c>
      <c r="E380" s="39"/>
      <c r="F380" s="188" t="s">
        <v>596</v>
      </c>
      <c r="G380" s="39"/>
      <c r="H380" s="39"/>
      <c r="I380" s="189"/>
      <c r="J380" s="39"/>
      <c r="K380" s="39"/>
      <c r="L380" s="40"/>
      <c r="M380" s="190"/>
      <c r="N380" s="191"/>
      <c r="O380" s="73"/>
      <c r="P380" s="73"/>
      <c r="Q380" s="73"/>
      <c r="R380" s="73"/>
      <c r="S380" s="73"/>
      <c r="T380" s="74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20" t="s">
        <v>162</v>
      </c>
      <c r="AU380" s="20" t="s">
        <v>82</v>
      </c>
    </row>
    <row r="381" s="2" customFormat="1">
      <c r="A381" s="39"/>
      <c r="B381" s="40"/>
      <c r="C381" s="39"/>
      <c r="D381" s="192" t="s">
        <v>164</v>
      </c>
      <c r="E381" s="39"/>
      <c r="F381" s="193" t="s">
        <v>597</v>
      </c>
      <c r="G381" s="39"/>
      <c r="H381" s="39"/>
      <c r="I381" s="189"/>
      <c r="J381" s="39"/>
      <c r="K381" s="39"/>
      <c r="L381" s="40"/>
      <c r="M381" s="190"/>
      <c r="N381" s="191"/>
      <c r="O381" s="73"/>
      <c r="P381" s="73"/>
      <c r="Q381" s="73"/>
      <c r="R381" s="73"/>
      <c r="S381" s="73"/>
      <c r="T381" s="74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20" t="s">
        <v>164</v>
      </c>
      <c r="AU381" s="20" t="s">
        <v>82</v>
      </c>
    </row>
    <row r="382" s="2" customFormat="1">
      <c r="A382" s="39"/>
      <c r="B382" s="40"/>
      <c r="C382" s="39"/>
      <c r="D382" s="187" t="s">
        <v>577</v>
      </c>
      <c r="E382" s="39"/>
      <c r="F382" s="219" t="s">
        <v>598</v>
      </c>
      <c r="G382" s="39"/>
      <c r="H382" s="39"/>
      <c r="I382" s="189"/>
      <c r="J382" s="39"/>
      <c r="K382" s="39"/>
      <c r="L382" s="40"/>
      <c r="M382" s="190"/>
      <c r="N382" s="191"/>
      <c r="O382" s="73"/>
      <c r="P382" s="73"/>
      <c r="Q382" s="73"/>
      <c r="R382" s="73"/>
      <c r="S382" s="73"/>
      <c r="T382" s="74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20" t="s">
        <v>577</v>
      </c>
      <c r="AU382" s="20" t="s">
        <v>82</v>
      </c>
    </row>
    <row r="383" s="14" customFormat="1">
      <c r="A383" s="14"/>
      <c r="B383" s="202"/>
      <c r="C383" s="14"/>
      <c r="D383" s="187" t="s">
        <v>166</v>
      </c>
      <c r="E383" s="203" t="s">
        <v>3</v>
      </c>
      <c r="F383" s="204" t="s">
        <v>599</v>
      </c>
      <c r="G383" s="14"/>
      <c r="H383" s="203" t="s">
        <v>3</v>
      </c>
      <c r="I383" s="205"/>
      <c r="J383" s="14"/>
      <c r="K383" s="14"/>
      <c r="L383" s="202"/>
      <c r="M383" s="206"/>
      <c r="N383" s="207"/>
      <c r="O383" s="207"/>
      <c r="P383" s="207"/>
      <c r="Q383" s="207"/>
      <c r="R383" s="207"/>
      <c r="S383" s="207"/>
      <c r="T383" s="20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03" t="s">
        <v>166</v>
      </c>
      <c r="AU383" s="203" t="s">
        <v>82</v>
      </c>
      <c r="AV383" s="14" t="s">
        <v>80</v>
      </c>
      <c r="AW383" s="14" t="s">
        <v>33</v>
      </c>
      <c r="AX383" s="14" t="s">
        <v>72</v>
      </c>
      <c r="AY383" s="203" t="s">
        <v>152</v>
      </c>
    </row>
    <row r="384" s="13" customFormat="1">
      <c r="A384" s="13"/>
      <c r="B384" s="194"/>
      <c r="C384" s="13"/>
      <c r="D384" s="187" t="s">
        <v>166</v>
      </c>
      <c r="E384" s="195" t="s">
        <v>3</v>
      </c>
      <c r="F384" s="196" t="s">
        <v>600</v>
      </c>
      <c r="G384" s="13"/>
      <c r="H384" s="197">
        <v>1</v>
      </c>
      <c r="I384" s="198"/>
      <c r="J384" s="13"/>
      <c r="K384" s="13"/>
      <c r="L384" s="194"/>
      <c r="M384" s="199"/>
      <c r="N384" s="200"/>
      <c r="O384" s="200"/>
      <c r="P384" s="200"/>
      <c r="Q384" s="200"/>
      <c r="R384" s="200"/>
      <c r="S384" s="200"/>
      <c r="T384" s="20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95" t="s">
        <v>166</v>
      </c>
      <c r="AU384" s="195" t="s">
        <v>82</v>
      </c>
      <c r="AV384" s="13" t="s">
        <v>82</v>
      </c>
      <c r="AW384" s="13" t="s">
        <v>33</v>
      </c>
      <c r="AX384" s="13" t="s">
        <v>72</v>
      </c>
      <c r="AY384" s="195" t="s">
        <v>152</v>
      </c>
    </row>
    <row r="385" s="2" customFormat="1" ht="22.2" customHeight="1">
      <c r="A385" s="39"/>
      <c r="B385" s="173"/>
      <c r="C385" s="209" t="s">
        <v>601</v>
      </c>
      <c r="D385" s="209" t="s">
        <v>397</v>
      </c>
      <c r="E385" s="210" t="s">
        <v>602</v>
      </c>
      <c r="F385" s="211" t="s">
        <v>603</v>
      </c>
      <c r="G385" s="212" t="s">
        <v>170</v>
      </c>
      <c r="H385" s="213">
        <v>1</v>
      </c>
      <c r="I385" s="214"/>
      <c r="J385" s="215">
        <f>ROUND(I385*H385,2)</f>
        <v>0</v>
      </c>
      <c r="K385" s="211" t="s">
        <v>159</v>
      </c>
      <c r="L385" s="216"/>
      <c r="M385" s="217" t="s">
        <v>3</v>
      </c>
      <c r="N385" s="218" t="s">
        <v>43</v>
      </c>
      <c r="O385" s="73"/>
      <c r="P385" s="183">
        <f>O385*H385</f>
        <v>0</v>
      </c>
      <c r="Q385" s="183">
        <v>0.042999999999999997</v>
      </c>
      <c r="R385" s="183">
        <f>Q385*H385</f>
        <v>0.042999999999999997</v>
      </c>
      <c r="S385" s="183">
        <v>0</v>
      </c>
      <c r="T385" s="184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185" t="s">
        <v>400</v>
      </c>
      <c r="AT385" s="185" t="s">
        <v>397</v>
      </c>
      <c r="AU385" s="185" t="s">
        <v>82</v>
      </c>
      <c r="AY385" s="20" t="s">
        <v>152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20" t="s">
        <v>80</v>
      </c>
      <c r="BK385" s="186">
        <f>ROUND(I385*H385,2)</f>
        <v>0</v>
      </c>
      <c r="BL385" s="20" t="s">
        <v>284</v>
      </c>
      <c r="BM385" s="185" t="s">
        <v>604</v>
      </c>
    </row>
    <row r="386" s="2" customFormat="1">
      <c r="A386" s="39"/>
      <c r="B386" s="40"/>
      <c r="C386" s="39"/>
      <c r="D386" s="187" t="s">
        <v>162</v>
      </c>
      <c r="E386" s="39"/>
      <c r="F386" s="188" t="s">
        <v>603</v>
      </c>
      <c r="G386" s="39"/>
      <c r="H386" s="39"/>
      <c r="I386" s="189"/>
      <c r="J386" s="39"/>
      <c r="K386" s="39"/>
      <c r="L386" s="40"/>
      <c r="M386" s="190"/>
      <c r="N386" s="191"/>
      <c r="O386" s="73"/>
      <c r="P386" s="73"/>
      <c r="Q386" s="73"/>
      <c r="R386" s="73"/>
      <c r="S386" s="73"/>
      <c r="T386" s="74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20" t="s">
        <v>162</v>
      </c>
      <c r="AU386" s="20" t="s">
        <v>82</v>
      </c>
    </row>
    <row r="387" s="2" customFormat="1">
      <c r="A387" s="39"/>
      <c r="B387" s="40"/>
      <c r="C387" s="39"/>
      <c r="D387" s="187" t="s">
        <v>577</v>
      </c>
      <c r="E387" s="39"/>
      <c r="F387" s="219" t="s">
        <v>605</v>
      </c>
      <c r="G387" s="39"/>
      <c r="H387" s="39"/>
      <c r="I387" s="189"/>
      <c r="J387" s="39"/>
      <c r="K387" s="39"/>
      <c r="L387" s="40"/>
      <c r="M387" s="190"/>
      <c r="N387" s="191"/>
      <c r="O387" s="73"/>
      <c r="P387" s="73"/>
      <c r="Q387" s="73"/>
      <c r="R387" s="73"/>
      <c r="S387" s="73"/>
      <c r="T387" s="74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20" t="s">
        <v>577</v>
      </c>
      <c r="AU387" s="20" t="s">
        <v>82</v>
      </c>
    </row>
    <row r="388" s="14" customFormat="1">
      <c r="A388" s="14"/>
      <c r="B388" s="202"/>
      <c r="C388" s="14"/>
      <c r="D388" s="187" t="s">
        <v>166</v>
      </c>
      <c r="E388" s="203" t="s">
        <v>3</v>
      </c>
      <c r="F388" s="204" t="s">
        <v>599</v>
      </c>
      <c r="G388" s="14"/>
      <c r="H388" s="203" t="s">
        <v>3</v>
      </c>
      <c r="I388" s="205"/>
      <c r="J388" s="14"/>
      <c r="K388" s="14"/>
      <c r="L388" s="202"/>
      <c r="M388" s="206"/>
      <c r="N388" s="207"/>
      <c r="O388" s="207"/>
      <c r="P388" s="207"/>
      <c r="Q388" s="207"/>
      <c r="R388" s="207"/>
      <c r="S388" s="207"/>
      <c r="T388" s="20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03" t="s">
        <v>166</v>
      </c>
      <c r="AU388" s="203" t="s">
        <v>82</v>
      </c>
      <c r="AV388" s="14" t="s">
        <v>80</v>
      </c>
      <c r="AW388" s="14" t="s">
        <v>33</v>
      </c>
      <c r="AX388" s="14" t="s">
        <v>72</v>
      </c>
      <c r="AY388" s="203" t="s">
        <v>152</v>
      </c>
    </row>
    <row r="389" s="13" customFormat="1">
      <c r="A389" s="13"/>
      <c r="B389" s="194"/>
      <c r="C389" s="13"/>
      <c r="D389" s="187" t="s">
        <v>166</v>
      </c>
      <c r="E389" s="195" t="s">
        <v>3</v>
      </c>
      <c r="F389" s="196" t="s">
        <v>606</v>
      </c>
      <c r="G389" s="13"/>
      <c r="H389" s="197">
        <v>1</v>
      </c>
      <c r="I389" s="198"/>
      <c r="J389" s="13"/>
      <c r="K389" s="13"/>
      <c r="L389" s="194"/>
      <c r="M389" s="199"/>
      <c r="N389" s="200"/>
      <c r="O389" s="200"/>
      <c r="P389" s="200"/>
      <c r="Q389" s="200"/>
      <c r="R389" s="200"/>
      <c r="S389" s="200"/>
      <c r="T389" s="20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95" t="s">
        <v>166</v>
      </c>
      <c r="AU389" s="195" t="s">
        <v>82</v>
      </c>
      <c r="AV389" s="13" t="s">
        <v>82</v>
      </c>
      <c r="AW389" s="13" t="s">
        <v>33</v>
      </c>
      <c r="AX389" s="13" t="s">
        <v>72</v>
      </c>
      <c r="AY389" s="195" t="s">
        <v>152</v>
      </c>
    </row>
    <row r="390" s="2" customFormat="1" ht="14.4" customHeight="1">
      <c r="A390" s="39"/>
      <c r="B390" s="173"/>
      <c r="C390" s="174" t="s">
        <v>607</v>
      </c>
      <c r="D390" s="174" t="s">
        <v>155</v>
      </c>
      <c r="E390" s="175" t="s">
        <v>608</v>
      </c>
      <c r="F390" s="176" t="s">
        <v>609</v>
      </c>
      <c r="G390" s="177" t="s">
        <v>170</v>
      </c>
      <c r="H390" s="178">
        <v>2</v>
      </c>
      <c r="I390" s="179"/>
      <c r="J390" s="180">
        <f>ROUND(I390*H390,2)</f>
        <v>0</v>
      </c>
      <c r="K390" s="176" t="s">
        <v>159</v>
      </c>
      <c r="L390" s="40"/>
      <c r="M390" s="181" t="s">
        <v>3</v>
      </c>
      <c r="N390" s="182" t="s">
        <v>43</v>
      </c>
      <c r="O390" s="73"/>
      <c r="P390" s="183">
        <f>O390*H390</f>
        <v>0</v>
      </c>
      <c r="Q390" s="183">
        <v>0</v>
      </c>
      <c r="R390" s="183">
        <f>Q390*H390</f>
        <v>0</v>
      </c>
      <c r="S390" s="183">
        <v>0</v>
      </c>
      <c r="T390" s="184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185" t="s">
        <v>284</v>
      </c>
      <c r="AT390" s="185" t="s">
        <v>155</v>
      </c>
      <c r="AU390" s="185" t="s">
        <v>82</v>
      </c>
      <c r="AY390" s="20" t="s">
        <v>152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20" t="s">
        <v>80</v>
      </c>
      <c r="BK390" s="186">
        <f>ROUND(I390*H390,2)</f>
        <v>0</v>
      </c>
      <c r="BL390" s="20" t="s">
        <v>284</v>
      </c>
      <c r="BM390" s="185" t="s">
        <v>610</v>
      </c>
    </row>
    <row r="391" s="2" customFormat="1">
      <c r="A391" s="39"/>
      <c r="B391" s="40"/>
      <c r="C391" s="39"/>
      <c r="D391" s="187" t="s">
        <v>162</v>
      </c>
      <c r="E391" s="39"/>
      <c r="F391" s="188" t="s">
        <v>611</v>
      </c>
      <c r="G391" s="39"/>
      <c r="H391" s="39"/>
      <c r="I391" s="189"/>
      <c r="J391" s="39"/>
      <c r="K391" s="39"/>
      <c r="L391" s="40"/>
      <c r="M391" s="190"/>
      <c r="N391" s="191"/>
      <c r="O391" s="73"/>
      <c r="P391" s="73"/>
      <c r="Q391" s="73"/>
      <c r="R391" s="73"/>
      <c r="S391" s="73"/>
      <c r="T391" s="74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20" t="s">
        <v>162</v>
      </c>
      <c r="AU391" s="20" t="s">
        <v>82</v>
      </c>
    </row>
    <row r="392" s="2" customFormat="1">
      <c r="A392" s="39"/>
      <c r="B392" s="40"/>
      <c r="C392" s="39"/>
      <c r="D392" s="192" t="s">
        <v>164</v>
      </c>
      <c r="E392" s="39"/>
      <c r="F392" s="193" t="s">
        <v>612</v>
      </c>
      <c r="G392" s="39"/>
      <c r="H392" s="39"/>
      <c r="I392" s="189"/>
      <c r="J392" s="39"/>
      <c r="K392" s="39"/>
      <c r="L392" s="40"/>
      <c r="M392" s="190"/>
      <c r="N392" s="191"/>
      <c r="O392" s="73"/>
      <c r="P392" s="73"/>
      <c r="Q392" s="73"/>
      <c r="R392" s="73"/>
      <c r="S392" s="73"/>
      <c r="T392" s="74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20" t="s">
        <v>164</v>
      </c>
      <c r="AU392" s="20" t="s">
        <v>82</v>
      </c>
    </row>
    <row r="393" s="14" customFormat="1">
      <c r="A393" s="14"/>
      <c r="B393" s="202"/>
      <c r="C393" s="14"/>
      <c r="D393" s="187" t="s">
        <v>166</v>
      </c>
      <c r="E393" s="203" t="s">
        <v>3</v>
      </c>
      <c r="F393" s="204" t="s">
        <v>599</v>
      </c>
      <c r="G393" s="14"/>
      <c r="H393" s="203" t="s">
        <v>3</v>
      </c>
      <c r="I393" s="205"/>
      <c r="J393" s="14"/>
      <c r="K393" s="14"/>
      <c r="L393" s="202"/>
      <c r="M393" s="206"/>
      <c r="N393" s="207"/>
      <c r="O393" s="207"/>
      <c r="P393" s="207"/>
      <c r="Q393" s="207"/>
      <c r="R393" s="207"/>
      <c r="S393" s="207"/>
      <c r="T393" s="20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03" t="s">
        <v>166</v>
      </c>
      <c r="AU393" s="203" t="s">
        <v>82</v>
      </c>
      <c r="AV393" s="14" t="s">
        <v>80</v>
      </c>
      <c r="AW393" s="14" t="s">
        <v>33</v>
      </c>
      <c r="AX393" s="14" t="s">
        <v>72</v>
      </c>
      <c r="AY393" s="203" t="s">
        <v>152</v>
      </c>
    </row>
    <row r="394" s="13" customFormat="1">
      <c r="A394" s="13"/>
      <c r="B394" s="194"/>
      <c r="C394" s="13"/>
      <c r="D394" s="187" t="s">
        <v>166</v>
      </c>
      <c r="E394" s="195" t="s">
        <v>3</v>
      </c>
      <c r="F394" s="196" t="s">
        <v>600</v>
      </c>
      <c r="G394" s="13"/>
      <c r="H394" s="197">
        <v>1</v>
      </c>
      <c r="I394" s="198"/>
      <c r="J394" s="13"/>
      <c r="K394" s="13"/>
      <c r="L394" s="194"/>
      <c r="M394" s="199"/>
      <c r="N394" s="200"/>
      <c r="O394" s="200"/>
      <c r="P394" s="200"/>
      <c r="Q394" s="200"/>
      <c r="R394" s="200"/>
      <c r="S394" s="200"/>
      <c r="T394" s="20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95" t="s">
        <v>166</v>
      </c>
      <c r="AU394" s="195" t="s">
        <v>82</v>
      </c>
      <c r="AV394" s="13" t="s">
        <v>82</v>
      </c>
      <c r="AW394" s="13" t="s">
        <v>33</v>
      </c>
      <c r="AX394" s="13" t="s">
        <v>72</v>
      </c>
      <c r="AY394" s="195" t="s">
        <v>152</v>
      </c>
    </row>
    <row r="395" s="14" customFormat="1">
      <c r="A395" s="14"/>
      <c r="B395" s="202"/>
      <c r="C395" s="14"/>
      <c r="D395" s="187" t="s">
        <v>166</v>
      </c>
      <c r="E395" s="203" t="s">
        <v>3</v>
      </c>
      <c r="F395" s="204" t="s">
        <v>497</v>
      </c>
      <c r="G395" s="14"/>
      <c r="H395" s="203" t="s">
        <v>3</v>
      </c>
      <c r="I395" s="205"/>
      <c r="J395" s="14"/>
      <c r="K395" s="14"/>
      <c r="L395" s="202"/>
      <c r="M395" s="206"/>
      <c r="N395" s="207"/>
      <c r="O395" s="207"/>
      <c r="P395" s="207"/>
      <c r="Q395" s="207"/>
      <c r="R395" s="207"/>
      <c r="S395" s="207"/>
      <c r="T395" s="20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03" t="s">
        <v>166</v>
      </c>
      <c r="AU395" s="203" t="s">
        <v>82</v>
      </c>
      <c r="AV395" s="14" t="s">
        <v>80</v>
      </c>
      <c r="AW395" s="14" t="s">
        <v>33</v>
      </c>
      <c r="AX395" s="14" t="s">
        <v>72</v>
      </c>
      <c r="AY395" s="203" t="s">
        <v>152</v>
      </c>
    </row>
    <row r="396" s="13" customFormat="1">
      <c r="A396" s="13"/>
      <c r="B396" s="194"/>
      <c r="C396" s="13"/>
      <c r="D396" s="187" t="s">
        <v>166</v>
      </c>
      <c r="E396" s="195" t="s">
        <v>3</v>
      </c>
      <c r="F396" s="196" t="s">
        <v>498</v>
      </c>
      <c r="G396" s="13"/>
      <c r="H396" s="197">
        <v>1</v>
      </c>
      <c r="I396" s="198"/>
      <c r="J396" s="13"/>
      <c r="K396" s="13"/>
      <c r="L396" s="194"/>
      <c r="M396" s="199"/>
      <c r="N396" s="200"/>
      <c r="O396" s="200"/>
      <c r="P396" s="200"/>
      <c r="Q396" s="200"/>
      <c r="R396" s="200"/>
      <c r="S396" s="200"/>
      <c r="T396" s="20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5" t="s">
        <v>166</v>
      </c>
      <c r="AU396" s="195" t="s">
        <v>82</v>
      </c>
      <c r="AV396" s="13" t="s">
        <v>82</v>
      </c>
      <c r="AW396" s="13" t="s">
        <v>33</v>
      </c>
      <c r="AX396" s="13" t="s">
        <v>72</v>
      </c>
      <c r="AY396" s="195" t="s">
        <v>152</v>
      </c>
    </row>
    <row r="397" s="2" customFormat="1" ht="22.2" customHeight="1">
      <c r="A397" s="39"/>
      <c r="B397" s="173"/>
      <c r="C397" s="209" t="s">
        <v>613</v>
      </c>
      <c r="D397" s="209" t="s">
        <v>397</v>
      </c>
      <c r="E397" s="210" t="s">
        <v>614</v>
      </c>
      <c r="F397" s="211" t="s">
        <v>615</v>
      </c>
      <c r="G397" s="212" t="s">
        <v>170</v>
      </c>
      <c r="H397" s="213">
        <v>2</v>
      </c>
      <c r="I397" s="214"/>
      <c r="J397" s="215">
        <f>ROUND(I397*H397,2)</f>
        <v>0</v>
      </c>
      <c r="K397" s="211" t="s">
        <v>159</v>
      </c>
      <c r="L397" s="216"/>
      <c r="M397" s="217" t="s">
        <v>3</v>
      </c>
      <c r="N397" s="218" t="s">
        <v>43</v>
      </c>
      <c r="O397" s="73"/>
      <c r="P397" s="183">
        <f>O397*H397</f>
        <v>0</v>
      </c>
      <c r="Q397" s="183">
        <v>0.00014999999999999999</v>
      </c>
      <c r="R397" s="183">
        <f>Q397*H397</f>
        <v>0.00029999999999999997</v>
      </c>
      <c r="S397" s="183">
        <v>0</v>
      </c>
      <c r="T397" s="184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185" t="s">
        <v>400</v>
      </c>
      <c r="AT397" s="185" t="s">
        <v>397</v>
      </c>
      <c r="AU397" s="185" t="s">
        <v>82</v>
      </c>
      <c r="AY397" s="20" t="s">
        <v>152</v>
      </c>
      <c r="BE397" s="186">
        <f>IF(N397="základní",J397,0)</f>
        <v>0</v>
      </c>
      <c r="BF397" s="186">
        <f>IF(N397="snížená",J397,0)</f>
        <v>0</v>
      </c>
      <c r="BG397" s="186">
        <f>IF(N397="zákl. přenesená",J397,0)</f>
        <v>0</v>
      </c>
      <c r="BH397" s="186">
        <f>IF(N397="sníž. přenesená",J397,0)</f>
        <v>0</v>
      </c>
      <c r="BI397" s="186">
        <f>IF(N397="nulová",J397,0)</f>
        <v>0</v>
      </c>
      <c r="BJ397" s="20" t="s">
        <v>80</v>
      </c>
      <c r="BK397" s="186">
        <f>ROUND(I397*H397,2)</f>
        <v>0</v>
      </c>
      <c r="BL397" s="20" t="s">
        <v>284</v>
      </c>
      <c r="BM397" s="185" t="s">
        <v>616</v>
      </c>
    </row>
    <row r="398" s="2" customFormat="1">
      <c r="A398" s="39"/>
      <c r="B398" s="40"/>
      <c r="C398" s="39"/>
      <c r="D398" s="187" t="s">
        <v>162</v>
      </c>
      <c r="E398" s="39"/>
      <c r="F398" s="188" t="s">
        <v>615</v>
      </c>
      <c r="G398" s="39"/>
      <c r="H398" s="39"/>
      <c r="I398" s="189"/>
      <c r="J398" s="39"/>
      <c r="K398" s="39"/>
      <c r="L398" s="40"/>
      <c r="M398" s="190"/>
      <c r="N398" s="191"/>
      <c r="O398" s="73"/>
      <c r="P398" s="73"/>
      <c r="Q398" s="73"/>
      <c r="R398" s="73"/>
      <c r="S398" s="73"/>
      <c r="T398" s="74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20" t="s">
        <v>162</v>
      </c>
      <c r="AU398" s="20" t="s">
        <v>82</v>
      </c>
    </row>
    <row r="399" s="2" customFormat="1">
      <c r="A399" s="39"/>
      <c r="B399" s="40"/>
      <c r="C399" s="39"/>
      <c r="D399" s="187" t="s">
        <v>577</v>
      </c>
      <c r="E399" s="39"/>
      <c r="F399" s="219" t="s">
        <v>617</v>
      </c>
      <c r="G399" s="39"/>
      <c r="H399" s="39"/>
      <c r="I399" s="189"/>
      <c r="J399" s="39"/>
      <c r="K399" s="39"/>
      <c r="L399" s="40"/>
      <c r="M399" s="190"/>
      <c r="N399" s="191"/>
      <c r="O399" s="73"/>
      <c r="P399" s="73"/>
      <c r="Q399" s="73"/>
      <c r="R399" s="73"/>
      <c r="S399" s="73"/>
      <c r="T399" s="74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20" t="s">
        <v>577</v>
      </c>
      <c r="AU399" s="20" t="s">
        <v>82</v>
      </c>
    </row>
    <row r="400" s="2" customFormat="1" ht="19.8" customHeight="1">
      <c r="A400" s="39"/>
      <c r="B400" s="173"/>
      <c r="C400" s="174" t="s">
        <v>618</v>
      </c>
      <c r="D400" s="174" t="s">
        <v>155</v>
      </c>
      <c r="E400" s="175" t="s">
        <v>619</v>
      </c>
      <c r="F400" s="176" t="s">
        <v>620</v>
      </c>
      <c r="G400" s="177" t="s">
        <v>170</v>
      </c>
      <c r="H400" s="178">
        <v>2</v>
      </c>
      <c r="I400" s="179"/>
      <c r="J400" s="180">
        <f>ROUND(I400*H400,2)</f>
        <v>0</v>
      </c>
      <c r="K400" s="176" t="s">
        <v>159</v>
      </c>
      <c r="L400" s="40"/>
      <c r="M400" s="181" t="s">
        <v>3</v>
      </c>
      <c r="N400" s="182" t="s">
        <v>43</v>
      </c>
      <c r="O400" s="73"/>
      <c r="P400" s="183">
        <f>O400*H400</f>
        <v>0</v>
      </c>
      <c r="Q400" s="183">
        <v>0</v>
      </c>
      <c r="R400" s="183">
        <f>Q400*H400</f>
        <v>0</v>
      </c>
      <c r="S400" s="183">
        <v>0</v>
      </c>
      <c r="T400" s="184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185" t="s">
        <v>284</v>
      </c>
      <c r="AT400" s="185" t="s">
        <v>155</v>
      </c>
      <c r="AU400" s="185" t="s">
        <v>82</v>
      </c>
      <c r="AY400" s="20" t="s">
        <v>152</v>
      </c>
      <c r="BE400" s="186">
        <f>IF(N400="základní",J400,0)</f>
        <v>0</v>
      </c>
      <c r="BF400" s="186">
        <f>IF(N400="snížená",J400,0)</f>
        <v>0</v>
      </c>
      <c r="BG400" s="186">
        <f>IF(N400="zákl. přenesená",J400,0)</f>
        <v>0</v>
      </c>
      <c r="BH400" s="186">
        <f>IF(N400="sníž. přenesená",J400,0)</f>
        <v>0</v>
      </c>
      <c r="BI400" s="186">
        <f>IF(N400="nulová",J400,0)</f>
        <v>0</v>
      </c>
      <c r="BJ400" s="20" t="s">
        <v>80</v>
      </c>
      <c r="BK400" s="186">
        <f>ROUND(I400*H400,2)</f>
        <v>0</v>
      </c>
      <c r="BL400" s="20" t="s">
        <v>284</v>
      </c>
      <c r="BM400" s="185" t="s">
        <v>621</v>
      </c>
    </row>
    <row r="401" s="2" customFormat="1">
      <c r="A401" s="39"/>
      <c r="B401" s="40"/>
      <c r="C401" s="39"/>
      <c r="D401" s="187" t="s">
        <v>162</v>
      </c>
      <c r="E401" s="39"/>
      <c r="F401" s="188" t="s">
        <v>622</v>
      </c>
      <c r="G401" s="39"/>
      <c r="H401" s="39"/>
      <c r="I401" s="189"/>
      <c r="J401" s="39"/>
      <c r="K401" s="39"/>
      <c r="L401" s="40"/>
      <c r="M401" s="190"/>
      <c r="N401" s="191"/>
      <c r="O401" s="73"/>
      <c r="P401" s="73"/>
      <c r="Q401" s="73"/>
      <c r="R401" s="73"/>
      <c r="S401" s="73"/>
      <c r="T401" s="74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20" t="s">
        <v>162</v>
      </c>
      <c r="AU401" s="20" t="s">
        <v>82</v>
      </c>
    </row>
    <row r="402" s="2" customFormat="1">
      <c r="A402" s="39"/>
      <c r="B402" s="40"/>
      <c r="C402" s="39"/>
      <c r="D402" s="192" t="s">
        <v>164</v>
      </c>
      <c r="E402" s="39"/>
      <c r="F402" s="193" t="s">
        <v>623</v>
      </c>
      <c r="G402" s="39"/>
      <c r="H402" s="39"/>
      <c r="I402" s="189"/>
      <c r="J402" s="39"/>
      <c r="K402" s="39"/>
      <c r="L402" s="40"/>
      <c r="M402" s="190"/>
      <c r="N402" s="191"/>
      <c r="O402" s="73"/>
      <c r="P402" s="73"/>
      <c r="Q402" s="73"/>
      <c r="R402" s="73"/>
      <c r="S402" s="73"/>
      <c r="T402" s="74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20" t="s">
        <v>164</v>
      </c>
      <c r="AU402" s="20" t="s">
        <v>82</v>
      </c>
    </row>
    <row r="403" s="14" customFormat="1">
      <c r="A403" s="14"/>
      <c r="B403" s="202"/>
      <c r="C403" s="14"/>
      <c r="D403" s="187" t="s">
        <v>166</v>
      </c>
      <c r="E403" s="203" t="s">
        <v>3</v>
      </c>
      <c r="F403" s="204" t="s">
        <v>599</v>
      </c>
      <c r="G403" s="14"/>
      <c r="H403" s="203" t="s">
        <v>3</v>
      </c>
      <c r="I403" s="205"/>
      <c r="J403" s="14"/>
      <c r="K403" s="14"/>
      <c r="L403" s="202"/>
      <c r="M403" s="206"/>
      <c r="N403" s="207"/>
      <c r="O403" s="207"/>
      <c r="P403" s="207"/>
      <c r="Q403" s="207"/>
      <c r="R403" s="207"/>
      <c r="S403" s="207"/>
      <c r="T403" s="20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03" t="s">
        <v>166</v>
      </c>
      <c r="AU403" s="203" t="s">
        <v>82</v>
      </c>
      <c r="AV403" s="14" t="s">
        <v>80</v>
      </c>
      <c r="AW403" s="14" t="s">
        <v>33</v>
      </c>
      <c r="AX403" s="14" t="s">
        <v>72</v>
      </c>
      <c r="AY403" s="203" t="s">
        <v>152</v>
      </c>
    </row>
    <row r="404" s="13" customFormat="1">
      <c r="A404" s="13"/>
      <c r="B404" s="194"/>
      <c r="C404" s="13"/>
      <c r="D404" s="187" t="s">
        <v>166</v>
      </c>
      <c r="E404" s="195" t="s">
        <v>3</v>
      </c>
      <c r="F404" s="196" t="s">
        <v>600</v>
      </c>
      <c r="G404" s="13"/>
      <c r="H404" s="197">
        <v>1</v>
      </c>
      <c r="I404" s="198"/>
      <c r="J404" s="13"/>
      <c r="K404" s="13"/>
      <c r="L404" s="194"/>
      <c r="M404" s="199"/>
      <c r="N404" s="200"/>
      <c r="O404" s="200"/>
      <c r="P404" s="200"/>
      <c r="Q404" s="200"/>
      <c r="R404" s="200"/>
      <c r="S404" s="200"/>
      <c r="T404" s="20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95" t="s">
        <v>166</v>
      </c>
      <c r="AU404" s="195" t="s">
        <v>82</v>
      </c>
      <c r="AV404" s="13" t="s">
        <v>82</v>
      </c>
      <c r="AW404" s="13" t="s">
        <v>33</v>
      </c>
      <c r="AX404" s="13" t="s">
        <v>72</v>
      </c>
      <c r="AY404" s="195" t="s">
        <v>152</v>
      </c>
    </row>
    <row r="405" s="14" customFormat="1">
      <c r="A405" s="14"/>
      <c r="B405" s="202"/>
      <c r="C405" s="14"/>
      <c r="D405" s="187" t="s">
        <v>166</v>
      </c>
      <c r="E405" s="203" t="s">
        <v>3</v>
      </c>
      <c r="F405" s="204" t="s">
        <v>497</v>
      </c>
      <c r="G405" s="14"/>
      <c r="H405" s="203" t="s">
        <v>3</v>
      </c>
      <c r="I405" s="205"/>
      <c r="J405" s="14"/>
      <c r="K405" s="14"/>
      <c r="L405" s="202"/>
      <c r="M405" s="206"/>
      <c r="N405" s="207"/>
      <c r="O405" s="207"/>
      <c r="P405" s="207"/>
      <c r="Q405" s="207"/>
      <c r="R405" s="207"/>
      <c r="S405" s="207"/>
      <c r="T405" s="20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03" t="s">
        <v>166</v>
      </c>
      <c r="AU405" s="203" t="s">
        <v>82</v>
      </c>
      <c r="AV405" s="14" t="s">
        <v>80</v>
      </c>
      <c r="AW405" s="14" t="s">
        <v>33</v>
      </c>
      <c r="AX405" s="14" t="s">
        <v>72</v>
      </c>
      <c r="AY405" s="203" t="s">
        <v>152</v>
      </c>
    </row>
    <row r="406" s="13" customFormat="1">
      <c r="A406" s="13"/>
      <c r="B406" s="194"/>
      <c r="C406" s="13"/>
      <c r="D406" s="187" t="s">
        <v>166</v>
      </c>
      <c r="E406" s="195" t="s">
        <v>3</v>
      </c>
      <c r="F406" s="196" t="s">
        <v>498</v>
      </c>
      <c r="G406" s="13"/>
      <c r="H406" s="197">
        <v>1</v>
      </c>
      <c r="I406" s="198"/>
      <c r="J406" s="13"/>
      <c r="K406" s="13"/>
      <c r="L406" s="194"/>
      <c r="M406" s="199"/>
      <c r="N406" s="200"/>
      <c r="O406" s="200"/>
      <c r="P406" s="200"/>
      <c r="Q406" s="200"/>
      <c r="R406" s="200"/>
      <c r="S406" s="200"/>
      <c r="T406" s="20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95" t="s">
        <v>166</v>
      </c>
      <c r="AU406" s="195" t="s">
        <v>82</v>
      </c>
      <c r="AV406" s="13" t="s">
        <v>82</v>
      </c>
      <c r="AW406" s="13" t="s">
        <v>33</v>
      </c>
      <c r="AX406" s="13" t="s">
        <v>72</v>
      </c>
      <c r="AY406" s="195" t="s">
        <v>152</v>
      </c>
    </row>
    <row r="407" s="2" customFormat="1" ht="14.4" customHeight="1">
      <c r="A407" s="39"/>
      <c r="B407" s="173"/>
      <c r="C407" s="209" t="s">
        <v>624</v>
      </c>
      <c r="D407" s="209" t="s">
        <v>397</v>
      </c>
      <c r="E407" s="210" t="s">
        <v>625</v>
      </c>
      <c r="F407" s="211" t="s">
        <v>626</v>
      </c>
      <c r="G407" s="212" t="s">
        <v>170</v>
      </c>
      <c r="H407" s="213">
        <v>2</v>
      </c>
      <c r="I407" s="214"/>
      <c r="J407" s="215">
        <f>ROUND(I407*H407,2)</f>
        <v>0</v>
      </c>
      <c r="K407" s="211" t="s">
        <v>159</v>
      </c>
      <c r="L407" s="216"/>
      <c r="M407" s="217" t="s">
        <v>3</v>
      </c>
      <c r="N407" s="218" t="s">
        <v>43</v>
      </c>
      <c r="O407" s="73"/>
      <c r="P407" s="183">
        <f>O407*H407</f>
        <v>0</v>
      </c>
      <c r="Q407" s="183">
        <v>0.0022000000000000001</v>
      </c>
      <c r="R407" s="183">
        <f>Q407*H407</f>
        <v>0.0044000000000000003</v>
      </c>
      <c r="S407" s="183">
        <v>0</v>
      </c>
      <c r="T407" s="184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185" t="s">
        <v>400</v>
      </c>
      <c r="AT407" s="185" t="s">
        <v>397</v>
      </c>
      <c r="AU407" s="185" t="s">
        <v>82</v>
      </c>
      <c r="AY407" s="20" t="s">
        <v>152</v>
      </c>
      <c r="BE407" s="186">
        <f>IF(N407="základní",J407,0)</f>
        <v>0</v>
      </c>
      <c r="BF407" s="186">
        <f>IF(N407="snížená",J407,0)</f>
        <v>0</v>
      </c>
      <c r="BG407" s="186">
        <f>IF(N407="zákl. přenesená",J407,0)</f>
        <v>0</v>
      </c>
      <c r="BH407" s="186">
        <f>IF(N407="sníž. přenesená",J407,0)</f>
        <v>0</v>
      </c>
      <c r="BI407" s="186">
        <f>IF(N407="nulová",J407,0)</f>
        <v>0</v>
      </c>
      <c r="BJ407" s="20" t="s">
        <v>80</v>
      </c>
      <c r="BK407" s="186">
        <f>ROUND(I407*H407,2)</f>
        <v>0</v>
      </c>
      <c r="BL407" s="20" t="s">
        <v>284</v>
      </c>
      <c r="BM407" s="185" t="s">
        <v>627</v>
      </c>
    </row>
    <row r="408" s="2" customFormat="1">
      <c r="A408" s="39"/>
      <c r="B408" s="40"/>
      <c r="C408" s="39"/>
      <c r="D408" s="187" t="s">
        <v>162</v>
      </c>
      <c r="E408" s="39"/>
      <c r="F408" s="188" t="s">
        <v>626</v>
      </c>
      <c r="G408" s="39"/>
      <c r="H408" s="39"/>
      <c r="I408" s="189"/>
      <c r="J408" s="39"/>
      <c r="K408" s="39"/>
      <c r="L408" s="40"/>
      <c r="M408" s="190"/>
      <c r="N408" s="191"/>
      <c r="O408" s="73"/>
      <c r="P408" s="73"/>
      <c r="Q408" s="73"/>
      <c r="R408" s="73"/>
      <c r="S408" s="73"/>
      <c r="T408" s="74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20" t="s">
        <v>162</v>
      </c>
      <c r="AU408" s="20" t="s">
        <v>82</v>
      </c>
    </row>
    <row r="409" s="2" customFormat="1">
      <c r="A409" s="39"/>
      <c r="B409" s="40"/>
      <c r="C409" s="39"/>
      <c r="D409" s="187" t="s">
        <v>577</v>
      </c>
      <c r="E409" s="39"/>
      <c r="F409" s="219" t="s">
        <v>617</v>
      </c>
      <c r="G409" s="39"/>
      <c r="H409" s="39"/>
      <c r="I409" s="189"/>
      <c r="J409" s="39"/>
      <c r="K409" s="39"/>
      <c r="L409" s="40"/>
      <c r="M409" s="190"/>
      <c r="N409" s="191"/>
      <c r="O409" s="73"/>
      <c r="P409" s="73"/>
      <c r="Q409" s="73"/>
      <c r="R409" s="73"/>
      <c r="S409" s="73"/>
      <c r="T409" s="74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20" t="s">
        <v>577</v>
      </c>
      <c r="AU409" s="20" t="s">
        <v>82</v>
      </c>
    </row>
    <row r="410" s="2" customFormat="1" ht="19.8" customHeight="1">
      <c r="A410" s="39"/>
      <c r="B410" s="173"/>
      <c r="C410" s="174" t="s">
        <v>628</v>
      </c>
      <c r="D410" s="174" t="s">
        <v>155</v>
      </c>
      <c r="E410" s="175" t="s">
        <v>629</v>
      </c>
      <c r="F410" s="176" t="s">
        <v>630</v>
      </c>
      <c r="G410" s="177" t="s">
        <v>170</v>
      </c>
      <c r="H410" s="178">
        <v>1</v>
      </c>
      <c r="I410" s="179"/>
      <c r="J410" s="180">
        <f>ROUND(I410*H410,2)</f>
        <v>0</v>
      </c>
      <c r="K410" s="176" t="s">
        <v>159</v>
      </c>
      <c r="L410" s="40"/>
      <c r="M410" s="181" t="s">
        <v>3</v>
      </c>
      <c r="N410" s="182" t="s">
        <v>43</v>
      </c>
      <c r="O410" s="73"/>
      <c r="P410" s="183">
        <f>O410*H410</f>
        <v>0</v>
      </c>
      <c r="Q410" s="183">
        <v>0</v>
      </c>
      <c r="R410" s="183">
        <f>Q410*H410</f>
        <v>0</v>
      </c>
      <c r="S410" s="183">
        <v>0</v>
      </c>
      <c r="T410" s="184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185" t="s">
        <v>284</v>
      </c>
      <c r="AT410" s="185" t="s">
        <v>155</v>
      </c>
      <c r="AU410" s="185" t="s">
        <v>82</v>
      </c>
      <c r="AY410" s="20" t="s">
        <v>152</v>
      </c>
      <c r="BE410" s="186">
        <f>IF(N410="základní",J410,0)</f>
        <v>0</v>
      </c>
      <c r="BF410" s="186">
        <f>IF(N410="snížená",J410,0)</f>
        <v>0</v>
      </c>
      <c r="BG410" s="186">
        <f>IF(N410="zákl. přenesená",J410,0)</f>
        <v>0</v>
      </c>
      <c r="BH410" s="186">
        <f>IF(N410="sníž. přenesená",J410,0)</f>
        <v>0</v>
      </c>
      <c r="BI410" s="186">
        <f>IF(N410="nulová",J410,0)</f>
        <v>0</v>
      </c>
      <c r="BJ410" s="20" t="s">
        <v>80</v>
      </c>
      <c r="BK410" s="186">
        <f>ROUND(I410*H410,2)</f>
        <v>0</v>
      </c>
      <c r="BL410" s="20" t="s">
        <v>284</v>
      </c>
      <c r="BM410" s="185" t="s">
        <v>631</v>
      </c>
    </row>
    <row r="411" s="2" customFormat="1">
      <c r="A411" s="39"/>
      <c r="B411" s="40"/>
      <c r="C411" s="39"/>
      <c r="D411" s="187" t="s">
        <v>162</v>
      </c>
      <c r="E411" s="39"/>
      <c r="F411" s="188" t="s">
        <v>632</v>
      </c>
      <c r="G411" s="39"/>
      <c r="H411" s="39"/>
      <c r="I411" s="189"/>
      <c r="J411" s="39"/>
      <c r="K411" s="39"/>
      <c r="L411" s="40"/>
      <c r="M411" s="190"/>
      <c r="N411" s="191"/>
      <c r="O411" s="73"/>
      <c r="P411" s="73"/>
      <c r="Q411" s="73"/>
      <c r="R411" s="73"/>
      <c r="S411" s="73"/>
      <c r="T411" s="74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20" t="s">
        <v>162</v>
      </c>
      <c r="AU411" s="20" t="s">
        <v>82</v>
      </c>
    </row>
    <row r="412" s="2" customFormat="1">
      <c r="A412" s="39"/>
      <c r="B412" s="40"/>
      <c r="C412" s="39"/>
      <c r="D412" s="192" t="s">
        <v>164</v>
      </c>
      <c r="E412" s="39"/>
      <c r="F412" s="193" t="s">
        <v>633</v>
      </c>
      <c r="G412" s="39"/>
      <c r="H412" s="39"/>
      <c r="I412" s="189"/>
      <c r="J412" s="39"/>
      <c r="K412" s="39"/>
      <c r="L412" s="40"/>
      <c r="M412" s="190"/>
      <c r="N412" s="191"/>
      <c r="O412" s="73"/>
      <c r="P412" s="73"/>
      <c r="Q412" s="73"/>
      <c r="R412" s="73"/>
      <c r="S412" s="73"/>
      <c r="T412" s="74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20" t="s">
        <v>164</v>
      </c>
      <c r="AU412" s="20" t="s">
        <v>82</v>
      </c>
    </row>
    <row r="413" s="14" customFormat="1">
      <c r="A413" s="14"/>
      <c r="B413" s="202"/>
      <c r="C413" s="14"/>
      <c r="D413" s="187" t="s">
        <v>166</v>
      </c>
      <c r="E413" s="203" t="s">
        <v>3</v>
      </c>
      <c r="F413" s="204" t="s">
        <v>599</v>
      </c>
      <c r="G413" s="14"/>
      <c r="H413" s="203" t="s">
        <v>3</v>
      </c>
      <c r="I413" s="205"/>
      <c r="J413" s="14"/>
      <c r="K413" s="14"/>
      <c r="L413" s="202"/>
      <c r="M413" s="206"/>
      <c r="N413" s="207"/>
      <c r="O413" s="207"/>
      <c r="P413" s="207"/>
      <c r="Q413" s="207"/>
      <c r="R413" s="207"/>
      <c r="S413" s="207"/>
      <c r="T413" s="20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03" t="s">
        <v>166</v>
      </c>
      <c r="AU413" s="203" t="s">
        <v>82</v>
      </c>
      <c r="AV413" s="14" t="s">
        <v>80</v>
      </c>
      <c r="AW413" s="14" t="s">
        <v>33</v>
      </c>
      <c r="AX413" s="14" t="s">
        <v>72</v>
      </c>
      <c r="AY413" s="203" t="s">
        <v>152</v>
      </c>
    </row>
    <row r="414" s="13" customFormat="1">
      <c r="A414" s="13"/>
      <c r="B414" s="194"/>
      <c r="C414" s="13"/>
      <c r="D414" s="187" t="s">
        <v>166</v>
      </c>
      <c r="E414" s="195" t="s">
        <v>3</v>
      </c>
      <c r="F414" s="196" t="s">
        <v>600</v>
      </c>
      <c r="G414" s="13"/>
      <c r="H414" s="197">
        <v>1</v>
      </c>
      <c r="I414" s="198"/>
      <c r="J414" s="13"/>
      <c r="K414" s="13"/>
      <c r="L414" s="194"/>
      <c r="M414" s="199"/>
      <c r="N414" s="200"/>
      <c r="O414" s="200"/>
      <c r="P414" s="200"/>
      <c r="Q414" s="200"/>
      <c r="R414" s="200"/>
      <c r="S414" s="200"/>
      <c r="T414" s="20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195" t="s">
        <v>166</v>
      </c>
      <c r="AU414" s="195" t="s">
        <v>82</v>
      </c>
      <c r="AV414" s="13" t="s">
        <v>82</v>
      </c>
      <c r="AW414" s="13" t="s">
        <v>33</v>
      </c>
      <c r="AX414" s="13" t="s">
        <v>72</v>
      </c>
      <c r="AY414" s="195" t="s">
        <v>152</v>
      </c>
    </row>
    <row r="415" s="2" customFormat="1" ht="14.4" customHeight="1">
      <c r="A415" s="39"/>
      <c r="B415" s="173"/>
      <c r="C415" s="209" t="s">
        <v>634</v>
      </c>
      <c r="D415" s="209" t="s">
        <v>397</v>
      </c>
      <c r="E415" s="210" t="s">
        <v>635</v>
      </c>
      <c r="F415" s="211" t="s">
        <v>636</v>
      </c>
      <c r="G415" s="212" t="s">
        <v>170</v>
      </c>
      <c r="H415" s="213">
        <v>1</v>
      </c>
      <c r="I415" s="214"/>
      <c r="J415" s="215">
        <f>ROUND(I415*H415,2)</f>
        <v>0</v>
      </c>
      <c r="K415" s="211" t="s">
        <v>159</v>
      </c>
      <c r="L415" s="216"/>
      <c r="M415" s="217" t="s">
        <v>3</v>
      </c>
      <c r="N415" s="218" t="s">
        <v>43</v>
      </c>
      <c r="O415" s="73"/>
      <c r="P415" s="183">
        <f>O415*H415</f>
        <v>0</v>
      </c>
      <c r="Q415" s="183">
        <v>0.0023999999999999998</v>
      </c>
      <c r="R415" s="183">
        <f>Q415*H415</f>
        <v>0.0023999999999999998</v>
      </c>
      <c r="S415" s="183">
        <v>0</v>
      </c>
      <c r="T415" s="184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185" t="s">
        <v>400</v>
      </c>
      <c r="AT415" s="185" t="s">
        <v>397</v>
      </c>
      <c r="AU415" s="185" t="s">
        <v>82</v>
      </c>
      <c r="AY415" s="20" t="s">
        <v>152</v>
      </c>
      <c r="BE415" s="186">
        <f>IF(N415="základní",J415,0)</f>
        <v>0</v>
      </c>
      <c r="BF415" s="186">
        <f>IF(N415="snížená",J415,0)</f>
        <v>0</v>
      </c>
      <c r="BG415" s="186">
        <f>IF(N415="zákl. přenesená",J415,0)</f>
        <v>0</v>
      </c>
      <c r="BH415" s="186">
        <f>IF(N415="sníž. přenesená",J415,0)</f>
        <v>0</v>
      </c>
      <c r="BI415" s="186">
        <f>IF(N415="nulová",J415,0)</f>
        <v>0</v>
      </c>
      <c r="BJ415" s="20" t="s">
        <v>80</v>
      </c>
      <c r="BK415" s="186">
        <f>ROUND(I415*H415,2)</f>
        <v>0</v>
      </c>
      <c r="BL415" s="20" t="s">
        <v>284</v>
      </c>
      <c r="BM415" s="185" t="s">
        <v>637</v>
      </c>
    </row>
    <row r="416" s="2" customFormat="1">
      <c r="A416" s="39"/>
      <c r="B416" s="40"/>
      <c r="C416" s="39"/>
      <c r="D416" s="187" t="s">
        <v>162</v>
      </c>
      <c r="E416" s="39"/>
      <c r="F416" s="188" t="s">
        <v>636</v>
      </c>
      <c r="G416" s="39"/>
      <c r="H416" s="39"/>
      <c r="I416" s="189"/>
      <c r="J416" s="39"/>
      <c r="K416" s="39"/>
      <c r="L416" s="40"/>
      <c r="M416" s="190"/>
      <c r="N416" s="191"/>
      <c r="O416" s="73"/>
      <c r="P416" s="73"/>
      <c r="Q416" s="73"/>
      <c r="R416" s="73"/>
      <c r="S416" s="73"/>
      <c r="T416" s="74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20" t="s">
        <v>162</v>
      </c>
      <c r="AU416" s="20" t="s">
        <v>82</v>
      </c>
    </row>
    <row r="417" s="2" customFormat="1" ht="22.2" customHeight="1">
      <c r="A417" s="39"/>
      <c r="B417" s="173"/>
      <c r="C417" s="174" t="s">
        <v>638</v>
      </c>
      <c r="D417" s="174" t="s">
        <v>155</v>
      </c>
      <c r="E417" s="175" t="s">
        <v>639</v>
      </c>
      <c r="F417" s="176" t="s">
        <v>640</v>
      </c>
      <c r="G417" s="177" t="s">
        <v>354</v>
      </c>
      <c r="H417" s="178">
        <v>0.106</v>
      </c>
      <c r="I417" s="179"/>
      <c r="J417" s="180">
        <f>ROUND(I417*H417,2)</f>
        <v>0</v>
      </c>
      <c r="K417" s="176" t="s">
        <v>159</v>
      </c>
      <c r="L417" s="40"/>
      <c r="M417" s="181" t="s">
        <v>3</v>
      </c>
      <c r="N417" s="182" t="s">
        <v>43</v>
      </c>
      <c r="O417" s="73"/>
      <c r="P417" s="183">
        <f>O417*H417</f>
        <v>0</v>
      </c>
      <c r="Q417" s="183">
        <v>0</v>
      </c>
      <c r="R417" s="183">
        <f>Q417*H417</f>
        <v>0</v>
      </c>
      <c r="S417" s="183">
        <v>0</v>
      </c>
      <c r="T417" s="184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185" t="s">
        <v>284</v>
      </c>
      <c r="AT417" s="185" t="s">
        <v>155</v>
      </c>
      <c r="AU417" s="185" t="s">
        <v>82</v>
      </c>
      <c r="AY417" s="20" t="s">
        <v>152</v>
      </c>
      <c r="BE417" s="186">
        <f>IF(N417="základní",J417,0)</f>
        <v>0</v>
      </c>
      <c r="BF417" s="186">
        <f>IF(N417="snížená",J417,0)</f>
        <v>0</v>
      </c>
      <c r="BG417" s="186">
        <f>IF(N417="zákl. přenesená",J417,0)</f>
        <v>0</v>
      </c>
      <c r="BH417" s="186">
        <f>IF(N417="sníž. přenesená",J417,0)</f>
        <v>0</v>
      </c>
      <c r="BI417" s="186">
        <f>IF(N417="nulová",J417,0)</f>
        <v>0</v>
      </c>
      <c r="BJ417" s="20" t="s">
        <v>80</v>
      </c>
      <c r="BK417" s="186">
        <f>ROUND(I417*H417,2)</f>
        <v>0</v>
      </c>
      <c r="BL417" s="20" t="s">
        <v>284</v>
      </c>
      <c r="BM417" s="185" t="s">
        <v>641</v>
      </c>
    </row>
    <row r="418" s="2" customFormat="1">
      <c r="A418" s="39"/>
      <c r="B418" s="40"/>
      <c r="C418" s="39"/>
      <c r="D418" s="187" t="s">
        <v>162</v>
      </c>
      <c r="E418" s="39"/>
      <c r="F418" s="188" t="s">
        <v>642</v>
      </c>
      <c r="G418" s="39"/>
      <c r="H418" s="39"/>
      <c r="I418" s="189"/>
      <c r="J418" s="39"/>
      <c r="K418" s="39"/>
      <c r="L418" s="40"/>
      <c r="M418" s="190"/>
      <c r="N418" s="191"/>
      <c r="O418" s="73"/>
      <c r="P418" s="73"/>
      <c r="Q418" s="73"/>
      <c r="R418" s="73"/>
      <c r="S418" s="73"/>
      <c r="T418" s="74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20" t="s">
        <v>162</v>
      </c>
      <c r="AU418" s="20" t="s">
        <v>82</v>
      </c>
    </row>
    <row r="419" s="2" customFormat="1">
      <c r="A419" s="39"/>
      <c r="B419" s="40"/>
      <c r="C419" s="39"/>
      <c r="D419" s="192" t="s">
        <v>164</v>
      </c>
      <c r="E419" s="39"/>
      <c r="F419" s="193" t="s">
        <v>643</v>
      </c>
      <c r="G419" s="39"/>
      <c r="H419" s="39"/>
      <c r="I419" s="189"/>
      <c r="J419" s="39"/>
      <c r="K419" s="39"/>
      <c r="L419" s="40"/>
      <c r="M419" s="190"/>
      <c r="N419" s="191"/>
      <c r="O419" s="73"/>
      <c r="P419" s="73"/>
      <c r="Q419" s="73"/>
      <c r="R419" s="73"/>
      <c r="S419" s="73"/>
      <c r="T419" s="74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20" t="s">
        <v>164</v>
      </c>
      <c r="AU419" s="20" t="s">
        <v>82</v>
      </c>
    </row>
    <row r="420" s="12" customFormat="1" ht="22.8" customHeight="1">
      <c r="A420" s="12"/>
      <c r="B420" s="160"/>
      <c r="C420" s="12"/>
      <c r="D420" s="161" t="s">
        <v>71</v>
      </c>
      <c r="E420" s="171" t="s">
        <v>644</v>
      </c>
      <c r="F420" s="171" t="s">
        <v>645</v>
      </c>
      <c r="G420" s="12"/>
      <c r="H420" s="12"/>
      <c r="I420" s="163"/>
      <c r="J420" s="172">
        <f>BK420</f>
        <v>0</v>
      </c>
      <c r="K420" s="12"/>
      <c r="L420" s="160"/>
      <c r="M420" s="165"/>
      <c r="N420" s="166"/>
      <c r="O420" s="166"/>
      <c r="P420" s="167">
        <f>SUM(P421:P520)</f>
        <v>0</v>
      </c>
      <c r="Q420" s="166"/>
      <c r="R420" s="167">
        <f>SUM(R421:R520)</f>
        <v>0.76192477999999997</v>
      </c>
      <c r="S420" s="166"/>
      <c r="T420" s="168">
        <f>SUM(T421:T520)</f>
        <v>0.25150450000000002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161" t="s">
        <v>82</v>
      </c>
      <c r="AT420" s="169" t="s">
        <v>71</v>
      </c>
      <c r="AU420" s="169" t="s">
        <v>80</v>
      </c>
      <c r="AY420" s="161" t="s">
        <v>152</v>
      </c>
      <c r="BK420" s="170">
        <f>SUM(BK421:BK520)</f>
        <v>0</v>
      </c>
    </row>
    <row r="421" s="2" customFormat="1" ht="22.2" customHeight="1">
      <c r="A421" s="39"/>
      <c r="B421" s="173"/>
      <c r="C421" s="174" t="s">
        <v>646</v>
      </c>
      <c r="D421" s="174" t="s">
        <v>155</v>
      </c>
      <c r="E421" s="175" t="s">
        <v>647</v>
      </c>
      <c r="F421" s="176" t="s">
        <v>648</v>
      </c>
      <c r="G421" s="177" t="s">
        <v>158</v>
      </c>
      <c r="H421" s="178">
        <v>96.670000000000002</v>
      </c>
      <c r="I421" s="179"/>
      <c r="J421" s="180">
        <f>ROUND(I421*H421,2)</f>
        <v>0</v>
      </c>
      <c r="K421" s="176" t="s">
        <v>159</v>
      </c>
      <c r="L421" s="40"/>
      <c r="M421" s="181" t="s">
        <v>3</v>
      </c>
      <c r="N421" s="182" t="s">
        <v>43</v>
      </c>
      <c r="O421" s="73"/>
      <c r="P421" s="183">
        <f>O421*H421</f>
        <v>0</v>
      </c>
      <c r="Q421" s="183">
        <v>0</v>
      </c>
      <c r="R421" s="183">
        <f>Q421*H421</f>
        <v>0</v>
      </c>
      <c r="S421" s="183">
        <v>0.0025000000000000001</v>
      </c>
      <c r="T421" s="184">
        <f>S421*H421</f>
        <v>0.241675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185" t="s">
        <v>284</v>
      </c>
      <c r="AT421" s="185" t="s">
        <v>155</v>
      </c>
      <c r="AU421" s="185" t="s">
        <v>82</v>
      </c>
      <c r="AY421" s="20" t="s">
        <v>152</v>
      </c>
      <c r="BE421" s="186">
        <f>IF(N421="základní",J421,0)</f>
        <v>0</v>
      </c>
      <c r="BF421" s="186">
        <f>IF(N421="snížená",J421,0)</f>
        <v>0</v>
      </c>
      <c r="BG421" s="186">
        <f>IF(N421="zákl. přenesená",J421,0)</f>
        <v>0</v>
      </c>
      <c r="BH421" s="186">
        <f>IF(N421="sníž. přenesená",J421,0)</f>
        <v>0</v>
      </c>
      <c r="BI421" s="186">
        <f>IF(N421="nulová",J421,0)</f>
        <v>0</v>
      </c>
      <c r="BJ421" s="20" t="s">
        <v>80</v>
      </c>
      <c r="BK421" s="186">
        <f>ROUND(I421*H421,2)</f>
        <v>0</v>
      </c>
      <c r="BL421" s="20" t="s">
        <v>284</v>
      </c>
      <c r="BM421" s="185" t="s">
        <v>649</v>
      </c>
    </row>
    <row r="422" s="2" customFormat="1">
      <c r="A422" s="39"/>
      <c r="B422" s="40"/>
      <c r="C422" s="39"/>
      <c r="D422" s="187" t="s">
        <v>162</v>
      </c>
      <c r="E422" s="39"/>
      <c r="F422" s="188" t="s">
        <v>650</v>
      </c>
      <c r="G422" s="39"/>
      <c r="H422" s="39"/>
      <c r="I422" s="189"/>
      <c r="J422" s="39"/>
      <c r="K422" s="39"/>
      <c r="L422" s="40"/>
      <c r="M422" s="190"/>
      <c r="N422" s="191"/>
      <c r="O422" s="73"/>
      <c r="P422" s="73"/>
      <c r="Q422" s="73"/>
      <c r="R422" s="73"/>
      <c r="S422" s="73"/>
      <c r="T422" s="74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20" t="s">
        <v>162</v>
      </c>
      <c r="AU422" s="20" t="s">
        <v>82</v>
      </c>
    </row>
    <row r="423" s="2" customFormat="1">
      <c r="A423" s="39"/>
      <c r="B423" s="40"/>
      <c r="C423" s="39"/>
      <c r="D423" s="192" t="s">
        <v>164</v>
      </c>
      <c r="E423" s="39"/>
      <c r="F423" s="193" t="s">
        <v>651</v>
      </c>
      <c r="G423" s="39"/>
      <c r="H423" s="39"/>
      <c r="I423" s="189"/>
      <c r="J423" s="39"/>
      <c r="K423" s="39"/>
      <c r="L423" s="40"/>
      <c r="M423" s="190"/>
      <c r="N423" s="191"/>
      <c r="O423" s="73"/>
      <c r="P423" s="73"/>
      <c r="Q423" s="73"/>
      <c r="R423" s="73"/>
      <c r="S423" s="73"/>
      <c r="T423" s="74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20" t="s">
        <v>164</v>
      </c>
      <c r="AU423" s="20" t="s">
        <v>82</v>
      </c>
    </row>
    <row r="424" s="13" customFormat="1">
      <c r="A424" s="13"/>
      <c r="B424" s="194"/>
      <c r="C424" s="13"/>
      <c r="D424" s="187" t="s">
        <v>166</v>
      </c>
      <c r="E424" s="195" t="s">
        <v>3</v>
      </c>
      <c r="F424" s="196" t="s">
        <v>652</v>
      </c>
      <c r="G424" s="13"/>
      <c r="H424" s="197">
        <v>22.719999999999999</v>
      </c>
      <c r="I424" s="198"/>
      <c r="J424" s="13"/>
      <c r="K424" s="13"/>
      <c r="L424" s="194"/>
      <c r="M424" s="199"/>
      <c r="N424" s="200"/>
      <c r="O424" s="200"/>
      <c r="P424" s="200"/>
      <c r="Q424" s="200"/>
      <c r="R424" s="200"/>
      <c r="S424" s="200"/>
      <c r="T424" s="20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195" t="s">
        <v>166</v>
      </c>
      <c r="AU424" s="195" t="s">
        <v>82</v>
      </c>
      <c r="AV424" s="13" t="s">
        <v>82</v>
      </c>
      <c r="AW424" s="13" t="s">
        <v>33</v>
      </c>
      <c r="AX424" s="13" t="s">
        <v>72</v>
      </c>
      <c r="AY424" s="195" t="s">
        <v>152</v>
      </c>
    </row>
    <row r="425" s="14" customFormat="1">
      <c r="A425" s="14"/>
      <c r="B425" s="202"/>
      <c r="C425" s="14"/>
      <c r="D425" s="187" t="s">
        <v>166</v>
      </c>
      <c r="E425" s="203" t="s">
        <v>3</v>
      </c>
      <c r="F425" s="204" t="s">
        <v>347</v>
      </c>
      <c r="G425" s="14"/>
      <c r="H425" s="203" t="s">
        <v>3</v>
      </c>
      <c r="I425" s="205"/>
      <c r="J425" s="14"/>
      <c r="K425" s="14"/>
      <c r="L425" s="202"/>
      <c r="M425" s="206"/>
      <c r="N425" s="207"/>
      <c r="O425" s="207"/>
      <c r="P425" s="207"/>
      <c r="Q425" s="207"/>
      <c r="R425" s="207"/>
      <c r="S425" s="207"/>
      <c r="T425" s="20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03" t="s">
        <v>166</v>
      </c>
      <c r="AU425" s="203" t="s">
        <v>82</v>
      </c>
      <c r="AV425" s="14" t="s">
        <v>80</v>
      </c>
      <c r="AW425" s="14" t="s">
        <v>33</v>
      </c>
      <c r="AX425" s="14" t="s">
        <v>72</v>
      </c>
      <c r="AY425" s="203" t="s">
        <v>152</v>
      </c>
    </row>
    <row r="426" s="13" customFormat="1">
      <c r="A426" s="13"/>
      <c r="B426" s="194"/>
      <c r="C426" s="13"/>
      <c r="D426" s="187" t="s">
        <v>166</v>
      </c>
      <c r="E426" s="195" t="s">
        <v>3</v>
      </c>
      <c r="F426" s="196" t="s">
        <v>653</v>
      </c>
      <c r="G426" s="13"/>
      <c r="H426" s="197">
        <v>73.950000000000003</v>
      </c>
      <c r="I426" s="198"/>
      <c r="J426" s="13"/>
      <c r="K426" s="13"/>
      <c r="L426" s="194"/>
      <c r="M426" s="199"/>
      <c r="N426" s="200"/>
      <c r="O426" s="200"/>
      <c r="P426" s="200"/>
      <c r="Q426" s="200"/>
      <c r="R426" s="200"/>
      <c r="S426" s="200"/>
      <c r="T426" s="20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95" t="s">
        <v>166</v>
      </c>
      <c r="AU426" s="195" t="s">
        <v>82</v>
      </c>
      <c r="AV426" s="13" t="s">
        <v>82</v>
      </c>
      <c r="AW426" s="13" t="s">
        <v>33</v>
      </c>
      <c r="AX426" s="13" t="s">
        <v>72</v>
      </c>
      <c r="AY426" s="195" t="s">
        <v>152</v>
      </c>
    </row>
    <row r="427" s="2" customFormat="1" ht="19.8" customHeight="1">
      <c r="A427" s="39"/>
      <c r="B427" s="173"/>
      <c r="C427" s="174" t="s">
        <v>654</v>
      </c>
      <c r="D427" s="174" t="s">
        <v>155</v>
      </c>
      <c r="E427" s="175" t="s">
        <v>655</v>
      </c>
      <c r="F427" s="176" t="s">
        <v>656</v>
      </c>
      <c r="G427" s="177" t="s">
        <v>317</v>
      </c>
      <c r="H427" s="178">
        <v>32.765000000000001</v>
      </c>
      <c r="I427" s="179"/>
      <c r="J427" s="180">
        <f>ROUND(I427*H427,2)</f>
        <v>0</v>
      </c>
      <c r="K427" s="176" t="s">
        <v>159</v>
      </c>
      <c r="L427" s="40"/>
      <c r="M427" s="181" t="s">
        <v>3</v>
      </c>
      <c r="N427" s="182" t="s">
        <v>43</v>
      </c>
      <c r="O427" s="73"/>
      <c r="P427" s="183">
        <f>O427*H427</f>
        <v>0</v>
      </c>
      <c r="Q427" s="183">
        <v>0</v>
      </c>
      <c r="R427" s="183">
        <f>Q427*H427</f>
        <v>0</v>
      </c>
      <c r="S427" s="183">
        <v>0.00029999999999999997</v>
      </c>
      <c r="T427" s="184">
        <f>S427*H427</f>
        <v>0.0098294999999999997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185" t="s">
        <v>284</v>
      </c>
      <c r="AT427" s="185" t="s">
        <v>155</v>
      </c>
      <c r="AU427" s="185" t="s">
        <v>82</v>
      </c>
      <c r="AY427" s="20" t="s">
        <v>152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20" t="s">
        <v>80</v>
      </c>
      <c r="BK427" s="186">
        <f>ROUND(I427*H427,2)</f>
        <v>0</v>
      </c>
      <c r="BL427" s="20" t="s">
        <v>284</v>
      </c>
      <c r="BM427" s="185" t="s">
        <v>657</v>
      </c>
    </row>
    <row r="428" s="2" customFormat="1">
      <c r="A428" s="39"/>
      <c r="B428" s="40"/>
      <c r="C428" s="39"/>
      <c r="D428" s="187" t="s">
        <v>162</v>
      </c>
      <c r="E428" s="39"/>
      <c r="F428" s="188" t="s">
        <v>658</v>
      </c>
      <c r="G428" s="39"/>
      <c r="H428" s="39"/>
      <c r="I428" s="189"/>
      <c r="J428" s="39"/>
      <c r="K428" s="39"/>
      <c r="L428" s="40"/>
      <c r="M428" s="190"/>
      <c r="N428" s="191"/>
      <c r="O428" s="73"/>
      <c r="P428" s="73"/>
      <c r="Q428" s="73"/>
      <c r="R428" s="73"/>
      <c r="S428" s="73"/>
      <c r="T428" s="74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20" t="s">
        <v>162</v>
      </c>
      <c r="AU428" s="20" t="s">
        <v>82</v>
      </c>
    </row>
    <row r="429" s="2" customFormat="1">
      <c r="A429" s="39"/>
      <c r="B429" s="40"/>
      <c r="C429" s="39"/>
      <c r="D429" s="192" t="s">
        <v>164</v>
      </c>
      <c r="E429" s="39"/>
      <c r="F429" s="193" t="s">
        <v>659</v>
      </c>
      <c r="G429" s="39"/>
      <c r="H429" s="39"/>
      <c r="I429" s="189"/>
      <c r="J429" s="39"/>
      <c r="K429" s="39"/>
      <c r="L429" s="40"/>
      <c r="M429" s="190"/>
      <c r="N429" s="191"/>
      <c r="O429" s="73"/>
      <c r="P429" s="73"/>
      <c r="Q429" s="73"/>
      <c r="R429" s="73"/>
      <c r="S429" s="73"/>
      <c r="T429" s="74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20" t="s">
        <v>164</v>
      </c>
      <c r="AU429" s="20" t="s">
        <v>82</v>
      </c>
    </row>
    <row r="430" s="13" customFormat="1">
      <c r="A430" s="13"/>
      <c r="B430" s="194"/>
      <c r="C430" s="13"/>
      <c r="D430" s="187" t="s">
        <v>166</v>
      </c>
      <c r="E430" s="195" t="s">
        <v>3</v>
      </c>
      <c r="F430" s="196" t="s">
        <v>660</v>
      </c>
      <c r="G430" s="13"/>
      <c r="H430" s="197">
        <v>16.989999999999998</v>
      </c>
      <c r="I430" s="198"/>
      <c r="J430" s="13"/>
      <c r="K430" s="13"/>
      <c r="L430" s="194"/>
      <c r="M430" s="199"/>
      <c r="N430" s="200"/>
      <c r="O430" s="200"/>
      <c r="P430" s="200"/>
      <c r="Q430" s="200"/>
      <c r="R430" s="200"/>
      <c r="S430" s="200"/>
      <c r="T430" s="20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5" t="s">
        <v>166</v>
      </c>
      <c r="AU430" s="195" t="s">
        <v>82</v>
      </c>
      <c r="AV430" s="13" t="s">
        <v>82</v>
      </c>
      <c r="AW430" s="13" t="s">
        <v>33</v>
      </c>
      <c r="AX430" s="13" t="s">
        <v>72</v>
      </c>
      <c r="AY430" s="195" t="s">
        <v>152</v>
      </c>
    </row>
    <row r="431" s="13" customFormat="1">
      <c r="A431" s="13"/>
      <c r="B431" s="194"/>
      <c r="C431" s="13"/>
      <c r="D431" s="187" t="s">
        <v>166</v>
      </c>
      <c r="E431" s="195" t="s">
        <v>3</v>
      </c>
      <c r="F431" s="196" t="s">
        <v>661</v>
      </c>
      <c r="G431" s="13"/>
      <c r="H431" s="197">
        <v>-1.8</v>
      </c>
      <c r="I431" s="198"/>
      <c r="J431" s="13"/>
      <c r="K431" s="13"/>
      <c r="L431" s="194"/>
      <c r="M431" s="199"/>
      <c r="N431" s="200"/>
      <c r="O431" s="200"/>
      <c r="P431" s="200"/>
      <c r="Q431" s="200"/>
      <c r="R431" s="200"/>
      <c r="S431" s="200"/>
      <c r="T431" s="20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95" t="s">
        <v>166</v>
      </c>
      <c r="AU431" s="195" t="s">
        <v>82</v>
      </c>
      <c r="AV431" s="13" t="s">
        <v>82</v>
      </c>
      <c r="AW431" s="13" t="s">
        <v>33</v>
      </c>
      <c r="AX431" s="13" t="s">
        <v>72</v>
      </c>
      <c r="AY431" s="195" t="s">
        <v>152</v>
      </c>
    </row>
    <row r="432" s="14" customFormat="1">
      <c r="A432" s="14"/>
      <c r="B432" s="202"/>
      <c r="C432" s="14"/>
      <c r="D432" s="187" t="s">
        <v>166</v>
      </c>
      <c r="E432" s="203" t="s">
        <v>3</v>
      </c>
      <c r="F432" s="204" t="s">
        <v>347</v>
      </c>
      <c r="G432" s="14"/>
      <c r="H432" s="203" t="s">
        <v>3</v>
      </c>
      <c r="I432" s="205"/>
      <c r="J432" s="14"/>
      <c r="K432" s="14"/>
      <c r="L432" s="202"/>
      <c r="M432" s="206"/>
      <c r="N432" s="207"/>
      <c r="O432" s="207"/>
      <c r="P432" s="207"/>
      <c r="Q432" s="207"/>
      <c r="R432" s="207"/>
      <c r="S432" s="207"/>
      <c r="T432" s="20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03" t="s">
        <v>166</v>
      </c>
      <c r="AU432" s="203" t="s">
        <v>82</v>
      </c>
      <c r="AV432" s="14" t="s">
        <v>80</v>
      </c>
      <c r="AW432" s="14" t="s">
        <v>33</v>
      </c>
      <c r="AX432" s="14" t="s">
        <v>72</v>
      </c>
      <c r="AY432" s="203" t="s">
        <v>152</v>
      </c>
    </row>
    <row r="433" s="13" customFormat="1">
      <c r="A433" s="13"/>
      <c r="B433" s="194"/>
      <c r="C433" s="13"/>
      <c r="D433" s="187" t="s">
        <v>166</v>
      </c>
      <c r="E433" s="195" t="s">
        <v>3</v>
      </c>
      <c r="F433" s="196" t="s">
        <v>662</v>
      </c>
      <c r="G433" s="13"/>
      <c r="H433" s="197">
        <v>18.475000000000001</v>
      </c>
      <c r="I433" s="198"/>
      <c r="J433" s="13"/>
      <c r="K433" s="13"/>
      <c r="L433" s="194"/>
      <c r="M433" s="199"/>
      <c r="N433" s="200"/>
      <c r="O433" s="200"/>
      <c r="P433" s="200"/>
      <c r="Q433" s="200"/>
      <c r="R433" s="200"/>
      <c r="S433" s="200"/>
      <c r="T433" s="20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95" t="s">
        <v>166</v>
      </c>
      <c r="AU433" s="195" t="s">
        <v>82</v>
      </c>
      <c r="AV433" s="13" t="s">
        <v>82</v>
      </c>
      <c r="AW433" s="13" t="s">
        <v>33</v>
      </c>
      <c r="AX433" s="13" t="s">
        <v>72</v>
      </c>
      <c r="AY433" s="195" t="s">
        <v>152</v>
      </c>
    </row>
    <row r="434" s="13" customFormat="1">
      <c r="A434" s="13"/>
      <c r="B434" s="194"/>
      <c r="C434" s="13"/>
      <c r="D434" s="187" t="s">
        <v>166</v>
      </c>
      <c r="E434" s="195" t="s">
        <v>3</v>
      </c>
      <c r="F434" s="196" t="s">
        <v>663</v>
      </c>
      <c r="G434" s="13"/>
      <c r="H434" s="197">
        <v>-0.90000000000000002</v>
      </c>
      <c r="I434" s="198"/>
      <c r="J434" s="13"/>
      <c r="K434" s="13"/>
      <c r="L434" s="194"/>
      <c r="M434" s="199"/>
      <c r="N434" s="200"/>
      <c r="O434" s="200"/>
      <c r="P434" s="200"/>
      <c r="Q434" s="200"/>
      <c r="R434" s="200"/>
      <c r="S434" s="200"/>
      <c r="T434" s="20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195" t="s">
        <v>166</v>
      </c>
      <c r="AU434" s="195" t="s">
        <v>82</v>
      </c>
      <c r="AV434" s="13" t="s">
        <v>82</v>
      </c>
      <c r="AW434" s="13" t="s">
        <v>33</v>
      </c>
      <c r="AX434" s="13" t="s">
        <v>72</v>
      </c>
      <c r="AY434" s="195" t="s">
        <v>152</v>
      </c>
    </row>
    <row r="435" s="2" customFormat="1" ht="22.2" customHeight="1">
      <c r="A435" s="39"/>
      <c r="B435" s="173"/>
      <c r="C435" s="174" t="s">
        <v>664</v>
      </c>
      <c r="D435" s="174" t="s">
        <v>155</v>
      </c>
      <c r="E435" s="175" t="s">
        <v>665</v>
      </c>
      <c r="F435" s="176" t="s">
        <v>666</v>
      </c>
      <c r="G435" s="177" t="s">
        <v>158</v>
      </c>
      <c r="H435" s="178">
        <v>96.670000000000002</v>
      </c>
      <c r="I435" s="179"/>
      <c r="J435" s="180">
        <f>ROUND(I435*H435,2)</f>
        <v>0</v>
      </c>
      <c r="K435" s="176" t="s">
        <v>159</v>
      </c>
      <c r="L435" s="40"/>
      <c r="M435" s="181" t="s">
        <v>3</v>
      </c>
      <c r="N435" s="182" t="s">
        <v>43</v>
      </c>
      <c r="O435" s="73"/>
      <c r="P435" s="183">
        <f>O435*H435</f>
        <v>0</v>
      </c>
      <c r="Q435" s="183">
        <v>0</v>
      </c>
      <c r="R435" s="183">
        <f>Q435*H435</f>
        <v>0</v>
      </c>
      <c r="S435" s="183">
        <v>0</v>
      </c>
      <c r="T435" s="184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185" t="s">
        <v>284</v>
      </c>
      <c r="AT435" s="185" t="s">
        <v>155</v>
      </c>
      <c r="AU435" s="185" t="s">
        <v>82</v>
      </c>
      <c r="AY435" s="20" t="s">
        <v>152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20" t="s">
        <v>80</v>
      </c>
      <c r="BK435" s="186">
        <f>ROUND(I435*H435,2)</f>
        <v>0</v>
      </c>
      <c r="BL435" s="20" t="s">
        <v>284</v>
      </c>
      <c r="BM435" s="185" t="s">
        <v>667</v>
      </c>
    </row>
    <row r="436" s="2" customFormat="1">
      <c r="A436" s="39"/>
      <c r="B436" s="40"/>
      <c r="C436" s="39"/>
      <c r="D436" s="187" t="s">
        <v>162</v>
      </c>
      <c r="E436" s="39"/>
      <c r="F436" s="188" t="s">
        <v>668</v>
      </c>
      <c r="G436" s="39"/>
      <c r="H436" s="39"/>
      <c r="I436" s="189"/>
      <c r="J436" s="39"/>
      <c r="K436" s="39"/>
      <c r="L436" s="40"/>
      <c r="M436" s="190"/>
      <c r="N436" s="191"/>
      <c r="O436" s="73"/>
      <c r="P436" s="73"/>
      <c r="Q436" s="73"/>
      <c r="R436" s="73"/>
      <c r="S436" s="73"/>
      <c r="T436" s="74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20" t="s">
        <v>162</v>
      </c>
      <c r="AU436" s="20" t="s">
        <v>82</v>
      </c>
    </row>
    <row r="437" s="2" customFormat="1">
      <c r="A437" s="39"/>
      <c r="B437" s="40"/>
      <c r="C437" s="39"/>
      <c r="D437" s="192" t="s">
        <v>164</v>
      </c>
      <c r="E437" s="39"/>
      <c r="F437" s="193" t="s">
        <v>669</v>
      </c>
      <c r="G437" s="39"/>
      <c r="H437" s="39"/>
      <c r="I437" s="189"/>
      <c r="J437" s="39"/>
      <c r="K437" s="39"/>
      <c r="L437" s="40"/>
      <c r="M437" s="190"/>
      <c r="N437" s="191"/>
      <c r="O437" s="73"/>
      <c r="P437" s="73"/>
      <c r="Q437" s="73"/>
      <c r="R437" s="73"/>
      <c r="S437" s="73"/>
      <c r="T437" s="74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20" t="s">
        <v>164</v>
      </c>
      <c r="AU437" s="20" t="s">
        <v>82</v>
      </c>
    </row>
    <row r="438" s="13" customFormat="1">
      <c r="A438" s="13"/>
      <c r="B438" s="194"/>
      <c r="C438" s="13"/>
      <c r="D438" s="187" t="s">
        <v>166</v>
      </c>
      <c r="E438" s="195" t="s">
        <v>3</v>
      </c>
      <c r="F438" s="196" t="s">
        <v>244</v>
      </c>
      <c r="G438" s="13"/>
      <c r="H438" s="197">
        <v>22.719999999999999</v>
      </c>
      <c r="I438" s="198"/>
      <c r="J438" s="13"/>
      <c r="K438" s="13"/>
      <c r="L438" s="194"/>
      <c r="M438" s="199"/>
      <c r="N438" s="200"/>
      <c r="O438" s="200"/>
      <c r="P438" s="200"/>
      <c r="Q438" s="200"/>
      <c r="R438" s="200"/>
      <c r="S438" s="200"/>
      <c r="T438" s="20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95" t="s">
        <v>166</v>
      </c>
      <c r="AU438" s="195" t="s">
        <v>82</v>
      </c>
      <c r="AV438" s="13" t="s">
        <v>82</v>
      </c>
      <c r="AW438" s="13" t="s">
        <v>33</v>
      </c>
      <c r="AX438" s="13" t="s">
        <v>72</v>
      </c>
      <c r="AY438" s="195" t="s">
        <v>152</v>
      </c>
    </row>
    <row r="439" s="14" customFormat="1">
      <c r="A439" s="14"/>
      <c r="B439" s="202"/>
      <c r="C439" s="14"/>
      <c r="D439" s="187" t="s">
        <v>166</v>
      </c>
      <c r="E439" s="203" t="s">
        <v>3</v>
      </c>
      <c r="F439" s="204" t="s">
        <v>347</v>
      </c>
      <c r="G439" s="14"/>
      <c r="H439" s="203" t="s">
        <v>3</v>
      </c>
      <c r="I439" s="205"/>
      <c r="J439" s="14"/>
      <c r="K439" s="14"/>
      <c r="L439" s="202"/>
      <c r="M439" s="206"/>
      <c r="N439" s="207"/>
      <c r="O439" s="207"/>
      <c r="P439" s="207"/>
      <c r="Q439" s="207"/>
      <c r="R439" s="207"/>
      <c r="S439" s="207"/>
      <c r="T439" s="20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03" t="s">
        <v>166</v>
      </c>
      <c r="AU439" s="203" t="s">
        <v>82</v>
      </c>
      <c r="AV439" s="14" t="s">
        <v>80</v>
      </c>
      <c r="AW439" s="14" t="s">
        <v>33</v>
      </c>
      <c r="AX439" s="14" t="s">
        <v>72</v>
      </c>
      <c r="AY439" s="203" t="s">
        <v>152</v>
      </c>
    </row>
    <row r="440" s="13" customFormat="1">
      <c r="A440" s="13"/>
      <c r="B440" s="194"/>
      <c r="C440" s="13"/>
      <c r="D440" s="187" t="s">
        <v>166</v>
      </c>
      <c r="E440" s="195" t="s">
        <v>3</v>
      </c>
      <c r="F440" s="196" t="s">
        <v>653</v>
      </c>
      <c r="G440" s="13"/>
      <c r="H440" s="197">
        <v>73.950000000000003</v>
      </c>
      <c r="I440" s="198"/>
      <c r="J440" s="13"/>
      <c r="K440" s="13"/>
      <c r="L440" s="194"/>
      <c r="M440" s="199"/>
      <c r="N440" s="200"/>
      <c r="O440" s="200"/>
      <c r="P440" s="200"/>
      <c r="Q440" s="200"/>
      <c r="R440" s="200"/>
      <c r="S440" s="200"/>
      <c r="T440" s="20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95" t="s">
        <v>166</v>
      </c>
      <c r="AU440" s="195" t="s">
        <v>82</v>
      </c>
      <c r="AV440" s="13" t="s">
        <v>82</v>
      </c>
      <c r="AW440" s="13" t="s">
        <v>33</v>
      </c>
      <c r="AX440" s="13" t="s">
        <v>72</v>
      </c>
      <c r="AY440" s="195" t="s">
        <v>152</v>
      </c>
    </row>
    <row r="441" s="2" customFormat="1" ht="14.4" customHeight="1">
      <c r="A441" s="39"/>
      <c r="B441" s="173"/>
      <c r="C441" s="174" t="s">
        <v>670</v>
      </c>
      <c r="D441" s="174" t="s">
        <v>155</v>
      </c>
      <c r="E441" s="175" t="s">
        <v>671</v>
      </c>
      <c r="F441" s="176" t="s">
        <v>672</v>
      </c>
      <c r="G441" s="177" t="s">
        <v>158</v>
      </c>
      <c r="H441" s="178">
        <v>96.670000000000002</v>
      </c>
      <c r="I441" s="179"/>
      <c r="J441" s="180">
        <f>ROUND(I441*H441,2)</f>
        <v>0</v>
      </c>
      <c r="K441" s="176" t="s">
        <v>159</v>
      </c>
      <c r="L441" s="40"/>
      <c r="M441" s="181" t="s">
        <v>3</v>
      </c>
      <c r="N441" s="182" t="s">
        <v>43</v>
      </c>
      <c r="O441" s="73"/>
      <c r="P441" s="183">
        <f>O441*H441</f>
        <v>0</v>
      </c>
      <c r="Q441" s="183">
        <v>0</v>
      </c>
      <c r="R441" s="183">
        <f>Q441*H441</f>
        <v>0</v>
      </c>
      <c r="S441" s="183">
        <v>0</v>
      </c>
      <c r="T441" s="184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185" t="s">
        <v>284</v>
      </c>
      <c r="AT441" s="185" t="s">
        <v>155</v>
      </c>
      <c r="AU441" s="185" t="s">
        <v>82</v>
      </c>
      <c r="AY441" s="20" t="s">
        <v>152</v>
      </c>
      <c r="BE441" s="186">
        <f>IF(N441="základní",J441,0)</f>
        <v>0</v>
      </c>
      <c r="BF441" s="186">
        <f>IF(N441="snížená",J441,0)</f>
        <v>0</v>
      </c>
      <c r="BG441" s="186">
        <f>IF(N441="zákl. přenesená",J441,0)</f>
        <v>0</v>
      </c>
      <c r="BH441" s="186">
        <f>IF(N441="sníž. přenesená",J441,0)</f>
        <v>0</v>
      </c>
      <c r="BI441" s="186">
        <f>IF(N441="nulová",J441,0)</f>
        <v>0</v>
      </c>
      <c r="BJ441" s="20" t="s">
        <v>80</v>
      </c>
      <c r="BK441" s="186">
        <f>ROUND(I441*H441,2)</f>
        <v>0</v>
      </c>
      <c r="BL441" s="20" t="s">
        <v>284</v>
      </c>
      <c r="BM441" s="185" t="s">
        <v>673</v>
      </c>
    </row>
    <row r="442" s="2" customFormat="1">
      <c r="A442" s="39"/>
      <c r="B442" s="40"/>
      <c r="C442" s="39"/>
      <c r="D442" s="187" t="s">
        <v>162</v>
      </c>
      <c r="E442" s="39"/>
      <c r="F442" s="188" t="s">
        <v>674</v>
      </c>
      <c r="G442" s="39"/>
      <c r="H442" s="39"/>
      <c r="I442" s="189"/>
      <c r="J442" s="39"/>
      <c r="K442" s="39"/>
      <c r="L442" s="40"/>
      <c r="M442" s="190"/>
      <c r="N442" s="191"/>
      <c r="O442" s="73"/>
      <c r="P442" s="73"/>
      <c r="Q442" s="73"/>
      <c r="R442" s="73"/>
      <c r="S442" s="73"/>
      <c r="T442" s="74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20" t="s">
        <v>162</v>
      </c>
      <c r="AU442" s="20" t="s">
        <v>82</v>
      </c>
    </row>
    <row r="443" s="2" customFormat="1">
      <c r="A443" s="39"/>
      <c r="B443" s="40"/>
      <c r="C443" s="39"/>
      <c r="D443" s="192" t="s">
        <v>164</v>
      </c>
      <c r="E443" s="39"/>
      <c r="F443" s="193" t="s">
        <v>675</v>
      </c>
      <c r="G443" s="39"/>
      <c r="H443" s="39"/>
      <c r="I443" s="189"/>
      <c r="J443" s="39"/>
      <c r="K443" s="39"/>
      <c r="L443" s="40"/>
      <c r="M443" s="190"/>
      <c r="N443" s="191"/>
      <c r="O443" s="73"/>
      <c r="P443" s="73"/>
      <c r="Q443" s="73"/>
      <c r="R443" s="73"/>
      <c r="S443" s="73"/>
      <c r="T443" s="74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20" t="s">
        <v>164</v>
      </c>
      <c r="AU443" s="20" t="s">
        <v>82</v>
      </c>
    </row>
    <row r="444" s="2" customFormat="1" ht="22.2" customHeight="1">
      <c r="A444" s="39"/>
      <c r="B444" s="173"/>
      <c r="C444" s="174" t="s">
        <v>676</v>
      </c>
      <c r="D444" s="174" t="s">
        <v>155</v>
      </c>
      <c r="E444" s="175" t="s">
        <v>677</v>
      </c>
      <c r="F444" s="176" t="s">
        <v>678</v>
      </c>
      <c r="G444" s="177" t="s">
        <v>158</v>
      </c>
      <c r="H444" s="178">
        <v>94.319999999999993</v>
      </c>
      <c r="I444" s="179"/>
      <c r="J444" s="180">
        <f>ROUND(I444*H444,2)</f>
        <v>0</v>
      </c>
      <c r="K444" s="176" t="s">
        <v>159</v>
      </c>
      <c r="L444" s="40"/>
      <c r="M444" s="181" t="s">
        <v>3</v>
      </c>
      <c r="N444" s="182" t="s">
        <v>43</v>
      </c>
      <c r="O444" s="73"/>
      <c r="P444" s="183">
        <f>O444*H444</f>
        <v>0</v>
      </c>
      <c r="Q444" s="183">
        <v>3.0000000000000001E-05</v>
      </c>
      <c r="R444" s="183">
        <f>Q444*H444</f>
        <v>0.0028295999999999998</v>
      </c>
      <c r="S444" s="183">
        <v>0</v>
      </c>
      <c r="T444" s="184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185" t="s">
        <v>284</v>
      </c>
      <c r="AT444" s="185" t="s">
        <v>155</v>
      </c>
      <c r="AU444" s="185" t="s">
        <v>82</v>
      </c>
      <c r="AY444" s="20" t="s">
        <v>152</v>
      </c>
      <c r="BE444" s="186">
        <f>IF(N444="základní",J444,0)</f>
        <v>0</v>
      </c>
      <c r="BF444" s="186">
        <f>IF(N444="snížená",J444,0)</f>
        <v>0</v>
      </c>
      <c r="BG444" s="186">
        <f>IF(N444="zákl. přenesená",J444,0)</f>
        <v>0</v>
      </c>
      <c r="BH444" s="186">
        <f>IF(N444="sníž. přenesená",J444,0)</f>
        <v>0</v>
      </c>
      <c r="BI444" s="186">
        <f>IF(N444="nulová",J444,0)</f>
        <v>0</v>
      </c>
      <c r="BJ444" s="20" t="s">
        <v>80</v>
      </c>
      <c r="BK444" s="186">
        <f>ROUND(I444*H444,2)</f>
        <v>0</v>
      </c>
      <c r="BL444" s="20" t="s">
        <v>284</v>
      </c>
      <c r="BM444" s="185" t="s">
        <v>679</v>
      </c>
    </row>
    <row r="445" s="2" customFormat="1">
      <c r="A445" s="39"/>
      <c r="B445" s="40"/>
      <c r="C445" s="39"/>
      <c r="D445" s="187" t="s">
        <v>162</v>
      </c>
      <c r="E445" s="39"/>
      <c r="F445" s="188" t="s">
        <v>680</v>
      </c>
      <c r="G445" s="39"/>
      <c r="H445" s="39"/>
      <c r="I445" s="189"/>
      <c r="J445" s="39"/>
      <c r="K445" s="39"/>
      <c r="L445" s="40"/>
      <c r="M445" s="190"/>
      <c r="N445" s="191"/>
      <c r="O445" s="73"/>
      <c r="P445" s="73"/>
      <c r="Q445" s="73"/>
      <c r="R445" s="73"/>
      <c r="S445" s="73"/>
      <c r="T445" s="74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20" t="s">
        <v>162</v>
      </c>
      <c r="AU445" s="20" t="s">
        <v>82</v>
      </c>
    </row>
    <row r="446" s="2" customFormat="1">
      <c r="A446" s="39"/>
      <c r="B446" s="40"/>
      <c r="C446" s="39"/>
      <c r="D446" s="192" t="s">
        <v>164</v>
      </c>
      <c r="E446" s="39"/>
      <c r="F446" s="193" t="s">
        <v>681</v>
      </c>
      <c r="G446" s="39"/>
      <c r="H446" s="39"/>
      <c r="I446" s="189"/>
      <c r="J446" s="39"/>
      <c r="K446" s="39"/>
      <c r="L446" s="40"/>
      <c r="M446" s="190"/>
      <c r="N446" s="191"/>
      <c r="O446" s="73"/>
      <c r="P446" s="73"/>
      <c r="Q446" s="73"/>
      <c r="R446" s="73"/>
      <c r="S446" s="73"/>
      <c r="T446" s="74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20" t="s">
        <v>164</v>
      </c>
      <c r="AU446" s="20" t="s">
        <v>82</v>
      </c>
    </row>
    <row r="447" s="13" customFormat="1">
      <c r="A447" s="13"/>
      <c r="B447" s="194"/>
      <c r="C447" s="13"/>
      <c r="D447" s="187" t="s">
        <v>166</v>
      </c>
      <c r="E447" s="195" t="s">
        <v>3</v>
      </c>
      <c r="F447" s="196" t="s">
        <v>290</v>
      </c>
      <c r="G447" s="13"/>
      <c r="H447" s="197">
        <v>22.719999999999999</v>
      </c>
      <c r="I447" s="198"/>
      <c r="J447" s="13"/>
      <c r="K447" s="13"/>
      <c r="L447" s="194"/>
      <c r="M447" s="199"/>
      <c r="N447" s="200"/>
      <c r="O447" s="200"/>
      <c r="P447" s="200"/>
      <c r="Q447" s="200"/>
      <c r="R447" s="200"/>
      <c r="S447" s="200"/>
      <c r="T447" s="20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95" t="s">
        <v>166</v>
      </c>
      <c r="AU447" s="195" t="s">
        <v>82</v>
      </c>
      <c r="AV447" s="13" t="s">
        <v>82</v>
      </c>
      <c r="AW447" s="13" t="s">
        <v>33</v>
      </c>
      <c r="AX447" s="13" t="s">
        <v>72</v>
      </c>
      <c r="AY447" s="195" t="s">
        <v>152</v>
      </c>
    </row>
    <row r="448" s="14" customFormat="1">
      <c r="A448" s="14"/>
      <c r="B448" s="202"/>
      <c r="C448" s="14"/>
      <c r="D448" s="187" t="s">
        <v>166</v>
      </c>
      <c r="E448" s="203" t="s">
        <v>3</v>
      </c>
      <c r="F448" s="204" t="s">
        <v>280</v>
      </c>
      <c r="G448" s="14"/>
      <c r="H448" s="203" t="s">
        <v>3</v>
      </c>
      <c r="I448" s="205"/>
      <c r="J448" s="14"/>
      <c r="K448" s="14"/>
      <c r="L448" s="202"/>
      <c r="M448" s="206"/>
      <c r="N448" s="207"/>
      <c r="O448" s="207"/>
      <c r="P448" s="207"/>
      <c r="Q448" s="207"/>
      <c r="R448" s="207"/>
      <c r="S448" s="207"/>
      <c r="T448" s="20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03" t="s">
        <v>166</v>
      </c>
      <c r="AU448" s="203" t="s">
        <v>82</v>
      </c>
      <c r="AV448" s="14" t="s">
        <v>80</v>
      </c>
      <c r="AW448" s="14" t="s">
        <v>33</v>
      </c>
      <c r="AX448" s="14" t="s">
        <v>72</v>
      </c>
      <c r="AY448" s="203" t="s">
        <v>152</v>
      </c>
    </row>
    <row r="449" s="13" customFormat="1">
      <c r="A449" s="13"/>
      <c r="B449" s="194"/>
      <c r="C449" s="13"/>
      <c r="D449" s="187" t="s">
        <v>166</v>
      </c>
      <c r="E449" s="195" t="s">
        <v>3</v>
      </c>
      <c r="F449" s="196" t="s">
        <v>281</v>
      </c>
      <c r="G449" s="13"/>
      <c r="H449" s="197">
        <v>71.599999999999994</v>
      </c>
      <c r="I449" s="198"/>
      <c r="J449" s="13"/>
      <c r="K449" s="13"/>
      <c r="L449" s="194"/>
      <c r="M449" s="199"/>
      <c r="N449" s="200"/>
      <c r="O449" s="200"/>
      <c r="P449" s="200"/>
      <c r="Q449" s="200"/>
      <c r="R449" s="200"/>
      <c r="S449" s="200"/>
      <c r="T449" s="20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95" t="s">
        <v>166</v>
      </c>
      <c r="AU449" s="195" t="s">
        <v>82</v>
      </c>
      <c r="AV449" s="13" t="s">
        <v>82</v>
      </c>
      <c r="AW449" s="13" t="s">
        <v>33</v>
      </c>
      <c r="AX449" s="13" t="s">
        <v>72</v>
      </c>
      <c r="AY449" s="195" t="s">
        <v>152</v>
      </c>
    </row>
    <row r="450" s="2" customFormat="1" ht="30" customHeight="1">
      <c r="A450" s="39"/>
      <c r="B450" s="173"/>
      <c r="C450" s="174" t="s">
        <v>682</v>
      </c>
      <c r="D450" s="174" t="s">
        <v>155</v>
      </c>
      <c r="E450" s="175" t="s">
        <v>683</v>
      </c>
      <c r="F450" s="176" t="s">
        <v>684</v>
      </c>
      <c r="G450" s="177" t="s">
        <v>158</v>
      </c>
      <c r="H450" s="178">
        <v>94.319999999999993</v>
      </c>
      <c r="I450" s="179"/>
      <c r="J450" s="180">
        <f>ROUND(I450*H450,2)</f>
        <v>0</v>
      </c>
      <c r="K450" s="176" t="s">
        <v>159</v>
      </c>
      <c r="L450" s="40"/>
      <c r="M450" s="181" t="s">
        <v>3</v>
      </c>
      <c r="N450" s="182" t="s">
        <v>43</v>
      </c>
      <c r="O450" s="73"/>
      <c r="P450" s="183">
        <f>O450*H450</f>
        <v>0</v>
      </c>
      <c r="Q450" s="183">
        <v>0.0044999999999999997</v>
      </c>
      <c r="R450" s="183">
        <f>Q450*H450</f>
        <v>0.42443999999999993</v>
      </c>
      <c r="S450" s="183">
        <v>0</v>
      </c>
      <c r="T450" s="184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185" t="s">
        <v>284</v>
      </c>
      <c r="AT450" s="185" t="s">
        <v>155</v>
      </c>
      <c r="AU450" s="185" t="s">
        <v>82</v>
      </c>
      <c r="AY450" s="20" t="s">
        <v>152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20" t="s">
        <v>80</v>
      </c>
      <c r="BK450" s="186">
        <f>ROUND(I450*H450,2)</f>
        <v>0</v>
      </c>
      <c r="BL450" s="20" t="s">
        <v>284</v>
      </c>
      <c r="BM450" s="185" t="s">
        <v>685</v>
      </c>
    </row>
    <row r="451" s="2" customFormat="1">
      <c r="A451" s="39"/>
      <c r="B451" s="40"/>
      <c r="C451" s="39"/>
      <c r="D451" s="187" t="s">
        <v>162</v>
      </c>
      <c r="E451" s="39"/>
      <c r="F451" s="188" t="s">
        <v>686</v>
      </c>
      <c r="G451" s="39"/>
      <c r="H451" s="39"/>
      <c r="I451" s="189"/>
      <c r="J451" s="39"/>
      <c r="K451" s="39"/>
      <c r="L451" s="40"/>
      <c r="M451" s="190"/>
      <c r="N451" s="191"/>
      <c r="O451" s="73"/>
      <c r="P451" s="73"/>
      <c r="Q451" s="73"/>
      <c r="R451" s="73"/>
      <c r="S451" s="73"/>
      <c r="T451" s="74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20" t="s">
        <v>162</v>
      </c>
      <c r="AU451" s="20" t="s">
        <v>82</v>
      </c>
    </row>
    <row r="452" s="2" customFormat="1">
      <c r="A452" s="39"/>
      <c r="B452" s="40"/>
      <c r="C452" s="39"/>
      <c r="D452" s="192" t="s">
        <v>164</v>
      </c>
      <c r="E452" s="39"/>
      <c r="F452" s="193" t="s">
        <v>687</v>
      </c>
      <c r="G452" s="39"/>
      <c r="H452" s="39"/>
      <c r="I452" s="189"/>
      <c r="J452" s="39"/>
      <c r="K452" s="39"/>
      <c r="L452" s="40"/>
      <c r="M452" s="190"/>
      <c r="N452" s="191"/>
      <c r="O452" s="73"/>
      <c r="P452" s="73"/>
      <c r="Q452" s="73"/>
      <c r="R452" s="73"/>
      <c r="S452" s="73"/>
      <c r="T452" s="74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20" t="s">
        <v>164</v>
      </c>
      <c r="AU452" s="20" t="s">
        <v>82</v>
      </c>
    </row>
    <row r="453" s="13" customFormat="1">
      <c r="A453" s="13"/>
      <c r="B453" s="194"/>
      <c r="C453" s="13"/>
      <c r="D453" s="187" t="s">
        <v>166</v>
      </c>
      <c r="E453" s="195" t="s">
        <v>3</v>
      </c>
      <c r="F453" s="196" t="s">
        <v>290</v>
      </c>
      <c r="G453" s="13"/>
      <c r="H453" s="197">
        <v>22.719999999999999</v>
      </c>
      <c r="I453" s="198"/>
      <c r="J453" s="13"/>
      <c r="K453" s="13"/>
      <c r="L453" s="194"/>
      <c r="M453" s="199"/>
      <c r="N453" s="200"/>
      <c r="O453" s="200"/>
      <c r="P453" s="200"/>
      <c r="Q453" s="200"/>
      <c r="R453" s="200"/>
      <c r="S453" s="200"/>
      <c r="T453" s="20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5" t="s">
        <v>166</v>
      </c>
      <c r="AU453" s="195" t="s">
        <v>82</v>
      </c>
      <c r="AV453" s="13" t="s">
        <v>82</v>
      </c>
      <c r="AW453" s="13" t="s">
        <v>33</v>
      </c>
      <c r="AX453" s="13" t="s">
        <v>72</v>
      </c>
      <c r="AY453" s="195" t="s">
        <v>152</v>
      </c>
    </row>
    <row r="454" s="14" customFormat="1">
      <c r="A454" s="14"/>
      <c r="B454" s="202"/>
      <c r="C454" s="14"/>
      <c r="D454" s="187" t="s">
        <v>166</v>
      </c>
      <c r="E454" s="203" t="s">
        <v>3</v>
      </c>
      <c r="F454" s="204" t="s">
        <v>280</v>
      </c>
      <c r="G454" s="14"/>
      <c r="H454" s="203" t="s">
        <v>3</v>
      </c>
      <c r="I454" s="205"/>
      <c r="J454" s="14"/>
      <c r="K454" s="14"/>
      <c r="L454" s="202"/>
      <c r="M454" s="206"/>
      <c r="N454" s="207"/>
      <c r="O454" s="207"/>
      <c r="P454" s="207"/>
      <c r="Q454" s="207"/>
      <c r="R454" s="207"/>
      <c r="S454" s="207"/>
      <c r="T454" s="20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03" t="s">
        <v>166</v>
      </c>
      <c r="AU454" s="203" t="s">
        <v>82</v>
      </c>
      <c r="AV454" s="14" t="s">
        <v>80</v>
      </c>
      <c r="AW454" s="14" t="s">
        <v>33</v>
      </c>
      <c r="AX454" s="14" t="s">
        <v>72</v>
      </c>
      <c r="AY454" s="203" t="s">
        <v>152</v>
      </c>
    </row>
    <row r="455" s="13" customFormat="1">
      <c r="A455" s="13"/>
      <c r="B455" s="194"/>
      <c r="C455" s="13"/>
      <c r="D455" s="187" t="s">
        <v>166</v>
      </c>
      <c r="E455" s="195" t="s">
        <v>3</v>
      </c>
      <c r="F455" s="196" t="s">
        <v>281</v>
      </c>
      <c r="G455" s="13"/>
      <c r="H455" s="197">
        <v>71.599999999999994</v>
      </c>
      <c r="I455" s="198"/>
      <c r="J455" s="13"/>
      <c r="K455" s="13"/>
      <c r="L455" s="194"/>
      <c r="M455" s="199"/>
      <c r="N455" s="200"/>
      <c r="O455" s="200"/>
      <c r="P455" s="200"/>
      <c r="Q455" s="200"/>
      <c r="R455" s="200"/>
      <c r="S455" s="200"/>
      <c r="T455" s="20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95" t="s">
        <v>166</v>
      </c>
      <c r="AU455" s="195" t="s">
        <v>82</v>
      </c>
      <c r="AV455" s="13" t="s">
        <v>82</v>
      </c>
      <c r="AW455" s="13" t="s">
        <v>33</v>
      </c>
      <c r="AX455" s="13" t="s">
        <v>72</v>
      </c>
      <c r="AY455" s="195" t="s">
        <v>152</v>
      </c>
    </row>
    <row r="456" s="2" customFormat="1" ht="14.4" customHeight="1">
      <c r="A456" s="39"/>
      <c r="B456" s="173"/>
      <c r="C456" s="174" t="s">
        <v>688</v>
      </c>
      <c r="D456" s="174" t="s">
        <v>155</v>
      </c>
      <c r="E456" s="175" t="s">
        <v>689</v>
      </c>
      <c r="F456" s="176" t="s">
        <v>690</v>
      </c>
      <c r="G456" s="177" t="s">
        <v>158</v>
      </c>
      <c r="H456" s="178">
        <v>22.719999999999999</v>
      </c>
      <c r="I456" s="179"/>
      <c r="J456" s="180">
        <f>ROUND(I456*H456,2)</f>
        <v>0</v>
      </c>
      <c r="K456" s="176" t="s">
        <v>159</v>
      </c>
      <c r="L456" s="40"/>
      <c r="M456" s="181" t="s">
        <v>3</v>
      </c>
      <c r="N456" s="182" t="s">
        <v>43</v>
      </c>
      <c r="O456" s="73"/>
      <c r="P456" s="183">
        <f>O456*H456</f>
        <v>0</v>
      </c>
      <c r="Q456" s="183">
        <v>0.00029999999999999997</v>
      </c>
      <c r="R456" s="183">
        <f>Q456*H456</f>
        <v>0.0068159999999999991</v>
      </c>
      <c r="S456" s="183">
        <v>0</v>
      </c>
      <c r="T456" s="184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185" t="s">
        <v>284</v>
      </c>
      <c r="AT456" s="185" t="s">
        <v>155</v>
      </c>
      <c r="AU456" s="185" t="s">
        <v>82</v>
      </c>
      <c r="AY456" s="20" t="s">
        <v>152</v>
      </c>
      <c r="BE456" s="186">
        <f>IF(N456="základní",J456,0)</f>
        <v>0</v>
      </c>
      <c r="BF456" s="186">
        <f>IF(N456="snížená",J456,0)</f>
        <v>0</v>
      </c>
      <c r="BG456" s="186">
        <f>IF(N456="zákl. přenesená",J456,0)</f>
        <v>0</v>
      </c>
      <c r="BH456" s="186">
        <f>IF(N456="sníž. přenesená",J456,0)</f>
        <v>0</v>
      </c>
      <c r="BI456" s="186">
        <f>IF(N456="nulová",J456,0)</f>
        <v>0</v>
      </c>
      <c r="BJ456" s="20" t="s">
        <v>80</v>
      </c>
      <c r="BK456" s="186">
        <f>ROUND(I456*H456,2)</f>
        <v>0</v>
      </c>
      <c r="BL456" s="20" t="s">
        <v>284</v>
      </c>
      <c r="BM456" s="185" t="s">
        <v>691</v>
      </c>
    </row>
    <row r="457" s="2" customFormat="1">
      <c r="A457" s="39"/>
      <c r="B457" s="40"/>
      <c r="C457" s="39"/>
      <c r="D457" s="187" t="s">
        <v>162</v>
      </c>
      <c r="E457" s="39"/>
      <c r="F457" s="188" t="s">
        <v>692</v>
      </c>
      <c r="G457" s="39"/>
      <c r="H457" s="39"/>
      <c r="I457" s="189"/>
      <c r="J457" s="39"/>
      <c r="K457" s="39"/>
      <c r="L457" s="40"/>
      <c r="M457" s="190"/>
      <c r="N457" s="191"/>
      <c r="O457" s="73"/>
      <c r="P457" s="73"/>
      <c r="Q457" s="73"/>
      <c r="R457" s="73"/>
      <c r="S457" s="73"/>
      <c r="T457" s="74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20" t="s">
        <v>162</v>
      </c>
      <c r="AU457" s="20" t="s">
        <v>82</v>
      </c>
    </row>
    <row r="458" s="2" customFormat="1">
      <c r="A458" s="39"/>
      <c r="B458" s="40"/>
      <c r="C458" s="39"/>
      <c r="D458" s="192" t="s">
        <v>164</v>
      </c>
      <c r="E458" s="39"/>
      <c r="F458" s="193" t="s">
        <v>693</v>
      </c>
      <c r="G458" s="39"/>
      <c r="H458" s="39"/>
      <c r="I458" s="189"/>
      <c r="J458" s="39"/>
      <c r="K458" s="39"/>
      <c r="L458" s="40"/>
      <c r="M458" s="190"/>
      <c r="N458" s="191"/>
      <c r="O458" s="73"/>
      <c r="P458" s="73"/>
      <c r="Q458" s="73"/>
      <c r="R458" s="73"/>
      <c r="S458" s="73"/>
      <c r="T458" s="74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20" t="s">
        <v>164</v>
      </c>
      <c r="AU458" s="20" t="s">
        <v>82</v>
      </c>
    </row>
    <row r="459" s="13" customFormat="1">
      <c r="A459" s="13"/>
      <c r="B459" s="194"/>
      <c r="C459" s="13"/>
      <c r="D459" s="187" t="s">
        <v>166</v>
      </c>
      <c r="E459" s="195" t="s">
        <v>3</v>
      </c>
      <c r="F459" s="196" t="s">
        <v>290</v>
      </c>
      <c r="G459" s="13"/>
      <c r="H459" s="197">
        <v>22.719999999999999</v>
      </c>
      <c r="I459" s="198"/>
      <c r="J459" s="13"/>
      <c r="K459" s="13"/>
      <c r="L459" s="194"/>
      <c r="M459" s="199"/>
      <c r="N459" s="200"/>
      <c r="O459" s="200"/>
      <c r="P459" s="200"/>
      <c r="Q459" s="200"/>
      <c r="R459" s="200"/>
      <c r="S459" s="200"/>
      <c r="T459" s="20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195" t="s">
        <v>166</v>
      </c>
      <c r="AU459" s="195" t="s">
        <v>82</v>
      </c>
      <c r="AV459" s="13" t="s">
        <v>82</v>
      </c>
      <c r="AW459" s="13" t="s">
        <v>33</v>
      </c>
      <c r="AX459" s="13" t="s">
        <v>72</v>
      </c>
      <c r="AY459" s="195" t="s">
        <v>152</v>
      </c>
    </row>
    <row r="460" s="2" customFormat="1" ht="14.4" customHeight="1">
      <c r="A460" s="39"/>
      <c r="B460" s="173"/>
      <c r="C460" s="209" t="s">
        <v>694</v>
      </c>
      <c r="D460" s="209" t="s">
        <v>397</v>
      </c>
      <c r="E460" s="210" t="s">
        <v>695</v>
      </c>
      <c r="F460" s="211" t="s">
        <v>696</v>
      </c>
      <c r="G460" s="212" t="s">
        <v>158</v>
      </c>
      <c r="H460" s="213">
        <v>24.992000000000001</v>
      </c>
      <c r="I460" s="214"/>
      <c r="J460" s="215">
        <f>ROUND(I460*H460,2)</f>
        <v>0</v>
      </c>
      <c r="K460" s="211" t="s">
        <v>159</v>
      </c>
      <c r="L460" s="216"/>
      <c r="M460" s="217" t="s">
        <v>3</v>
      </c>
      <c r="N460" s="218" t="s">
        <v>43</v>
      </c>
      <c r="O460" s="73"/>
      <c r="P460" s="183">
        <f>O460*H460</f>
        <v>0</v>
      </c>
      <c r="Q460" s="183">
        <v>0.00264</v>
      </c>
      <c r="R460" s="183">
        <f>Q460*H460</f>
        <v>0.065978880000000004</v>
      </c>
      <c r="S460" s="183">
        <v>0</v>
      </c>
      <c r="T460" s="184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185" t="s">
        <v>400</v>
      </c>
      <c r="AT460" s="185" t="s">
        <v>397</v>
      </c>
      <c r="AU460" s="185" t="s">
        <v>82</v>
      </c>
      <c r="AY460" s="20" t="s">
        <v>152</v>
      </c>
      <c r="BE460" s="186">
        <f>IF(N460="základní",J460,0)</f>
        <v>0</v>
      </c>
      <c r="BF460" s="186">
        <f>IF(N460="snížená",J460,0)</f>
        <v>0</v>
      </c>
      <c r="BG460" s="186">
        <f>IF(N460="zákl. přenesená",J460,0)</f>
        <v>0</v>
      </c>
      <c r="BH460" s="186">
        <f>IF(N460="sníž. přenesená",J460,0)</f>
        <v>0</v>
      </c>
      <c r="BI460" s="186">
        <f>IF(N460="nulová",J460,0)</f>
        <v>0</v>
      </c>
      <c r="BJ460" s="20" t="s">
        <v>80</v>
      </c>
      <c r="BK460" s="186">
        <f>ROUND(I460*H460,2)</f>
        <v>0</v>
      </c>
      <c r="BL460" s="20" t="s">
        <v>284</v>
      </c>
      <c r="BM460" s="185" t="s">
        <v>697</v>
      </c>
    </row>
    <row r="461" s="2" customFormat="1">
      <c r="A461" s="39"/>
      <c r="B461" s="40"/>
      <c r="C461" s="39"/>
      <c r="D461" s="187" t="s">
        <v>162</v>
      </c>
      <c r="E461" s="39"/>
      <c r="F461" s="188" t="s">
        <v>696</v>
      </c>
      <c r="G461" s="39"/>
      <c r="H461" s="39"/>
      <c r="I461" s="189"/>
      <c r="J461" s="39"/>
      <c r="K461" s="39"/>
      <c r="L461" s="40"/>
      <c r="M461" s="190"/>
      <c r="N461" s="191"/>
      <c r="O461" s="73"/>
      <c r="P461" s="73"/>
      <c r="Q461" s="73"/>
      <c r="R461" s="73"/>
      <c r="S461" s="73"/>
      <c r="T461" s="74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20" t="s">
        <v>162</v>
      </c>
      <c r="AU461" s="20" t="s">
        <v>82</v>
      </c>
    </row>
    <row r="462" s="13" customFormat="1">
      <c r="A462" s="13"/>
      <c r="B462" s="194"/>
      <c r="C462" s="13"/>
      <c r="D462" s="187" t="s">
        <v>166</v>
      </c>
      <c r="E462" s="13"/>
      <c r="F462" s="196" t="s">
        <v>698</v>
      </c>
      <c r="G462" s="13"/>
      <c r="H462" s="197">
        <v>24.992000000000001</v>
      </c>
      <c r="I462" s="198"/>
      <c r="J462" s="13"/>
      <c r="K462" s="13"/>
      <c r="L462" s="194"/>
      <c r="M462" s="199"/>
      <c r="N462" s="200"/>
      <c r="O462" s="200"/>
      <c r="P462" s="200"/>
      <c r="Q462" s="200"/>
      <c r="R462" s="200"/>
      <c r="S462" s="200"/>
      <c r="T462" s="20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95" t="s">
        <v>166</v>
      </c>
      <c r="AU462" s="195" t="s">
        <v>82</v>
      </c>
      <c r="AV462" s="13" t="s">
        <v>82</v>
      </c>
      <c r="AW462" s="13" t="s">
        <v>4</v>
      </c>
      <c r="AX462" s="13" t="s">
        <v>80</v>
      </c>
      <c r="AY462" s="195" t="s">
        <v>152</v>
      </c>
    </row>
    <row r="463" s="2" customFormat="1" ht="14.4" customHeight="1">
      <c r="A463" s="39"/>
      <c r="B463" s="173"/>
      <c r="C463" s="174" t="s">
        <v>699</v>
      </c>
      <c r="D463" s="174" t="s">
        <v>155</v>
      </c>
      <c r="E463" s="175" t="s">
        <v>700</v>
      </c>
      <c r="F463" s="176" t="s">
        <v>701</v>
      </c>
      <c r="G463" s="177" t="s">
        <v>317</v>
      </c>
      <c r="H463" s="178">
        <v>15.19</v>
      </c>
      <c r="I463" s="179"/>
      <c r="J463" s="180">
        <f>ROUND(I463*H463,2)</f>
        <v>0</v>
      </c>
      <c r="K463" s="176" t="s">
        <v>159</v>
      </c>
      <c r="L463" s="40"/>
      <c r="M463" s="181" t="s">
        <v>3</v>
      </c>
      <c r="N463" s="182" t="s">
        <v>43</v>
      </c>
      <c r="O463" s="73"/>
      <c r="P463" s="183">
        <f>O463*H463</f>
        <v>0</v>
      </c>
      <c r="Q463" s="183">
        <v>1.0000000000000001E-05</v>
      </c>
      <c r="R463" s="183">
        <f>Q463*H463</f>
        <v>0.00015190000000000001</v>
      </c>
      <c r="S463" s="183">
        <v>0</v>
      </c>
      <c r="T463" s="184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185" t="s">
        <v>284</v>
      </c>
      <c r="AT463" s="185" t="s">
        <v>155</v>
      </c>
      <c r="AU463" s="185" t="s">
        <v>82</v>
      </c>
      <c r="AY463" s="20" t="s">
        <v>152</v>
      </c>
      <c r="BE463" s="186">
        <f>IF(N463="základní",J463,0)</f>
        <v>0</v>
      </c>
      <c r="BF463" s="186">
        <f>IF(N463="snížená",J463,0)</f>
        <v>0</v>
      </c>
      <c r="BG463" s="186">
        <f>IF(N463="zákl. přenesená",J463,0)</f>
        <v>0</v>
      </c>
      <c r="BH463" s="186">
        <f>IF(N463="sníž. přenesená",J463,0)</f>
        <v>0</v>
      </c>
      <c r="BI463" s="186">
        <f>IF(N463="nulová",J463,0)</f>
        <v>0</v>
      </c>
      <c r="BJ463" s="20" t="s">
        <v>80</v>
      </c>
      <c r="BK463" s="186">
        <f>ROUND(I463*H463,2)</f>
        <v>0</v>
      </c>
      <c r="BL463" s="20" t="s">
        <v>284</v>
      </c>
      <c r="BM463" s="185" t="s">
        <v>702</v>
      </c>
    </row>
    <row r="464" s="2" customFormat="1">
      <c r="A464" s="39"/>
      <c r="B464" s="40"/>
      <c r="C464" s="39"/>
      <c r="D464" s="187" t="s">
        <v>162</v>
      </c>
      <c r="E464" s="39"/>
      <c r="F464" s="188" t="s">
        <v>703</v>
      </c>
      <c r="G464" s="39"/>
      <c r="H464" s="39"/>
      <c r="I464" s="189"/>
      <c r="J464" s="39"/>
      <c r="K464" s="39"/>
      <c r="L464" s="40"/>
      <c r="M464" s="190"/>
      <c r="N464" s="191"/>
      <c r="O464" s="73"/>
      <c r="P464" s="73"/>
      <c r="Q464" s="73"/>
      <c r="R464" s="73"/>
      <c r="S464" s="73"/>
      <c r="T464" s="74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20" t="s">
        <v>162</v>
      </c>
      <c r="AU464" s="20" t="s">
        <v>82</v>
      </c>
    </row>
    <row r="465" s="2" customFormat="1">
      <c r="A465" s="39"/>
      <c r="B465" s="40"/>
      <c r="C465" s="39"/>
      <c r="D465" s="192" t="s">
        <v>164</v>
      </c>
      <c r="E465" s="39"/>
      <c r="F465" s="193" t="s">
        <v>704</v>
      </c>
      <c r="G465" s="39"/>
      <c r="H465" s="39"/>
      <c r="I465" s="189"/>
      <c r="J465" s="39"/>
      <c r="K465" s="39"/>
      <c r="L465" s="40"/>
      <c r="M465" s="190"/>
      <c r="N465" s="191"/>
      <c r="O465" s="73"/>
      <c r="P465" s="73"/>
      <c r="Q465" s="73"/>
      <c r="R465" s="73"/>
      <c r="S465" s="73"/>
      <c r="T465" s="74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20" t="s">
        <v>164</v>
      </c>
      <c r="AU465" s="20" t="s">
        <v>82</v>
      </c>
    </row>
    <row r="466" s="13" customFormat="1">
      <c r="A466" s="13"/>
      <c r="B466" s="194"/>
      <c r="C466" s="13"/>
      <c r="D466" s="187" t="s">
        <v>166</v>
      </c>
      <c r="E466" s="195" t="s">
        <v>3</v>
      </c>
      <c r="F466" s="196" t="s">
        <v>705</v>
      </c>
      <c r="G466" s="13"/>
      <c r="H466" s="197">
        <v>15.19</v>
      </c>
      <c r="I466" s="198"/>
      <c r="J466" s="13"/>
      <c r="K466" s="13"/>
      <c r="L466" s="194"/>
      <c r="M466" s="199"/>
      <c r="N466" s="200"/>
      <c r="O466" s="200"/>
      <c r="P466" s="200"/>
      <c r="Q466" s="200"/>
      <c r="R466" s="200"/>
      <c r="S466" s="200"/>
      <c r="T466" s="20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95" t="s">
        <v>166</v>
      </c>
      <c r="AU466" s="195" t="s">
        <v>82</v>
      </c>
      <c r="AV466" s="13" t="s">
        <v>82</v>
      </c>
      <c r="AW466" s="13" t="s">
        <v>33</v>
      </c>
      <c r="AX466" s="13" t="s">
        <v>72</v>
      </c>
      <c r="AY466" s="195" t="s">
        <v>152</v>
      </c>
    </row>
    <row r="467" s="2" customFormat="1" ht="14.4" customHeight="1">
      <c r="A467" s="39"/>
      <c r="B467" s="173"/>
      <c r="C467" s="209" t="s">
        <v>706</v>
      </c>
      <c r="D467" s="209" t="s">
        <v>397</v>
      </c>
      <c r="E467" s="210" t="s">
        <v>707</v>
      </c>
      <c r="F467" s="211" t="s">
        <v>708</v>
      </c>
      <c r="G467" s="212" t="s">
        <v>317</v>
      </c>
      <c r="H467" s="213">
        <v>15.494</v>
      </c>
      <c r="I467" s="214"/>
      <c r="J467" s="215">
        <f>ROUND(I467*H467,2)</f>
        <v>0</v>
      </c>
      <c r="K467" s="211" t="s">
        <v>159</v>
      </c>
      <c r="L467" s="216"/>
      <c r="M467" s="217" t="s">
        <v>3</v>
      </c>
      <c r="N467" s="218" t="s">
        <v>43</v>
      </c>
      <c r="O467" s="73"/>
      <c r="P467" s="183">
        <f>O467*H467</f>
        <v>0</v>
      </c>
      <c r="Q467" s="183">
        <v>0.00029999999999999997</v>
      </c>
      <c r="R467" s="183">
        <f>Q467*H467</f>
        <v>0.0046481999999999999</v>
      </c>
      <c r="S467" s="183">
        <v>0</v>
      </c>
      <c r="T467" s="184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185" t="s">
        <v>400</v>
      </c>
      <c r="AT467" s="185" t="s">
        <v>397</v>
      </c>
      <c r="AU467" s="185" t="s">
        <v>82</v>
      </c>
      <c r="AY467" s="20" t="s">
        <v>152</v>
      </c>
      <c r="BE467" s="186">
        <f>IF(N467="základní",J467,0)</f>
        <v>0</v>
      </c>
      <c r="BF467" s="186">
        <f>IF(N467="snížená",J467,0)</f>
        <v>0</v>
      </c>
      <c r="BG467" s="186">
        <f>IF(N467="zákl. přenesená",J467,0)</f>
        <v>0</v>
      </c>
      <c r="BH467" s="186">
        <f>IF(N467="sníž. přenesená",J467,0)</f>
        <v>0</v>
      </c>
      <c r="BI467" s="186">
        <f>IF(N467="nulová",J467,0)</f>
        <v>0</v>
      </c>
      <c r="BJ467" s="20" t="s">
        <v>80</v>
      </c>
      <c r="BK467" s="186">
        <f>ROUND(I467*H467,2)</f>
        <v>0</v>
      </c>
      <c r="BL467" s="20" t="s">
        <v>284</v>
      </c>
      <c r="BM467" s="185" t="s">
        <v>709</v>
      </c>
    </row>
    <row r="468" s="2" customFormat="1">
      <c r="A468" s="39"/>
      <c r="B468" s="40"/>
      <c r="C468" s="39"/>
      <c r="D468" s="187" t="s">
        <v>162</v>
      </c>
      <c r="E468" s="39"/>
      <c r="F468" s="188" t="s">
        <v>708</v>
      </c>
      <c r="G468" s="39"/>
      <c r="H468" s="39"/>
      <c r="I468" s="189"/>
      <c r="J468" s="39"/>
      <c r="K468" s="39"/>
      <c r="L468" s="40"/>
      <c r="M468" s="190"/>
      <c r="N468" s="191"/>
      <c r="O468" s="73"/>
      <c r="P468" s="73"/>
      <c r="Q468" s="73"/>
      <c r="R468" s="73"/>
      <c r="S468" s="73"/>
      <c r="T468" s="74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20" t="s">
        <v>162</v>
      </c>
      <c r="AU468" s="20" t="s">
        <v>82</v>
      </c>
    </row>
    <row r="469" s="13" customFormat="1">
      <c r="A469" s="13"/>
      <c r="B469" s="194"/>
      <c r="C469" s="13"/>
      <c r="D469" s="187" t="s">
        <v>166</v>
      </c>
      <c r="E469" s="13"/>
      <c r="F469" s="196" t="s">
        <v>710</v>
      </c>
      <c r="G469" s="13"/>
      <c r="H469" s="197">
        <v>15.494</v>
      </c>
      <c r="I469" s="198"/>
      <c r="J469" s="13"/>
      <c r="K469" s="13"/>
      <c r="L469" s="194"/>
      <c r="M469" s="199"/>
      <c r="N469" s="200"/>
      <c r="O469" s="200"/>
      <c r="P469" s="200"/>
      <c r="Q469" s="200"/>
      <c r="R469" s="200"/>
      <c r="S469" s="200"/>
      <c r="T469" s="20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195" t="s">
        <v>166</v>
      </c>
      <c r="AU469" s="195" t="s">
        <v>82</v>
      </c>
      <c r="AV469" s="13" t="s">
        <v>82</v>
      </c>
      <c r="AW469" s="13" t="s">
        <v>4</v>
      </c>
      <c r="AX469" s="13" t="s">
        <v>80</v>
      </c>
      <c r="AY469" s="195" t="s">
        <v>152</v>
      </c>
    </row>
    <row r="470" s="2" customFormat="1" ht="19.8" customHeight="1">
      <c r="A470" s="39"/>
      <c r="B470" s="173"/>
      <c r="C470" s="174" t="s">
        <v>711</v>
      </c>
      <c r="D470" s="174" t="s">
        <v>155</v>
      </c>
      <c r="E470" s="175" t="s">
        <v>712</v>
      </c>
      <c r="F470" s="176" t="s">
        <v>713</v>
      </c>
      <c r="G470" s="177" t="s">
        <v>158</v>
      </c>
      <c r="H470" s="178">
        <v>71.599999999999994</v>
      </c>
      <c r="I470" s="179"/>
      <c r="J470" s="180">
        <f>ROUND(I470*H470,2)</f>
        <v>0</v>
      </c>
      <c r="K470" s="176" t="s">
        <v>159</v>
      </c>
      <c r="L470" s="40"/>
      <c r="M470" s="181" t="s">
        <v>3</v>
      </c>
      <c r="N470" s="182" t="s">
        <v>43</v>
      </c>
      <c r="O470" s="73"/>
      <c r="P470" s="183">
        <f>O470*H470</f>
        <v>0</v>
      </c>
      <c r="Q470" s="183">
        <v>0.00029999999999999997</v>
      </c>
      <c r="R470" s="183">
        <f>Q470*H470</f>
        <v>0.021479999999999996</v>
      </c>
      <c r="S470" s="183">
        <v>0</v>
      </c>
      <c r="T470" s="184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185" t="s">
        <v>284</v>
      </c>
      <c r="AT470" s="185" t="s">
        <v>155</v>
      </c>
      <c r="AU470" s="185" t="s">
        <v>82</v>
      </c>
      <c r="AY470" s="20" t="s">
        <v>152</v>
      </c>
      <c r="BE470" s="186">
        <f>IF(N470="základní",J470,0)</f>
        <v>0</v>
      </c>
      <c r="BF470" s="186">
        <f>IF(N470="snížená",J470,0)</f>
        <v>0</v>
      </c>
      <c r="BG470" s="186">
        <f>IF(N470="zákl. přenesená",J470,0)</f>
        <v>0</v>
      </c>
      <c r="BH470" s="186">
        <f>IF(N470="sníž. přenesená",J470,0)</f>
        <v>0</v>
      </c>
      <c r="BI470" s="186">
        <f>IF(N470="nulová",J470,0)</f>
        <v>0</v>
      </c>
      <c r="BJ470" s="20" t="s">
        <v>80</v>
      </c>
      <c r="BK470" s="186">
        <f>ROUND(I470*H470,2)</f>
        <v>0</v>
      </c>
      <c r="BL470" s="20" t="s">
        <v>284</v>
      </c>
      <c r="BM470" s="185" t="s">
        <v>714</v>
      </c>
    </row>
    <row r="471" s="2" customFormat="1">
      <c r="A471" s="39"/>
      <c r="B471" s="40"/>
      <c r="C471" s="39"/>
      <c r="D471" s="187" t="s">
        <v>162</v>
      </c>
      <c r="E471" s="39"/>
      <c r="F471" s="188" t="s">
        <v>715</v>
      </c>
      <c r="G471" s="39"/>
      <c r="H471" s="39"/>
      <c r="I471" s="189"/>
      <c r="J471" s="39"/>
      <c r="K471" s="39"/>
      <c r="L471" s="40"/>
      <c r="M471" s="190"/>
      <c r="N471" s="191"/>
      <c r="O471" s="73"/>
      <c r="P471" s="73"/>
      <c r="Q471" s="73"/>
      <c r="R471" s="73"/>
      <c r="S471" s="73"/>
      <c r="T471" s="74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20" t="s">
        <v>162</v>
      </c>
      <c r="AU471" s="20" t="s">
        <v>82</v>
      </c>
    </row>
    <row r="472" s="2" customFormat="1">
      <c r="A472" s="39"/>
      <c r="B472" s="40"/>
      <c r="C472" s="39"/>
      <c r="D472" s="192" t="s">
        <v>164</v>
      </c>
      <c r="E472" s="39"/>
      <c r="F472" s="193" t="s">
        <v>716</v>
      </c>
      <c r="G472" s="39"/>
      <c r="H472" s="39"/>
      <c r="I472" s="189"/>
      <c r="J472" s="39"/>
      <c r="K472" s="39"/>
      <c r="L472" s="40"/>
      <c r="M472" s="190"/>
      <c r="N472" s="191"/>
      <c r="O472" s="73"/>
      <c r="P472" s="73"/>
      <c r="Q472" s="73"/>
      <c r="R472" s="73"/>
      <c r="S472" s="73"/>
      <c r="T472" s="74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20" t="s">
        <v>164</v>
      </c>
      <c r="AU472" s="20" t="s">
        <v>82</v>
      </c>
    </row>
    <row r="473" s="14" customFormat="1">
      <c r="A473" s="14"/>
      <c r="B473" s="202"/>
      <c r="C473" s="14"/>
      <c r="D473" s="187" t="s">
        <v>166</v>
      </c>
      <c r="E473" s="203" t="s">
        <v>3</v>
      </c>
      <c r="F473" s="204" t="s">
        <v>280</v>
      </c>
      <c r="G473" s="14"/>
      <c r="H473" s="203" t="s">
        <v>3</v>
      </c>
      <c r="I473" s="205"/>
      <c r="J473" s="14"/>
      <c r="K473" s="14"/>
      <c r="L473" s="202"/>
      <c r="M473" s="206"/>
      <c r="N473" s="207"/>
      <c r="O473" s="207"/>
      <c r="P473" s="207"/>
      <c r="Q473" s="207"/>
      <c r="R473" s="207"/>
      <c r="S473" s="207"/>
      <c r="T473" s="20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03" t="s">
        <v>166</v>
      </c>
      <c r="AU473" s="203" t="s">
        <v>82</v>
      </c>
      <c r="AV473" s="14" t="s">
        <v>80</v>
      </c>
      <c r="AW473" s="14" t="s">
        <v>33</v>
      </c>
      <c r="AX473" s="14" t="s">
        <v>72</v>
      </c>
      <c r="AY473" s="203" t="s">
        <v>152</v>
      </c>
    </row>
    <row r="474" s="13" customFormat="1">
      <c r="A474" s="13"/>
      <c r="B474" s="194"/>
      <c r="C474" s="13"/>
      <c r="D474" s="187" t="s">
        <v>166</v>
      </c>
      <c r="E474" s="195" t="s">
        <v>3</v>
      </c>
      <c r="F474" s="196" t="s">
        <v>281</v>
      </c>
      <c r="G474" s="13"/>
      <c r="H474" s="197">
        <v>71.599999999999994</v>
      </c>
      <c r="I474" s="198"/>
      <c r="J474" s="13"/>
      <c r="K474" s="13"/>
      <c r="L474" s="194"/>
      <c r="M474" s="199"/>
      <c r="N474" s="200"/>
      <c r="O474" s="200"/>
      <c r="P474" s="200"/>
      <c r="Q474" s="200"/>
      <c r="R474" s="200"/>
      <c r="S474" s="200"/>
      <c r="T474" s="20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95" t="s">
        <v>166</v>
      </c>
      <c r="AU474" s="195" t="s">
        <v>82</v>
      </c>
      <c r="AV474" s="13" t="s">
        <v>82</v>
      </c>
      <c r="AW474" s="13" t="s">
        <v>33</v>
      </c>
      <c r="AX474" s="13" t="s">
        <v>72</v>
      </c>
      <c r="AY474" s="195" t="s">
        <v>152</v>
      </c>
    </row>
    <row r="475" s="2" customFormat="1" ht="22.2" customHeight="1">
      <c r="A475" s="39"/>
      <c r="B475" s="173"/>
      <c r="C475" s="174" t="s">
        <v>717</v>
      </c>
      <c r="D475" s="174" t="s">
        <v>155</v>
      </c>
      <c r="E475" s="175" t="s">
        <v>718</v>
      </c>
      <c r="F475" s="176" t="s">
        <v>719</v>
      </c>
      <c r="G475" s="177" t="s">
        <v>317</v>
      </c>
      <c r="H475" s="178">
        <v>67.459999999999994</v>
      </c>
      <c r="I475" s="179"/>
      <c r="J475" s="180">
        <f>ROUND(I475*H475,2)</f>
        <v>0</v>
      </c>
      <c r="K475" s="176" t="s">
        <v>159</v>
      </c>
      <c r="L475" s="40"/>
      <c r="M475" s="181" t="s">
        <v>3</v>
      </c>
      <c r="N475" s="182" t="s">
        <v>43</v>
      </c>
      <c r="O475" s="73"/>
      <c r="P475" s="183">
        <f>O475*H475</f>
        <v>0</v>
      </c>
      <c r="Q475" s="183">
        <v>5.0000000000000002E-05</v>
      </c>
      <c r="R475" s="183">
        <f>Q475*H475</f>
        <v>0.0033729999999999997</v>
      </c>
      <c r="S475" s="183">
        <v>0</v>
      </c>
      <c r="T475" s="184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185" t="s">
        <v>284</v>
      </c>
      <c r="AT475" s="185" t="s">
        <v>155</v>
      </c>
      <c r="AU475" s="185" t="s">
        <v>82</v>
      </c>
      <c r="AY475" s="20" t="s">
        <v>152</v>
      </c>
      <c r="BE475" s="186">
        <f>IF(N475="základní",J475,0)</f>
        <v>0</v>
      </c>
      <c r="BF475" s="186">
        <f>IF(N475="snížená",J475,0)</f>
        <v>0</v>
      </c>
      <c r="BG475" s="186">
        <f>IF(N475="zákl. přenesená",J475,0)</f>
        <v>0</v>
      </c>
      <c r="BH475" s="186">
        <f>IF(N475="sníž. přenesená",J475,0)</f>
        <v>0</v>
      </c>
      <c r="BI475" s="186">
        <f>IF(N475="nulová",J475,0)</f>
        <v>0</v>
      </c>
      <c r="BJ475" s="20" t="s">
        <v>80</v>
      </c>
      <c r="BK475" s="186">
        <f>ROUND(I475*H475,2)</f>
        <v>0</v>
      </c>
      <c r="BL475" s="20" t="s">
        <v>284</v>
      </c>
      <c r="BM475" s="185" t="s">
        <v>720</v>
      </c>
    </row>
    <row r="476" s="2" customFormat="1">
      <c r="A476" s="39"/>
      <c r="B476" s="40"/>
      <c r="C476" s="39"/>
      <c r="D476" s="187" t="s">
        <v>162</v>
      </c>
      <c r="E476" s="39"/>
      <c r="F476" s="188" t="s">
        <v>721</v>
      </c>
      <c r="G476" s="39"/>
      <c r="H476" s="39"/>
      <c r="I476" s="189"/>
      <c r="J476" s="39"/>
      <c r="K476" s="39"/>
      <c r="L476" s="40"/>
      <c r="M476" s="190"/>
      <c r="N476" s="191"/>
      <c r="O476" s="73"/>
      <c r="P476" s="73"/>
      <c r="Q476" s="73"/>
      <c r="R476" s="73"/>
      <c r="S476" s="73"/>
      <c r="T476" s="74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20" t="s">
        <v>162</v>
      </c>
      <c r="AU476" s="20" t="s">
        <v>82</v>
      </c>
    </row>
    <row r="477" s="2" customFormat="1">
      <c r="A477" s="39"/>
      <c r="B477" s="40"/>
      <c r="C477" s="39"/>
      <c r="D477" s="192" t="s">
        <v>164</v>
      </c>
      <c r="E477" s="39"/>
      <c r="F477" s="193" t="s">
        <v>722</v>
      </c>
      <c r="G477" s="39"/>
      <c r="H477" s="39"/>
      <c r="I477" s="189"/>
      <c r="J477" s="39"/>
      <c r="K477" s="39"/>
      <c r="L477" s="40"/>
      <c r="M477" s="190"/>
      <c r="N477" s="191"/>
      <c r="O477" s="73"/>
      <c r="P477" s="73"/>
      <c r="Q477" s="73"/>
      <c r="R477" s="73"/>
      <c r="S477" s="73"/>
      <c r="T477" s="74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20" t="s">
        <v>164</v>
      </c>
      <c r="AU477" s="20" t="s">
        <v>82</v>
      </c>
    </row>
    <row r="478" s="14" customFormat="1">
      <c r="A478" s="14"/>
      <c r="B478" s="202"/>
      <c r="C478" s="14"/>
      <c r="D478" s="187" t="s">
        <v>166</v>
      </c>
      <c r="E478" s="203" t="s">
        <v>3</v>
      </c>
      <c r="F478" s="204" t="s">
        <v>267</v>
      </c>
      <c r="G478" s="14"/>
      <c r="H478" s="203" t="s">
        <v>3</v>
      </c>
      <c r="I478" s="205"/>
      <c r="J478" s="14"/>
      <c r="K478" s="14"/>
      <c r="L478" s="202"/>
      <c r="M478" s="206"/>
      <c r="N478" s="207"/>
      <c r="O478" s="207"/>
      <c r="P478" s="207"/>
      <c r="Q478" s="207"/>
      <c r="R478" s="207"/>
      <c r="S478" s="207"/>
      <c r="T478" s="20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03" t="s">
        <v>166</v>
      </c>
      <c r="AU478" s="203" t="s">
        <v>82</v>
      </c>
      <c r="AV478" s="14" t="s">
        <v>80</v>
      </c>
      <c r="AW478" s="14" t="s">
        <v>33</v>
      </c>
      <c r="AX478" s="14" t="s">
        <v>72</v>
      </c>
      <c r="AY478" s="203" t="s">
        <v>152</v>
      </c>
    </row>
    <row r="479" s="13" customFormat="1">
      <c r="A479" s="13"/>
      <c r="B479" s="194"/>
      <c r="C479" s="13"/>
      <c r="D479" s="187" t="s">
        <v>166</v>
      </c>
      <c r="E479" s="195" t="s">
        <v>3</v>
      </c>
      <c r="F479" s="196" t="s">
        <v>723</v>
      </c>
      <c r="G479" s="13"/>
      <c r="H479" s="197">
        <v>60.659999999999997</v>
      </c>
      <c r="I479" s="198"/>
      <c r="J479" s="13"/>
      <c r="K479" s="13"/>
      <c r="L479" s="194"/>
      <c r="M479" s="199"/>
      <c r="N479" s="200"/>
      <c r="O479" s="200"/>
      <c r="P479" s="200"/>
      <c r="Q479" s="200"/>
      <c r="R479" s="200"/>
      <c r="S479" s="200"/>
      <c r="T479" s="20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195" t="s">
        <v>166</v>
      </c>
      <c r="AU479" s="195" t="s">
        <v>82</v>
      </c>
      <c r="AV479" s="13" t="s">
        <v>82</v>
      </c>
      <c r="AW479" s="13" t="s">
        <v>33</v>
      </c>
      <c r="AX479" s="13" t="s">
        <v>72</v>
      </c>
      <c r="AY479" s="195" t="s">
        <v>152</v>
      </c>
    </row>
    <row r="480" s="13" customFormat="1">
      <c r="A480" s="13"/>
      <c r="B480" s="194"/>
      <c r="C480" s="13"/>
      <c r="D480" s="187" t="s">
        <v>166</v>
      </c>
      <c r="E480" s="195" t="s">
        <v>3</v>
      </c>
      <c r="F480" s="196" t="s">
        <v>724</v>
      </c>
      <c r="G480" s="13"/>
      <c r="H480" s="197">
        <v>6.7999999999999998</v>
      </c>
      <c r="I480" s="198"/>
      <c r="J480" s="13"/>
      <c r="K480" s="13"/>
      <c r="L480" s="194"/>
      <c r="M480" s="199"/>
      <c r="N480" s="200"/>
      <c r="O480" s="200"/>
      <c r="P480" s="200"/>
      <c r="Q480" s="200"/>
      <c r="R480" s="200"/>
      <c r="S480" s="200"/>
      <c r="T480" s="20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5" t="s">
        <v>166</v>
      </c>
      <c r="AU480" s="195" t="s">
        <v>82</v>
      </c>
      <c r="AV480" s="13" t="s">
        <v>82</v>
      </c>
      <c r="AW480" s="13" t="s">
        <v>33</v>
      </c>
      <c r="AX480" s="13" t="s">
        <v>72</v>
      </c>
      <c r="AY480" s="195" t="s">
        <v>152</v>
      </c>
    </row>
    <row r="481" s="2" customFormat="1" ht="14.4" customHeight="1">
      <c r="A481" s="39"/>
      <c r="B481" s="173"/>
      <c r="C481" s="174" t="s">
        <v>725</v>
      </c>
      <c r="D481" s="174" t="s">
        <v>155</v>
      </c>
      <c r="E481" s="175" t="s">
        <v>726</v>
      </c>
      <c r="F481" s="176" t="s">
        <v>727</v>
      </c>
      <c r="G481" s="177" t="s">
        <v>170</v>
      </c>
      <c r="H481" s="178">
        <v>16</v>
      </c>
      <c r="I481" s="179"/>
      <c r="J481" s="180">
        <f>ROUND(I481*H481,2)</f>
        <v>0</v>
      </c>
      <c r="K481" s="176" t="s">
        <v>159</v>
      </c>
      <c r="L481" s="40"/>
      <c r="M481" s="181" t="s">
        <v>3</v>
      </c>
      <c r="N481" s="182" t="s">
        <v>43</v>
      </c>
      <c r="O481" s="73"/>
      <c r="P481" s="183">
        <f>O481*H481</f>
        <v>0</v>
      </c>
      <c r="Q481" s="183">
        <v>3.0000000000000001E-05</v>
      </c>
      <c r="R481" s="183">
        <f>Q481*H481</f>
        <v>0.00048000000000000001</v>
      </c>
      <c r="S481" s="183">
        <v>0</v>
      </c>
      <c r="T481" s="184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185" t="s">
        <v>284</v>
      </c>
      <c r="AT481" s="185" t="s">
        <v>155</v>
      </c>
      <c r="AU481" s="185" t="s">
        <v>82</v>
      </c>
      <c r="AY481" s="20" t="s">
        <v>152</v>
      </c>
      <c r="BE481" s="186">
        <f>IF(N481="základní",J481,0)</f>
        <v>0</v>
      </c>
      <c r="BF481" s="186">
        <f>IF(N481="snížená",J481,0)</f>
        <v>0</v>
      </c>
      <c r="BG481" s="186">
        <f>IF(N481="zákl. přenesená",J481,0)</f>
        <v>0</v>
      </c>
      <c r="BH481" s="186">
        <f>IF(N481="sníž. přenesená",J481,0)</f>
        <v>0</v>
      </c>
      <c r="BI481" s="186">
        <f>IF(N481="nulová",J481,0)</f>
        <v>0</v>
      </c>
      <c r="BJ481" s="20" t="s">
        <v>80</v>
      </c>
      <c r="BK481" s="186">
        <f>ROUND(I481*H481,2)</f>
        <v>0</v>
      </c>
      <c r="BL481" s="20" t="s">
        <v>284</v>
      </c>
      <c r="BM481" s="185" t="s">
        <v>728</v>
      </c>
    </row>
    <row r="482" s="2" customFormat="1">
      <c r="A482" s="39"/>
      <c r="B482" s="40"/>
      <c r="C482" s="39"/>
      <c r="D482" s="187" t="s">
        <v>162</v>
      </c>
      <c r="E482" s="39"/>
      <c r="F482" s="188" t="s">
        <v>729</v>
      </c>
      <c r="G482" s="39"/>
      <c r="H482" s="39"/>
      <c r="I482" s="189"/>
      <c r="J482" s="39"/>
      <c r="K482" s="39"/>
      <c r="L482" s="40"/>
      <c r="M482" s="190"/>
      <c r="N482" s="191"/>
      <c r="O482" s="73"/>
      <c r="P482" s="73"/>
      <c r="Q482" s="73"/>
      <c r="R482" s="73"/>
      <c r="S482" s="73"/>
      <c r="T482" s="74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20" t="s">
        <v>162</v>
      </c>
      <c r="AU482" s="20" t="s">
        <v>82</v>
      </c>
    </row>
    <row r="483" s="2" customFormat="1">
      <c r="A483" s="39"/>
      <c r="B483" s="40"/>
      <c r="C483" s="39"/>
      <c r="D483" s="192" t="s">
        <v>164</v>
      </c>
      <c r="E483" s="39"/>
      <c r="F483" s="193" t="s">
        <v>730</v>
      </c>
      <c r="G483" s="39"/>
      <c r="H483" s="39"/>
      <c r="I483" s="189"/>
      <c r="J483" s="39"/>
      <c r="K483" s="39"/>
      <c r="L483" s="40"/>
      <c r="M483" s="190"/>
      <c r="N483" s="191"/>
      <c r="O483" s="73"/>
      <c r="P483" s="73"/>
      <c r="Q483" s="73"/>
      <c r="R483" s="73"/>
      <c r="S483" s="73"/>
      <c r="T483" s="74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20" t="s">
        <v>164</v>
      </c>
      <c r="AU483" s="20" t="s">
        <v>82</v>
      </c>
    </row>
    <row r="484" s="13" customFormat="1">
      <c r="A484" s="13"/>
      <c r="B484" s="194"/>
      <c r="C484" s="13"/>
      <c r="D484" s="187" t="s">
        <v>166</v>
      </c>
      <c r="E484" s="195" t="s">
        <v>3</v>
      </c>
      <c r="F484" s="196" t="s">
        <v>731</v>
      </c>
      <c r="G484" s="13"/>
      <c r="H484" s="197">
        <v>16</v>
      </c>
      <c r="I484" s="198"/>
      <c r="J484" s="13"/>
      <c r="K484" s="13"/>
      <c r="L484" s="194"/>
      <c r="M484" s="199"/>
      <c r="N484" s="200"/>
      <c r="O484" s="200"/>
      <c r="P484" s="200"/>
      <c r="Q484" s="200"/>
      <c r="R484" s="200"/>
      <c r="S484" s="200"/>
      <c r="T484" s="20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95" t="s">
        <v>166</v>
      </c>
      <c r="AU484" s="195" t="s">
        <v>82</v>
      </c>
      <c r="AV484" s="13" t="s">
        <v>82</v>
      </c>
      <c r="AW484" s="13" t="s">
        <v>33</v>
      </c>
      <c r="AX484" s="13" t="s">
        <v>72</v>
      </c>
      <c r="AY484" s="195" t="s">
        <v>152</v>
      </c>
    </row>
    <row r="485" s="2" customFormat="1" ht="14.4" customHeight="1">
      <c r="A485" s="39"/>
      <c r="B485" s="173"/>
      <c r="C485" s="174" t="s">
        <v>732</v>
      </c>
      <c r="D485" s="174" t="s">
        <v>155</v>
      </c>
      <c r="E485" s="175" t="s">
        <v>733</v>
      </c>
      <c r="F485" s="176" t="s">
        <v>734</v>
      </c>
      <c r="G485" s="177" t="s">
        <v>170</v>
      </c>
      <c r="H485" s="178">
        <v>20</v>
      </c>
      <c r="I485" s="179"/>
      <c r="J485" s="180">
        <f>ROUND(I485*H485,2)</f>
        <v>0</v>
      </c>
      <c r="K485" s="176" t="s">
        <v>159</v>
      </c>
      <c r="L485" s="40"/>
      <c r="M485" s="181" t="s">
        <v>3</v>
      </c>
      <c r="N485" s="182" t="s">
        <v>43</v>
      </c>
      <c r="O485" s="73"/>
      <c r="P485" s="183">
        <f>O485*H485</f>
        <v>0</v>
      </c>
      <c r="Q485" s="183">
        <v>3.0000000000000001E-05</v>
      </c>
      <c r="R485" s="183">
        <f>Q485*H485</f>
        <v>0.00060000000000000006</v>
      </c>
      <c r="S485" s="183">
        <v>0</v>
      </c>
      <c r="T485" s="184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185" t="s">
        <v>284</v>
      </c>
      <c r="AT485" s="185" t="s">
        <v>155</v>
      </c>
      <c r="AU485" s="185" t="s">
        <v>82</v>
      </c>
      <c r="AY485" s="20" t="s">
        <v>152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20" t="s">
        <v>80</v>
      </c>
      <c r="BK485" s="186">
        <f>ROUND(I485*H485,2)</f>
        <v>0</v>
      </c>
      <c r="BL485" s="20" t="s">
        <v>284</v>
      </c>
      <c r="BM485" s="185" t="s">
        <v>735</v>
      </c>
    </row>
    <row r="486" s="2" customFormat="1">
      <c r="A486" s="39"/>
      <c r="B486" s="40"/>
      <c r="C486" s="39"/>
      <c r="D486" s="187" t="s">
        <v>162</v>
      </c>
      <c r="E486" s="39"/>
      <c r="F486" s="188" t="s">
        <v>736</v>
      </c>
      <c r="G486" s="39"/>
      <c r="H486" s="39"/>
      <c r="I486" s="189"/>
      <c r="J486" s="39"/>
      <c r="K486" s="39"/>
      <c r="L486" s="40"/>
      <c r="M486" s="190"/>
      <c r="N486" s="191"/>
      <c r="O486" s="73"/>
      <c r="P486" s="73"/>
      <c r="Q486" s="73"/>
      <c r="R486" s="73"/>
      <c r="S486" s="73"/>
      <c r="T486" s="74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20" t="s">
        <v>162</v>
      </c>
      <c r="AU486" s="20" t="s">
        <v>82</v>
      </c>
    </row>
    <row r="487" s="2" customFormat="1">
      <c r="A487" s="39"/>
      <c r="B487" s="40"/>
      <c r="C487" s="39"/>
      <c r="D487" s="192" t="s">
        <v>164</v>
      </c>
      <c r="E487" s="39"/>
      <c r="F487" s="193" t="s">
        <v>737</v>
      </c>
      <c r="G487" s="39"/>
      <c r="H487" s="39"/>
      <c r="I487" s="189"/>
      <c r="J487" s="39"/>
      <c r="K487" s="39"/>
      <c r="L487" s="40"/>
      <c r="M487" s="190"/>
      <c r="N487" s="191"/>
      <c r="O487" s="73"/>
      <c r="P487" s="73"/>
      <c r="Q487" s="73"/>
      <c r="R487" s="73"/>
      <c r="S487" s="73"/>
      <c r="T487" s="74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20" t="s">
        <v>164</v>
      </c>
      <c r="AU487" s="20" t="s">
        <v>82</v>
      </c>
    </row>
    <row r="488" s="13" customFormat="1">
      <c r="A488" s="13"/>
      <c r="B488" s="194"/>
      <c r="C488" s="13"/>
      <c r="D488" s="187" t="s">
        <v>166</v>
      </c>
      <c r="E488" s="195" t="s">
        <v>3</v>
      </c>
      <c r="F488" s="196" t="s">
        <v>738</v>
      </c>
      <c r="G488" s="13"/>
      <c r="H488" s="197">
        <v>20</v>
      </c>
      <c r="I488" s="198"/>
      <c r="J488" s="13"/>
      <c r="K488" s="13"/>
      <c r="L488" s="194"/>
      <c r="M488" s="199"/>
      <c r="N488" s="200"/>
      <c r="O488" s="200"/>
      <c r="P488" s="200"/>
      <c r="Q488" s="200"/>
      <c r="R488" s="200"/>
      <c r="S488" s="200"/>
      <c r="T488" s="20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95" t="s">
        <v>166</v>
      </c>
      <c r="AU488" s="195" t="s">
        <v>82</v>
      </c>
      <c r="AV488" s="13" t="s">
        <v>82</v>
      </c>
      <c r="AW488" s="13" t="s">
        <v>33</v>
      </c>
      <c r="AX488" s="13" t="s">
        <v>72</v>
      </c>
      <c r="AY488" s="195" t="s">
        <v>152</v>
      </c>
    </row>
    <row r="489" s="2" customFormat="1" ht="50.4" customHeight="1">
      <c r="A489" s="39"/>
      <c r="B489" s="173"/>
      <c r="C489" s="209" t="s">
        <v>739</v>
      </c>
      <c r="D489" s="209" t="s">
        <v>397</v>
      </c>
      <c r="E489" s="210" t="s">
        <v>740</v>
      </c>
      <c r="F489" s="211" t="s">
        <v>741</v>
      </c>
      <c r="G489" s="212" t="s">
        <v>158</v>
      </c>
      <c r="H489" s="213">
        <v>82.668000000000006</v>
      </c>
      <c r="I489" s="214"/>
      <c r="J489" s="215">
        <f>ROUND(I489*H489,2)</f>
        <v>0</v>
      </c>
      <c r="K489" s="211" t="s">
        <v>159</v>
      </c>
      <c r="L489" s="216"/>
      <c r="M489" s="217" t="s">
        <v>3</v>
      </c>
      <c r="N489" s="218" t="s">
        <v>43</v>
      </c>
      <c r="O489" s="73"/>
      <c r="P489" s="183">
        <f>O489*H489</f>
        <v>0</v>
      </c>
      <c r="Q489" s="183">
        <v>0.0025999999999999999</v>
      </c>
      <c r="R489" s="183">
        <f>Q489*H489</f>
        <v>0.21493680000000001</v>
      </c>
      <c r="S489" s="183">
        <v>0</v>
      </c>
      <c r="T489" s="184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185" t="s">
        <v>400</v>
      </c>
      <c r="AT489" s="185" t="s">
        <v>397</v>
      </c>
      <c r="AU489" s="185" t="s">
        <v>82</v>
      </c>
      <c r="AY489" s="20" t="s">
        <v>152</v>
      </c>
      <c r="BE489" s="186">
        <f>IF(N489="základní",J489,0)</f>
        <v>0</v>
      </c>
      <c r="BF489" s="186">
        <f>IF(N489="snížená",J489,0)</f>
        <v>0</v>
      </c>
      <c r="BG489" s="186">
        <f>IF(N489="zákl. přenesená",J489,0)</f>
        <v>0</v>
      </c>
      <c r="BH489" s="186">
        <f>IF(N489="sníž. přenesená",J489,0)</f>
        <v>0</v>
      </c>
      <c r="BI489" s="186">
        <f>IF(N489="nulová",J489,0)</f>
        <v>0</v>
      </c>
      <c r="BJ489" s="20" t="s">
        <v>80</v>
      </c>
      <c r="BK489" s="186">
        <f>ROUND(I489*H489,2)</f>
        <v>0</v>
      </c>
      <c r="BL489" s="20" t="s">
        <v>284</v>
      </c>
      <c r="BM489" s="185" t="s">
        <v>742</v>
      </c>
    </row>
    <row r="490" s="2" customFormat="1">
      <c r="A490" s="39"/>
      <c r="B490" s="40"/>
      <c r="C490" s="39"/>
      <c r="D490" s="187" t="s">
        <v>162</v>
      </c>
      <c r="E490" s="39"/>
      <c r="F490" s="188" t="s">
        <v>741</v>
      </c>
      <c r="G490" s="39"/>
      <c r="H490" s="39"/>
      <c r="I490" s="189"/>
      <c r="J490" s="39"/>
      <c r="K490" s="39"/>
      <c r="L490" s="40"/>
      <c r="M490" s="190"/>
      <c r="N490" s="191"/>
      <c r="O490" s="73"/>
      <c r="P490" s="73"/>
      <c r="Q490" s="73"/>
      <c r="R490" s="73"/>
      <c r="S490" s="73"/>
      <c r="T490" s="74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20" t="s">
        <v>162</v>
      </c>
      <c r="AU490" s="20" t="s">
        <v>82</v>
      </c>
    </row>
    <row r="491" s="2" customFormat="1">
      <c r="A491" s="39"/>
      <c r="B491" s="40"/>
      <c r="C491" s="39"/>
      <c r="D491" s="187" t="s">
        <v>577</v>
      </c>
      <c r="E491" s="39"/>
      <c r="F491" s="219" t="s">
        <v>743</v>
      </c>
      <c r="G491" s="39"/>
      <c r="H491" s="39"/>
      <c r="I491" s="189"/>
      <c r="J491" s="39"/>
      <c r="K491" s="39"/>
      <c r="L491" s="40"/>
      <c r="M491" s="190"/>
      <c r="N491" s="191"/>
      <c r="O491" s="73"/>
      <c r="P491" s="73"/>
      <c r="Q491" s="73"/>
      <c r="R491" s="73"/>
      <c r="S491" s="73"/>
      <c r="T491" s="74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20" t="s">
        <v>577</v>
      </c>
      <c r="AU491" s="20" t="s">
        <v>82</v>
      </c>
    </row>
    <row r="492" s="14" customFormat="1">
      <c r="A492" s="14"/>
      <c r="B492" s="202"/>
      <c r="C492" s="14"/>
      <c r="D492" s="187" t="s">
        <v>166</v>
      </c>
      <c r="E492" s="203" t="s">
        <v>3</v>
      </c>
      <c r="F492" s="204" t="s">
        <v>280</v>
      </c>
      <c r="G492" s="14"/>
      <c r="H492" s="203" t="s">
        <v>3</v>
      </c>
      <c r="I492" s="205"/>
      <c r="J492" s="14"/>
      <c r="K492" s="14"/>
      <c r="L492" s="202"/>
      <c r="M492" s="206"/>
      <c r="N492" s="207"/>
      <c r="O492" s="207"/>
      <c r="P492" s="207"/>
      <c r="Q492" s="207"/>
      <c r="R492" s="207"/>
      <c r="S492" s="207"/>
      <c r="T492" s="20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03" t="s">
        <v>166</v>
      </c>
      <c r="AU492" s="203" t="s">
        <v>82</v>
      </c>
      <c r="AV492" s="14" t="s">
        <v>80</v>
      </c>
      <c r="AW492" s="14" t="s">
        <v>33</v>
      </c>
      <c r="AX492" s="14" t="s">
        <v>72</v>
      </c>
      <c r="AY492" s="203" t="s">
        <v>152</v>
      </c>
    </row>
    <row r="493" s="13" customFormat="1">
      <c r="A493" s="13"/>
      <c r="B493" s="194"/>
      <c r="C493" s="13"/>
      <c r="D493" s="187" t="s">
        <v>166</v>
      </c>
      <c r="E493" s="195" t="s">
        <v>3</v>
      </c>
      <c r="F493" s="196" t="s">
        <v>281</v>
      </c>
      <c r="G493" s="13"/>
      <c r="H493" s="197">
        <v>71.599999999999994</v>
      </c>
      <c r="I493" s="198"/>
      <c r="J493" s="13"/>
      <c r="K493" s="13"/>
      <c r="L493" s="194"/>
      <c r="M493" s="199"/>
      <c r="N493" s="200"/>
      <c r="O493" s="200"/>
      <c r="P493" s="200"/>
      <c r="Q493" s="200"/>
      <c r="R493" s="200"/>
      <c r="S493" s="200"/>
      <c r="T493" s="20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195" t="s">
        <v>166</v>
      </c>
      <c r="AU493" s="195" t="s">
        <v>82</v>
      </c>
      <c r="AV493" s="13" t="s">
        <v>82</v>
      </c>
      <c r="AW493" s="13" t="s">
        <v>33</v>
      </c>
      <c r="AX493" s="13" t="s">
        <v>72</v>
      </c>
      <c r="AY493" s="195" t="s">
        <v>152</v>
      </c>
    </row>
    <row r="494" s="14" customFormat="1">
      <c r="A494" s="14"/>
      <c r="B494" s="202"/>
      <c r="C494" s="14"/>
      <c r="D494" s="187" t="s">
        <v>166</v>
      </c>
      <c r="E494" s="203" t="s">
        <v>3</v>
      </c>
      <c r="F494" s="204" t="s">
        <v>744</v>
      </c>
      <c r="G494" s="14"/>
      <c r="H494" s="203" t="s">
        <v>3</v>
      </c>
      <c r="I494" s="205"/>
      <c r="J494" s="14"/>
      <c r="K494" s="14"/>
      <c r="L494" s="202"/>
      <c r="M494" s="206"/>
      <c r="N494" s="207"/>
      <c r="O494" s="207"/>
      <c r="P494" s="207"/>
      <c r="Q494" s="207"/>
      <c r="R494" s="207"/>
      <c r="S494" s="207"/>
      <c r="T494" s="20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03" t="s">
        <v>166</v>
      </c>
      <c r="AU494" s="203" t="s">
        <v>82</v>
      </c>
      <c r="AV494" s="14" t="s">
        <v>80</v>
      </c>
      <c r="AW494" s="14" t="s">
        <v>33</v>
      </c>
      <c r="AX494" s="14" t="s">
        <v>72</v>
      </c>
      <c r="AY494" s="203" t="s">
        <v>152</v>
      </c>
    </row>
    <row r="495" s="14" customFormat="1">
      <c r="A495" s="14"/>
      <c r="B495" s="202"/>
      <c r="C495" s="14"/>
      <c r="D495" s="187" t="s">
        <v>166</v>
      </c>
      <c r="E495" s="203" t="s">
        <v>3</v>
      </c>
      <c r="F495" s="204" t="s">
        <v>267</v>
      </c>
      <c r="G495" s="14"/>
      <c r="H495" s="203" t="s">
        <v>3</v>
      </c>
      <c r="I495" s="205"/>
      <c r="J495" s="14"/>
      <c r="K495" s="14"/>
      <c r="L495" s="202"/>
      <c r="M495" s="206"/>
      <c r="N495" s="207"/>
      <c r="O495" s="207"/>
      <c r="P495" s="207"/>
      <c r="Q495" s="207"/>
      <c r="R495" s="207"/>
      <c r="S495" s="207"/>
      <c r="T495" s="208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03" t="s">
        <v>166</v>
      </c>
      <c r="AU495" s="203" t="s">
        <v>82</v>
      </c>
      <c r="AV495" s="14" t="s">
        <v>80</v>
      </c>
      <c r="AW495" s="14" t="s">
        <v>33</v>
      </c>
      <c r="AX495" s="14" t="s">
        <v>72</v>
      </c>
      <c r="AY495" s="203" t="s">
        <v>152</v>
      </c>
    </row>
    <row r="496" s="13" customFormat="1">
      <c r="A496" s="13"/>
      <c r="B496" s="194"/>
      <c r="C496" s="13"/>
      <c r="D496" s="187" t="s">
        <v>166</v>
      </c>
      <c r="E496" s="195" t="s">
        <v>3</v>
      </c>
      <c r="F496" s="196" t="s">
        <v>745</v>
      </c>
      <c r="G496" s="13"/>
      <c r="H496" s="197">
        <v>3.0329999999999999</v>
      </c>
      <c r="I496" s="198"/>
      <c r="J496" s="13"/>
      <c r="K496" s="13"/>
      <c r="L496" s="194"/>
      <c r="M496" s="199"/>
      <c r="N496" s="200"/>
      <c r="O496" s="200"/>
      <c r="P496" s="200"/>
      <c r="Q496" s="200"/>
      <c r="R496" s="200"/>
      <c r="S496" s="200"/>
      <c r="T496" s="20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195" t="s">
        <v>166</v>
      </c>
      <c r="AU496" s="195" t="s">
        <v>82</v>
      </c>
      <c r="AV496" s="13" t="s">
        <v>82</v>
      </c>
      <c r="AW496" s="13" t="s">
        <v>33</v>
      </c>
      <c r="AX496" s="13" t="s">
        <v>72</v>
      </c>
      <c r="AY496" s="195" t="s">
        <v>152</v>
      </c>
    </row>
    <row r="497" s="13" customFormat="1">
      <c r="A497" s="13"/>
      <c r="B497" s="194"/>
      <c r="C497" s="13"/>
      <c r="D497" s="187" t="s">
        <v>166</v>
      </c>
      <c r="E497" s="195" t="s">
        <v>3</v>
      </c>
      <c r="F497" s="196" t="s">
        <v>746</v>
      </c>
      <c r="G497" s="13"/>
      <c r="H497" s="197">
        <v>0.34000000000000002</v>
      </c>
      <c r="I497" s="198"/>
      <c r="J497" s="13"/>
      <c r="K497" s="13"/>
      <c r="L497" s="194"/>
      <c r="M497" s="199"/>
      <c r="N497" s="200"/>
      <c r="O497" s="200"/>
      <c r="P497" s="200"/>
      <c r="Q497" s="200"/>
      <c r="R497" s="200"/>
      <c r="S497" s="200"/>
      <c r="T497" s="20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195" t="s">
        <v>166</v>
      </c>
      <c r="AU497" s="195" t="s">
        <v>82</v>
      </c>
      <c r="AV497" s="13" t="s">
        <v>82</v>
      </c>
      <c r="AW497" s="13" t="s">
        <v>33</v>
      </c>
      <c r="AX497" s="13" t="s">
        <v>72</v>
      </c>
      <c r="AY497" s="195" t="s">
        <v>152</v>
      </c>
    </row>
    <row r="498" s="14" customFormat="1">
      <c r="A498" s="14"/>
      <c r="B498" s="202"/>
      <c r="C498" s="14"/>
      <c r="D498" s="187" t="s">
        <v>166</v>
      </c>
      <c r="E498" s="203" t="s">
        <v>3</v>
      </c>
      <c r="F498" s="204" t="s">
        <v>747</v>
      </c>
      <c r="G498" s="14"/>
      <c r="H498" s="203" t="s">
        <v>3</v>
      </c>
      <c r="I498" s="205"/>
      <c r="J498" s="14"/>
      <c r="K498" s="14"/>
      <c r="L498" s="202"/>
      <c r="M498" s="206"/>
      <c r="N498" s="207"/>
      <c r="O498" s="207"/>
      <c r="P498" s="207"/>
      <c r="Q498" s="207"/>
      <c r="R498" s="207"/>
      <c r="S498" s="207"/>
      <c r="T498" s="208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03" t="s">
        <v>166</v>
      </c>
      <c r="AU498" s="203" t="s">
        <v>82</v>
      </c>
      <c r="AV498" s="14" t="s">
        <v>80</v>
      </c>
      <c r="AW498" s="14" t="s">
        <v>33</v>
      </c>
      <c r="AX498" s="14" t="s">
        <v>72</v>
      </c>
      <c r="AY498" s="203" t="s">
        <v>152</v>
      </c>
    </row>
    <row r="499" s="13" customFormat="1">
      <c r="A499" s="13"/>
      <c r="B499" s="194"/>
      <c r="C499" s="13"/>
      <c r="D499" s="187" t="s">
        <v>166</v>
      </c>
      <c r="E499" s="195" t="s">
        <v>3</v>
      </c>
      <c r="F499" s="196" t="s">
        <v>748</v>
      </c>
      <c r="G499" s="13"/>
      <c r="H499" s="197">
        <v>0.080000000000000002</v>
      </c>
      <c r="I499" s="198"/>
      <c r="J499" s="13"/>
      <c r="K499" s="13"/>
      <c r="L499" s="194"/>
      <c r="M499" s="199"/>
      <c r="N499" s="200"/>
      <c r="O499" s="200"/>
      <c r="P499" s="200"/>
      <c r="Q499" s="200"/>
      <c r="R499" s="200"/>
      <c r="S499" s="200"/>
      <c r="T499" s="20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195" t="s">
        <v>166</v>
      </c>
      <c r="AU499" s="195" t="s">
        <v>82</v>
      </c>
      <c r="AV499" s="13" t="s">
        <v>82</v>
      </c>
      <c r="AW499" s="13" t="s">
        <v>33</v>
      </c>
      <c r="AX499" s="13" t="s">
        <v>72</v>
      </c>
      <c r="AY499" s="195" t="s">
        <v>152</v>
      </c>
    </row>
    <row r="500" s="14" customFormat="1">
      <c r="A500" s="14"/>
      <c r="B500" s="202"/>
      <c r="C500" s="14"/>
      <c r="D500" s="187" t="s">
        <v>166</v>
      </c>
      <c r="E500" s="203" t="s">
        <v>3</v>
      </c>
      <c r="F500" s="204" t="s">
        <v>749</v>
      </c>
      <c r="G500" s="14"/>
      <c r="H500" s="203" t="s">
        <v>3</v>
      </c>
      <c r="I500" s="205"/>
      <c r="J500" s="14"/>
      <c r="K500" s="14"/>
      <c r="L500" s="202"/>
      <c r="M500" s="206"/>
      <c r="N500" s="207"/>
      <c r="O500" s="207"/>
      <c r="P500" s="207"/>
      <c r="Q500" s="207"/>
      <c r="R500" s="207"/>
      <c r="S500" s="207"/>
      <c r="T500" s="20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03" t="s">
        <v>166</v>
      </c>
      <c r="AU500" s="203" t="s">
        <v>82</v>
      </c>
      <c r="AV500" s="14" t="s">
        <v>80</v>
      </c>
      <c r="AW500" s="14" t="s">
        <v>33</v>
      </c>
      <c r="AX500" s="14" t="s">
        <v>72</v>
      </c>
      <c r="AY500" s="203" t="s">
        <v>152</v>
      </c>
    </row>
    <row r="501" s="13" customFormat="1">
      <c r="A501" s="13"/>
      <c r="B501" s="194"/>
      <c r="C501" s="13"/>
      <c r="D501" s="187" t="s">
        <v>166</v>
      </c>
      <c r="E501" s="195" t="s">
        <v>3</v>
      </c>
      <c r="F501" s="196" t="s">
        <v>750</v>
      </c>
      <c r="G501" s="13"/>
      <c r="H501" s="197">
        <v>0.10000000000000001</v>
      </c>
      <c r="I501" s="198"/>
      <c r="J501" s="13"/>
      <c r="K501" s="13"/>
      <c r="L501" s="194"/>
      <c r="M501" s="199"/>
      <c r="N501" s="200"/>
      <c r="O501" s="200"/>
      <c r="P501" s="200"/>
      <c r="Q501" s="200"/>
      <c r="R501" s="200"/>
      <c r="S501" s="200"/>
      <c r="T501" s="20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95" t="s">
        <v>166</v>
      </c>
      <c r="AU501" s="195" t="s">
        <v>82</v>
      </c>
      <c r="AV501" s="13" t="s">
        <v>82</v>
      </c>
      <c r="AW501" s="13" t="s">
        <v>33</v>
      </c>
      <c r="AX501" s="13" t="s">
        <v>72</v>
      </c>
      <c r="AY501" s="195" t="s">
        <v>152</v>
      </c>
    </row>
    <row r="502" s="13" customFormat="1">
      <c r="A502" s="13"/>
      <c r="B502" s="194"/>
      <c r="C502" s="13"/>
      <c r="D502" s="187" t="s">
        <v>166</v>
      </c>
      <c r="E502" s="13"/>
      <c r="F502" s="196" t="s">
        <v>751</v>
      </c>
      <c r="G502" s="13"/>
      <c r="H502" s="197">
        <v>82.668000000000006</v>
      </c>
      <c r="I502" s="198"/>
      <c r="J502" s="13"/>
      <c r="K502" s="13"/>
      <c r="L502" s="194"/>
      <c r="M502" s="199"/>
      <c r="N502" s="200"/>
      <c r="O502" s="200"/>
      <c r="P502" s="200"/>
      <c r="Q502" s="200"/>
      <c r="R502" s="200"/>
      <c r="S502" s="200"/>
      <c r="T502" s="20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195" t="s">
        <v>166</v>
      </c>
      <c r="AU502" s="195" t="s">
        <v>82</v>
      </c>
      <c r="AV502" s="13" t="s">
        <v>82</v>
      </c>
      <c r="AW502" s="13" t="s">
        <v>4</v>
      </c>
      <c r="AX502" s="13" t="s">
        <v>80</v>
      </c>
      <c r="AY502" s="195" t="s">
        <v>152</v>
      </c>
    </row>
    <row r="503" s="2" customFormat="1" ht="22.2" customHeight="1">
      <c r="A503" s="39"/>
      <c r="B503" s="173"/>
      <c r="C503" s="209" t="s">
        <v>752</v>
      </c>
      <c r="D503" s="209" t="s">
        <v>397</v>
      </c>
      <c r="E503" s="210" t="s">
        <v>753</v>
      </c>
      <c r="F503" s="211" t="s">
        <v>754</v>
      </c>
      <c r="G503" s="212" t="s">
        <v>317</v>
      </c>
      <c r="H503" s="213">
        <v>67.459999999999994</v>
      </c>
      <c r="I503" s="214"/>
      <c r="J503" s="215">
        <f>ROUND(I503*H503,2)</f>
        <v>0</v>
      </c>
      <c r="K503" s="211" t="s">
        <v>159</v>
      </c>
      <c r="L503" s="216"/>
      <c r="M503" s="217" t="s">
        <v>3</v>
      </c>
      <c r="N503" s="218" t="s">
        <v>43</v>
      </c>
      <c r="O503" s="73"/>
      <c r="P503" s="183">
        <f>O503*H503</f>
        <v>0</v>
      </c>
      <c r="Q503" s="183">
        <v>0.00020000000000000001</v>
      </c>
      <c r="R503" s="183">
        <f>Q503*H503</f>
        <v>0.013491999999999999</v>
      </c>
      <c r="S503" s="183">
        <v>0</v>
      </c>
      <c r="T503" s="184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185" t="s">
        <v>400</v>
      </c>
      <c r="AT503" s="185" t="s">
        <v>397</v>
      </c>
      <c r="AU503" s="185" t="s">
        <v>82</v>
      </c>
      <c r="AY503" s="20" t="s">
        <v>152</v>
      </c>
      <c r="BE503" s="186">
        <f>IF(N503="základní",J503,0)</f>
        <v>0</v>
      </c>
      <c r="BF503" s="186">
        <f>IF(N503="snížená",J503,0)</f>
        <v>0</v>
      </c>
      <c r="BG503" s="186">
        <f>IF(N503="zákl. přenesená",J503,0)</f>
        <v>0</v>
      </c>
      <c r="BH503" s="186">
        <f>IF(N503="sníž. přenesená",J503,0)</f>
        <v>0</v>
      </c>
      <c r="BI503" s="186">
        <f>IF(N503="nulová",J503,0)</f>
        <v>0</v>
      </c>
      <c r="BJ503" s="20" t="s">
        <v>80</v>
      </c>
      <c r="BK503" s="186">
        <f>ROUND(I503*H503,2)</f>
        <v>0</v>
      </c>
      <c r="BL503" s="20" t="s">
        <v>284</v>
      </c>
      <c r="BM503" s="185" t="s">
        <v>755</v>
      </c>
    </row>
    <row r="504" s="2" customFormat="1">
      <c r="A504" s="39"/>
      <c r="B504" s="40"/>
      <c r="C504" s="39"/>
      <c r="D504" s="187" t="s">
        <v>162</v>
      </c>
      <c r="E504" s="39"/>
      <c r="F504" s="188" t="s">
        <v>754</v>
      </c>
      <c r="G504" s="39"/>
      <c r="H504" s="39"/>
      <c r="I504" s="189"/>
      <c r="J504" s="39"/>
      <c r="K504" s="39"/>
      <c r="L504" s="40"/>
      <c r="M504" s="190"/>
      <c r="N504" s="191"/>
      <c r="O504" s="73"/>
      <c r="P504" s="73"/>
      <c r="Q504" s="73"/>
      <c r="R504" s="73"/>
      <c r="S504" s="73"/>
      <c r="T504" s="74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20" t="s">
        <v>162</v>
      </c>
      <c r="AU504" s="20" t="s">
        <v>82</v>
      </c>
    </row>
    <row r="505" s="14" customFormat="1">
      <c r="A505" s="14"/>
      <c r="B505" s="202"/>
      <c r="C505" s="14"/>
      <c r="D505" s="187" t="s">
        <v>166</v>
      </c>
      <c r="E505" s="203" t="s">
        <v>3</v>
      </c>
      <c r="F505" s="204" t="s">
        <v>756</v>
      </c>
      <c r="G505" s="14"/>
      <c r="H505" s="203" t="s">
        <v>3</v>
      </c>
      <c r="I505" s="205"/>
      <c r="J505" s="14"/>
      <c r="K505" s="14"/>
      <c r="L505" s="202"/>
      <c r="M505" s="206"/>
      <c r="N505" s="207"/>
      <c r="O505" s="207"/>
      <c r="P505" s="207"/>
      <c r="Q505" s="207"/>
      <c r="R505" s="207"/>
      <c r="S505" s="207"/>
      <c r="T505" s="20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03" t="s">
        <v>166</v>
      </c>
      <c r="AU505" s="203" t="s">
        <v>82</v>
      </c>
      <c r="AV505" s="14" t="s">
        <v>80</v>
      </c>
      <c r="AW505" s="14" t="s">
        <v>33</v>
      </c>
      <c r="AX505" s="14" t="s">
        <v>72</v>
      </c>
      <c r="AY505" s="203" t="s">
        <v>152</v>
      </c>
    </row>
    <row r="506" s="13" customFormat="1">
      <c r="A506" s="13"/>
      <c r="B506" s="194"/>
      <c r="C506" s="13"/>
      <c r="D506" s="187" t="s">
        <v>166</v>
      </c>
      <c r="E506" s="195" t="s">
        <v>3</v>
      </c>
      <c r="F506" s="196" t="s">
        <v>723</v>
      </c>
      <c r="G506" s="13"/>
      <c r="H506" s="197">
        <v>60.659999999999997</v>
      </c>
      <c r="I506" s="198"/>
      <c r="J506" s="13"/>
      <c r="K506" s="13"/>
      <c r="L506" s="194"/>
      <c r="M506" s="199"/>
      <c r="N506" s="200"/>
      <c r="O506" s="200"/>
      <c r="P506" s="200"/>
      <c r="Q506" s="200"/>
      <c r="R506" s="200"/>
      <c r="S506" s="200"/>
      <c r="T506" s="20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95" t="s">
        <v>166</v>
      </c>
      <c r="AU506" s="195" t="s">
        <v>82</v>
      </c>
      <c r="AV506" s="13" t="s">
        <v>82</v>
      </c>
      <c r="AW506" s="13" t="s">
        <v>33</v>
      </c>
      <c r="AX506" s="13" t="s">
        <v>72</v>
      </c>
      <c r="AY506" s="195" t="s">
        <v>152</v>
      </c>
    </row>
    <row r="507" s="13" customFormat="1">
      <c r="A507" s="13"/>
      <c r="B507" s="194"/>
      <c r="C507" s="13"/>
      <c r="D507" s="187" t="s">
        <v>166</v>
      </c>
      <c r="E507" s="195" t="s">
        <v>3</v>
      </c>
      <c r="F507" s="196" t="s">
        <v>724</v>
      </c>
      <c r="G507" s="13"/>
      <c r="H507" s="197">
        <v>6.7999999999999998</v>
      </c>
      <c r="I507" s="198"/>
      <c r="J507" s="13"/>
      <c r="K507" s="13"/>
      <c r="L507" s="194"/>
      <c r="M507" s="199"/>
      <c r="N507" s="200"/>
      <c r="O507" s="200"/>
      <c r="P507" s="200"/>
      <c r="Q507" s="200"/>
      <c r="R507" s="200"/>
      <c r="S507" s="200"/>
      <c r="T507" s="20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195" t="s">
        <v>166</v>
      </c>
      <c r="AU507" s="195" t="s">
        <v>82</v>
      </c>
      <c r="AV507" s="13" t="s">
        <v>82</v>
      </c>
      <c r="AW507" s="13" t="s">
        <v>33</v>
      </c>
      <c r="AX507" s="13" t="s">
        <v>72</v>
      </c>
      <c r="AY507" s="195" t="s">
        <v>152</v>
      </c>
    </row>
    <row r="508" s="2" customFormat="1" ht="14.4" customHeight="1">
      <c r="A508" s="39"/>
      <c r="B508" s="173"/>
      <c r="C508" s="209" t="s">
        <v>757</v>
      </c>
      <c r="D508" s="209" t="s">
        <v>397</v>
      </c>
      <c r="E508" s="210" t="s">
        <v>758</v>
      </c>
      <c r="F508" s="211" t="s">
        <v>759</v>
      </c>
      <c r="G508" s="212" t="s">
        <v>317</v>
      </c>
      <c r="H508" s="213">
        <v>67.459999999999994</v>
      </c>
      <c r="I508" s="214"/>
      <c r="J508" s="215">
        <f>ROUND(I508*H508,2)</f>
        <v>0</v>
      </c>
      <c r="K508" s="211" t="s">
        <v>3</v>
      </c>
      <c r="L508" s="216"/>
      <c r="M508" s="217" t="s">
        <v>3</v>
      </c>
      <c r="N508" s="218" t="s">
        <v>43</v>
      </c>
      <c r="O508" s="73"/>
      <c r="P508" s="183">
        <f>O508*H508</f>
        <v>0</v>
      </c>
      <c r="Q508" s="183">
        <v>2.0000000000000002E-05</v>
      </c>
      <c r="R508" s="183">
        <f>Q508*H508</f>
        <v>0.0013492000000000001</v>
      </c>
      <c r="S508" s="183">
        <v>0</v>
      </c>
      <c r="T508" s="184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185" t="s">
        <v>400</v>
      </c>
      <c r="AT508" s="185" t="s">
        <v>397</v>
      </c>
      <c r="AU508" s="185" t="s">
        <v>82</v>
      </c>
      <c r="AY508" s="20" t="s">
        <v>152</v>
      </c>
      <c r="BE508" s="186">
        <f>IF(N508="základní",J508,0)</f>
        <v>0</v>
      </c>
      <c r="BF508" s="186">
        <f>IF(N508="snížená",J508,0)</f>
        <v>0</v>
      </c>
      <c r="BG508" s="186">
        <f>IF(N508="zákl. přenesená",J508,0)</f>
        <v>0</v>
      </c>
      <c r="BH508" s="186">
        <f>IF(N508="sníž. přenesená",J508,0)</f>
        <v>0</v>
      </c>
      <c r="BI508" s="186">
        <f>IF(N508="nulová",J508,0)</f>
        <v>0</v>
      </c>
      <c r="BJ508" s="20" t="s">
        <v>80</v>
      </c>
      <c r="BK508" s="186">
        <f>ROUND(I508*H508,2)</f>
        <v>0</v>
      </c>
      <c r="BL508" s="20" t="s">
        <v>284</v>
      </c>
      <c r="BM508" s="185" t="s">
        <v>760</v>
      </c>
    </row>
    <row r="509" s="2" customFormat="1">
      <c r="A509" s="39"/>
      <c r="B509" s="40"/>
      <c r="C509" s="39"/>
      <c r="D509" s="187" t="s">
        <v>162</v>
      </c>
      <c r="E509" s="39"/>
      <c r="F509" s="188" t="s">
        <v>759</v>
      </c>
      <c r="G509" s="39"/>
      <c r="H509" s="39"/>
      <c r="I509" s="189"/>
      <c r="J509" s="39"/>
      <c r="K509" s="39"/>
      <c r="L509" s="40"/>
      <c r="M509" s="190"/>
      <c r="N509" s="191"/>
      <c r="O509" s="73"/>
      <c r="P509" s="73"/>
      <c r="Q509" s="73"/>
      <c r="R509" s="73"/>
      <c r="S509" s="73"/>
      <c r="T509" s="74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20" t="s">
        <v>162</v>
      </c>
      <c r="AU509" s="20" t="s">
        <v>82</v>
      </c>
    </row>
    <row r="510" s="14" customFormat="1">
      <c r="A510" s="14"/>
      <c r="B510" s="202"/>
      <c r="C510" s="14"/>
      <c r="D510" s="187" t="s">
        <v>166</v>
      </c>
      <c r="E510" s="203" t="s">
        <v>3</v>
      </c>
      <c r="F510" s="204" t="s">
        <v>756</v>
      </c>
      <c r="G510" s="14"/>
      <c r="H510" s="203" t="s">
        <v>3</v>
      </c>
      <c r="I510" s="205"/>
      <c r="J510" s="14"/>
      <c r="K510" s="14"/>
      <c r="L510" s="202"/>
      <c r="M510" s="206"/>
      <c r="N510" s="207"/>
      <c r="O510" s="207"/>
      <c r="P510" s="207"/>
      <c r="Q510" s="207"/>
      <c r="R510" s="207"/>
      <c r="S510" s="207"/>
      <c r="T510" s="20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03" t="s">
        <v>166</v>
      </c>
      <c r="AU510" s="203" t="s">
        <v>82</v>
      </c>
      <c r="AV510" s="14" t="s">
        <v>80</v>
      </c>
      <c r="AW510" s="14" t="s">
        <v>33</v>
      </c>
      <c r="AX510" s="14" t="s">
        <v>72</v>
      </c>
      <c r="AY510" s="203" t="s">
        <v>152</v>
      </c>
    </row>
    <row r="511" s="13" customFormat="1">
      <c r="A511" s="13"/>
      <c r="B511" s="194"/>
      <c r="C511" s="13"/>
      <c r="D511" s="187" t="s">
        <v>166</v>
      </c>
      <c r="E511" s="195" t="s">
        <v>3</v>
      </c>
      <c r="F511" s="196" t="s">
        <v>723</v>
      </c>
      <c r="G511" s="13"/>
      <c r="H511" s="197">
        <v>60.659999999999997</v>
      </c>
      <c r="I511" s="198"/>
      <c r="J511" s="13"/>
      <c r="K511" s="13"/>
      <c r="L511" s="194"/>
      <c r="M511" s="199"/>
      <c r="N511" s="200"/>
      <c r="O511" s="200"/>
      <c r="P511" s="200"/>
      <c r="Q511" s="200"/>
      <c r="R511" s="200"/>
      <c r="S511" s="200"/>
      <c r="T511" s="20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195" t="s">
        <v>166</v>
      </c>
      <c r="AU511" s="195" t="s">
        <v>82</v>
      </c>
      <c r="AV511" s="13" t="s">
        <v>82</v>
      </c>
      <c r="AW511" s="13" t="s">
        <v>33</v>
      </c>
      <c r="AX511" s="13" t="s">
        <v>72</v>
      </c>
      <c r="AY511" s="195" t="s">
        <v>152</v>
      </c>
    </row>
    <row r="512" s="13" customFormat="1">
      <c r="A512" s="13"/>
      <c r="B512" s="194"/>
      <c r="C512" s="13"/>
      <c r="D512" s="187" t="s">
        <v>166</v>
      </c>
      <c r="E512" s="195" t="s">
        <v>3</v>
      </c>
      <c r="F512" s="196" t="s">
        <v>724</v>
      </c>
      <c r="G512" s="13"/>
      <c r="H512" s="197">
        <v>6.7999999999999998</v>
      </c>
      <c r="I512" s="198"/>
      <c r="J512" s="13"/>
      <c r="K512" s="13"/>
      <c r="L512" s="194"/>
      <c r="M512" s="199"/>
      <c r="N512" s="200"/>
      <c r="O512" s="200"/>
      <c r="P512" s="200"/>
      <c r="Q512" s="200"/>
      <c r="R512" s="200"/>
      <c r="S512" s="200"/>
      <c r="T512" s="20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95" t="s">
        <v>166</v>
      </c>
      <c r="AU512" s="195" t="s">
        <v>82</v>
      </c>
      <c r="AV512" s="13" t="s">
        <v>82</v>
      </c>
      <c r="AW512" s="13" t="s">
        <v>33</v>
      </c>
      <c r="AX512" s="13" t="s">
        <v>72</v>
      </c>
      <c r="AY512" s="195" t="s">
        <v>152</v>
      </c>
    </row>
    <row r="513" s="2" customFormat="1" ht="14.4" customHeight="1">
      <c r="A513" s="39"/>
      <c r="B513" s="173"/>
      <c r="C513" s="209" t="s">
        <v>761</v>
      </c>
      <c r="D513" s="209" t="s">
        <v>397</v>
      </c>
      <c r="E513" s="210" t="s">
        <v>762</v>
      </c>
      <c r="F513" s="211" t="s">
        <v>763</v>
      </c>
      <c r="G513" s="212" t="s">
        <v>317</v>
      </c>
      <c r="H513" s="213">
        <v>67.459999999999994</v>
      </c>
      <c r="I513" s="214"/>
      <c r="J513" s="215">
        <f>ROUND(I513*H513,2)</f>
        <v>0</v>
      </c>
      <c r="K513" s="211" t="s">
        <v>159</v>
      </c>
      <c r="L513" s="216"/>
      <c r="M513" s="217" t="s">
        <v>3</v>
      </c>
      <c r="N513" s="218" t="s">
        <v>43</v>
      </c>
      <c r="O513" s="73"/>
      <c r="P513" s="183">
        <f>O513*H513</f>
        <v>0</v>
      </c>
      <c r="Q513" s="183">
        <v>2.0000000000000002E-05</v>
      </c>
      <c r="R513" s="183">
        <f>Q513*H513</f>
        <v>0.0013492000000000001</v>
      </c>
      <c r="S513" s="183">
        <v>0</v>
      </c>
      <c r="T513" s="184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185" t="s">
        <v>400</v>
      </c>
      <c r="AT513" s="185" t="s">
        <v>397</v>
      </c>
      <c r="AU513" s="185" t="s">
        <v>82</v>
      </c>
      <c r="AY513" s="20" t="s">
        <v>152</v>
      </c>
      <c r="BE513" s="186">
        <f>IF(N513="základní",J513,0)</f>
        <v>0</v>
      </c>
      <c r="BF513" s="186">
        <f>IF(N513="snížená",J513,0)</f>
        <v>0</v>
      </c>
      <c r="BG513" s="186">
        <f>IF(N513="zákl. přenesená",J513,0)</f>
        <v>0</v>
      </c>
      <c r="BH513" s="186">
        <f>IF(N513="sníž. přenesená",J513,0)</f>
        <v>0</v>
      </c>
      <c r="BI513" s="186">
        <f>IF(N513="nulová",J513,0)</f>
        <v>0</v>
      </c>
      <c r="BJ513" s="20" t="s">
        <v>80</v>
      </c>
      <c r="BK513" s="186">
        <f>ROUND(I513*H513,2)</f>
        <v>0</v>
      </c>
      <c r="BL513" s="20" t="s">
        <v>284</v>
      </c>
      <c r="BM513" s="185" t="s">
        <v>764</v>
      </c>
    </row>
    <row r="514" s="2" customFormat="1">
      <c r="A514" s="39"/>
      <c r="B514" s="40"/>
      <c r="C514" s="39"/>
      <c r="D514" s="187" t="s">
        <v>162</v>
      </c>
      <c r="E514" s="39"/>
      <c r="F514" s="188" t="s">
        <v>763</v>
      </c>
      <c r="G514" s="39"/>
      <c r="H514" s="39"/>
      <c r="I514" s="189"/>
      <c r="J514" s="39"/>
      <c r="K514" s="39"/>
      <c r="L514" s="40"/>
      <c r="M514" s="190"/>
      <c r="N514" s="191"/>
      <c r="O514" s="73"/>
      <c r="P514" s="73"/>
      <c r="Q514" s="73"/>
      <c r="R514" s="73"/>
      <c r="S514" s="73"/>
      <c r="T514" s="74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20" t="s">
        <v>162</v>
      </c>
      <c r="AU514" s="20" t="s">
        <v>82</v>
      </c>
    </row>
    <row r="515" s="14" customFormat="1">
      <c r="A515" s="14"/>
      <c r="B515" s="202"/>
      <c r="C515" s="14"/>
      <c r="D515" s="187" t="s">
        <v>166</v>
      </c>
      <c r="E515" s="203" t="s">
        <v>3</v>
      </c>
      <c r="F515" s="204" t="s">
        <v>756</v>
      </c>
      <c r="G515" s="14"/>
      <c r="H515" s="203" t="s">
        <v>3</v>
      </c>
      <c r="I515" s="205"/>
      <c r="J515" s="14"/>
      <c r="K515" s="14"/>
      <c r="L515" s="202"/>
      <c r="M515" s="206"/>
      <c r="N515" s="207"/>
      <c r="O515" s="207"/>
      <c r="P515" s="207"/>
      <c r="Q515" s="207"/>
      <c r="R515" s="207"/>
      <c r="S515" s="207"/>
      <c r="T515" s="20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03" t="s">
        <v>166</v>
      </c>
      <c r="AU515" s="203" t="s">
        <v>82</v>
      </c>
      <c r="AV515" s="14" t="s">
        <v>80</v>
      </c>
      <c r="AW515" s="14" t="s">
        <v>33</v>
      </c>
      <c r="AX515" s="14" t="s">
        <v>72</v>
      </c>
      <c r="AY515" s="203" t="s">
        <v>152</v>
      </c>
    </row>
    <row r="516" s="13" customFormat="1">
      <c r="A516" s="13"/>
      <c r="B516" s="194"/>
      <c r="C516" s="13"/>
      <c r="D516" s="187" t="s">
        <v>166</v>
      </c>
      <c r="E516" s="195" t="s">
        <v>3</v>
      </c>
      <c r="F516" s="196" t="s">
        <v>723</v>
      </c>
      <c r="G516" s="13"/>
      <c r="H516" s="197">
        <v>60.659999999999997</v>
      </c>
      <c r="I516" s="198"/>
      <c r="J516" s="13"/>
      <c r="K516" s="13"/>
      <c r="L516" s="194"/>
      <c r="M516" s="199"/>
      <c r="N516" s="200"/>
      <c r="O516" s="200"/>
      <c r="P516" s="200"/>
      <c r="Q516" s="200"/>
      <c r="R516" s="200"/>
      <c r="S516" s="200"/>
      <c r="T516" s="20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195" t="s">
        <v>166</v>
      </c>
      <c r="AU516" s="195" t="s">
        <v>82</v>
      </c>
      <c r="AV516" s="13" t="s">
        <v>82</v>
      </c>
      <c r="AW516" s="13" t="s">
        <v>33</v>
      </c>
      <c r="AX516" s="13" t="s">
        <v>72</v>
      </c>
      <c r="AY516" s="195" t="s">
        <v>152</v>
      </c>
    </row>
    <row r="517" s="13" customFormat="1">
      <c r="A517" s="13"/>
      <c r="B517" s="194"/>
      <c r="C517" s="13"/>
      <c r="D517" s="187" t="s">
        <v>166</v>
      </c>
      <c r="E517" s="195" t="s">
        <v>3</v>
      </c>
      <c r="F517" s="196" t="s">
        <v>724</v>
      </c>
      <c r="G517" s="13"/>
      <c r="H517" s="197">
        <v>6.7999999999999998</v>
      </c>
      <c r="I517" s="198"/>
      <c r="J517" s="13"/>
      <c r="K517" s="13"/>
      <c r="L517" s="194"/>
      <c r="M517" s="199"/>
      <c r="N517" s="200"/>
      <c r="O517" s="200"/>
      <c r="P517" s="200"/>
      <c r="Q517" s="200"/>
      <c r="R517" s="200"/>
      <c r="S517" s="200"/>
      <c r="T517" s="20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195" t="s">
        <v>166</v>
      </c>
      <c r="AU517" s="195" t="s">
        <v>82</v>
      </c>
      <c r="AV517" s="13" t="s">
        <v>82</v>
      </c>
      <c r="AW517" s="13" t="s">
        <v>33</v>
      </c>
      <c r="AX517" s="13" t="s">
        <v>72</v>
      </c>
      <c r="AY517" s="195" t="s">
        <v>152</v>
      </c>
    </row>
    <row r="518" s="2" customFormat="1" ht="22.2" customHeight="1">
      <c r="A518" s="39"/>
      <c r="B518" s="173"/>
      <c r="C518" s="174" t="s">
        <v>765</v>
      </c>
      <c r="D518" s="174" t="s">
        <v>155</v>
      </c>
      <c r="E518" s="175" t="s">
        <v>766</v>
      </c>
      <c r="F518" s="176" t="s">
        <v>767</v>
      </c>
      <c r="G518" s="177" t="s">
        <v>354</v>
      </c>
      <c r="H518" s="178">
        <v>0.76200000000000001</v>
      </c>
      <c r="I518" s="179"/>
      <c r="J518" s="180">
        <f>ROUND(I518*H518,2)</f>
        <v>0</v>
      </c>
      <c r="K518" s="176" t="s">
        <v>159</v>
      </c>
      <c r="L518" s="40"/>
      <c r="M518" s="181" t="s">
        <v>3</v>
      </c>
      <c r="N518" s="182" t="s">
        <v>43</v>
      </c>
      <c r="O518" s="73"/>
      <c r="P518" s="183">
        <f>O518*H518</f>
        <v>0</v>
      </c>
      <c r="Q518" s="183">
        <v>0</v>
      </c>
      <c r="R518" s="183">
        <f>Q518*H518</f>
        <v>0</v>
      </c>
      <c r="S518" s="183">
        <v>0</v>
      </c>
      <c r="T518" s="184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185" t="s">
        <v>284</v>
      </c>
      <c r="AT518" s="185" t="s">
        <v>155</v>
      </c>
      <c r="AU518" s="185" t="s">
        <v>82</v>
      </c>
      <c r="AY518" s="20" t="s">
        <v>152</v>
      </c>
      <c r="BE518" s="186">
        <f>IF(N518="základní",J518,0)</f>
        <v>0</v>
      </c>
      <c r="BF518" s="186">
        <f>IF(N518="snížená",J518,0)</f>
        <v>0</v>
      </c>
      <c r="BG518" s="186">
        <f>IF(N518="zákl. přenesená",J518,0)</f>
        <v>0</v>
      </c>
      <c r="BH518" s="186">
        <f>IF(N518="sníž. přenesená",J518,0)</f>
        <v>0</v>
      </c>
      <c r="BI518" s="186">
        <f>IF(N518="nulová",J518,0)</f>
        <v>0</v>
      </c>
      <c r="BJ518" s="20" t="s">
        <v>80</v>
      </c>
      <c r="BK518" s="186">
        <f>ROUND(I518*H518,2)</f>
        <v>0</v>
      </c>
      <c r="BL518" s="20" t="s">
        <v>284</v>
      </c>
      <c r="BM518" s="185" t="s">
        <v>768</v>
      </c>
    </row>
    <row r="519" s="2" customFormat="1">
      <c r="A519" s="39"/>
      <c r="B519" s="40"/>
      <c r="C519" s="39"/>
      <c r="D519" s="187" t="s">
        <v>162</v>
      </c>
      <c r="E519" s="39"/>
      <c r="F519" s="188" t="s">
        <v>769</v>
      </c>
      <c r="G519" s="39"/>
      <c r="H519" s="39"/>
      <c r="I519" s="189"/>
      <c r="J519" s="39"/>
      <c r="K519" s="39"/>
      <c r="L519" s="40"/>
      <c r="M519" s="190"/>
      <c r="N519" s="191"/>
      <c r="O519" s="73"/>
      <c r="P519" s="73"/>
      <c r="Q519" s="73"/>
      <c r="R519" s="73"/>
      <c r="S519" s="73"/>
      <c r="T519" s="74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20" t="s">
        <v>162</v>
      </c>
      <c r="AU519" s="20" t="s">
        <v>82</v>
      </c>
    </row>
    <row r="520" s="2" customFormat="1">
      <c r="A520" s="39"/>
      <c r="B520" s="40"/>
      <c r="C520" s="39"/>
      <c r="D520" s="192" t="s">
        <v>164</v>
      </c>
      <c r="E520" s="39"/>
      <c r="F520" s="193" t="s">
        <v>770</v>
      </c>
      <c r="G520" s="39"/>
      <c r="H520" s="39"/>
      <c r="I520" s="189"/>
      <c r="J520" s="39"/>
      <c r="K520" s="39"/>
      <c r="L520" s="40"/>
      <c r="M520" s="190"/>
      <c r="N520" s="191"/>
      <c r="O520" s="73"/>
      <c r="P520" s="73"/>
      <c r="Q520" s="73"/>
      <c r="R520" s="73"/>
      <c r="S520" s="73"/>
      <c r="T520" s="74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20" t="s">
        <v>164</v>
      </c>
      <c r="AU520" s="20" t="s">
        <v>82</v>
      </c>
    </row>
    <row r="521" s="12" customFormat="1" ht="22.8" customHeight="1">
      <c r="A521" s="12"/>
      <c r="B521" s="160"/>
      <c r="C521" s="12"/>
      <c r="D521" s="161" t="s">
        <v>71</v>
      </c>
      <c r="E521" s="171" t="s">
        <v>771</v>
      </c>
      <c r="F521" s="171" t="s">
        <v>772</v>
      </c>
      <c r="G521" s="12"/>
      <c r="H521" s="12"/>
      <c r="I521" s="163"/>
      <c r="J521" s="172">
        <f>BK521</f>
        <v>0</v>
      </c>
      <c r="K521" s="12"/>
      <c r="L521" s="160"/>
      <c r="M521" s="165"/>
      <c r="N521" s="166"/>
      <c r="O521" s="166"/>
      <c r="P521" s="167">
        <f>SUM(P522:P593)</f>
        <v>0</v>
      </c>
      <c r="Q521" s="166"/>
      <c r="R521" s="167">
        <f>SUM(R522:R593)</f>
        <v>1.1855168200000001</v>
      </c>
      <c r="S521" s="166"/>
      <c r="T521" s="168">
        <f>SUM(T522:T593)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161" t="s">
        <v>82</v>
      </c>
      <c r="AT521" s="169" t="s">
        <v>71</v>
      </c>
      <c r="AU521" s="169" t="s">
        <v>80</v>
      </c>
      <c r="AY521" s="161" t="s">
        <v>152</v>
      </c>
      <c r="BK521" s="170">
        <f>SUM(BK522:BK593)</f>
        <v>0</v>
      </c>
    </row>
    <row r="522" s="2" customFormat="1" ht="14.4" customHeight="1">
      <c r="A522" s="39"/>
      <c r="B522" s="173"/>
      <c r="C522" s="174" t="s">
        <v>773</v>
      </c>
      <c r="D522" s="174" t="s">
        <v>155</v>
      </c>
      <c r="E522" s="175" t="s">
        <v>774</v>
      </c>
      <c r="F522" s="176" t="s">
        <v>775</v>
      </c>
      <c r="G522" s="177" t="s">
        <v>158</v>
      </c>
      <c r="H522" s="178">
        <v>60.264000000000003</v>
      </c>
      <c r="I522" s="179"/>
      <c r="J522" s="180">
        <f>ROUND(I522*H522,2)</f>
        <v>0</v>
      </c>
      <c r="K522" s="176" t="s">
        <v>159</v>
      </c>
      <c r="L522" s="40"/>
      <c r="M522" s="181" t="s">
        <v>3</v>
      </c>
      <c r="N522" s="182" t="s">
        <v>43</v>
      </c>
      <c r="O522" s="73"/>
      <c r="P522" s="183">
        <f>O522*H522</f>
        <v>0</v>
      </c>
      <c r="Q522" s="183">
        <v>0</v>
      </c>
      <c r="R522" s="183">
        <f>Q522*H522</f>
        <v>0</v>
      </c>
      <c r="S522" s="183">
        <v>0</v>
      </c>
      <c r="T522" s="184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185" t="s">
        <v>284</v>
      </c>
      <c r="AT522" s="185" t="s">
        <v>155</v>
      </c>
      <c r="AU522" s="185" t="s">
        <v>82</v>
      </c>
      <c r="AY522" s="20" t="s">
        <v>152</v>
      </c>
      <c r="BE522" s="186">
        <f>IF(N522="základní",J522,0)</f>
        <v>0</v>
      </c>
      <c r="BF522" s="186">
        <f>IF(N522="snížená",J522,0)</f>
        <v>0</v>
      </c>
      <c r="BG522" s="186">
        <f>IF(N522="zákl. přenesená",J522,0)</f>
        <v>0</v>
      </c>
      <c r="BH522" s="186">
        <f>IF(N522="sníž. přenesená",J522,0)</f>
        <v>0</v>
      </c>
      <c r="BI522" s="186">
        <f>IF(N522="nulová",J522,0)</f>
        <v>0</v>
      </c>
      <c r="BJ522" s="20" t="s">
        <v>80</v>
      </c>
      <c r="BK522" s="186">
        <f>ROUND(I522*H522,2)</f>
        <v>0</v>
      </c>
      <c r="BL522" s="20" t="s">
        <v>284</v>
      </c>
      <c r="BM522" s="185" t="s">
        <v>776</v>
      </c>
    </row>
    <row r="523" s="2" customFormat="1">
      <c r="A523" s="39"/>
      <c r="B523" s="40"/>
      <c r="C523" s="39"/>
      <c r="D523" s="187" t="s">
        <v>162</v>
      </c>
      <c r="E523" s="39"/>
      <c r="F523" s="188" t="s">
        <v>777</v>
      </c>
      <c r="G523" s="39"/>
      <c r="H523" s="39"/>
      <c r="I523" s="189"/>
      <c r="J523" s="39"/>
      <c r="K523" s="39"/>
      <c r="L523" s="40"/>
      <c r="M523" s="190"/>
      <c r="N523" s="191"/>
      <c r="O523" s="73"/>
      <c r="P523" s="73"/>
      <c r="Q523" s="73"/>
      <c r="R523" s="73"/>
      <c r="S523" s="73"/>
      <c r="T523" s="74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20" t="s">
        <v>162</v>
      </c>
      <c r="AU523" s="20" t="s">
        <v>82</v>
      </c>
    </row>
    <row r="524" s="2" customFormat="1">
      <c r="A524" s="39"/>
      <c r="B524" s="40"/>
      <c r="C524" s="39"/>
      <c r="D524" s="192" t="s">
        <v>164</v>
      </c>
      <c r="E524" s="39"/>
      <c r="F524" s="193" t="s">
        <v>778</v>
      </c>
      <c r="G524" s="39"/>
      <c r="H524" s="39"/>
      <c r="I524" s="189"/>
      <c r="J524" s="39"/>
      <c r="K524" s="39"/>
      <c r="L524" s="40"/>
      <c r="M524" s="190"/>
      <c r="N524" s="191"/>
      <c r="O524" s="73"/>
      <c r="P524" s="73"/>
      <c r="Q524" s="73"/>
      <c r="R524" s="73"/>
      <c r="S524" s="73"/>
      <c r="T524" s="74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20" t="s">
        <v>164</v>
      </c>
      <c r="AU524" s="20" t="s">
        <v>82</v>
      </c>
    </row>
    <row r="525" s="13" customFormat="1">
      <c r="A525" s="13"/>
      <c r="B525" s="194"/>
      <c r="C525" s="13"/>
      <c r="D525" s="187" t="s">
        <v>166</v>
      </c>
      <c r="E525" s="195" t="s">
        <v>3</v>
      </c>
      <c r="F525" s="196" t="s">
        <v>266</v>
      </c>
      <c r="G525" s="13"/>
      <c r="H525" s="197">
        <v>4.7999999999999998</v>
      </c>
      <c r="I525" s="198"/>
      <c r="J525" s="13"/>
      <c r="K525" s="13"/>
      <c r="L525" s="194"/>
      <c r="M525" s="199"/>
      <c r="N525" s="200"/>
      <c r="O525" s="200"/>
      <c r="P525" s="200"/>
      <c r="Q525" s="200"/>
      <c r="R525" s="200"/>
      <c r="S525" s="200"/>
      <c r="T525" s="20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195" t="s">
        <v>166</v>
      </c>
      <c r="AU525" s="195" t="s">
        <v>82</v>
      </c>
      <c r="AV525" s="13" t="s">
        <v>82</v>
      </c>
      <c r="AW525" s="13" t="s">
        <v>33</v>
      </c>
      <c r="AX525" s="13" t="s">
        <v>72</v>
      </c>
      <c r="AY525" s="195" t="s">
        <v>152</v>
      </c>
    </row>
    <row r="526" s="14" customFormat="1">
      <c r="A526" s="14"/>
      <c r="B526" s="202"/>
      <c r="C526" s="14"/>
      <c r="D526" s="187" t="s">
        <v>166</v>
      </c>
      <c r="E526" s="203" t="s">
        <v>3</v>
      </c>
      <c r="F526" s="204" t="s">
        <v>267</v>
      </c>
      <c r="G526" s="14"/>
      <c r="H526" s="203" t="s">
        <v>3</v>
      </c>
      <c r="I526" s="205"/>
      <c r="J526" s="14"/>
      <c r="K526" s="14"/>
      <c r="L526" s="202"/>
      <c r="M526" s="206"/>
      <c r="N526" s="207"/>
      <c r="O526" s="207"/>
      <c r="P526" s="207"/>
      <c r="Q526" s="207"/>
      <c r="R526" s="207"/>
      <c r="S526" s="207"/>
      <c r="T526" s="208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03" t="s">
        <v>166</v>
      </c>
      <c r="AU526" s="203" t="s">
        <v>82</v>
      </c>
      <c r="AV526" s="14" t="s">
        <v>80</v>
      </c>
      <c r="AW526" s="14" t="s">
        <v>33</v>
      </c>
      <c r="AX526" s="14" t="s">
        <v>72</v>
      </c>
      <c r="AY526" s="203" t="s">
        <v>152</v>
      </c>
    </row>
    <row r="527" s="13" customFormat="1">
      <c r="A527" s="13"/>
      <c r="B527" s="194"/>
      <c r="C527" s="13"/>
      <c r="D527" s="187" t="s">
        <v>166</v>
      </c>
      <c r="E527" s="195" t="s">
        <v>3</v>
      </c>
      <c r="F527" s="196" t="s">
        <v>268</v>
      </c>
      <c r="G527" s="13"/>
      <c r="H527" s="197">
        <v>3.6499999999999999</v>
      </c>
      <c r="I527" s="198"/>
      <c r="J527" s="13"/>
      <c r="K527" s="13"/>
      <c r="L527" s="194"/>
      <c r="M527" s="199"/>
      <c r="N527" s="200"/>
      <c r="O527" s="200"/>
      <c r="P527" s="200"/>
      <c r="Q527" s="200"/>
      <c r="R527" s="200"/>
      <c r="S527" s="200"/>
      <c r="T527" s="20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195" t="s">
        <v>166</v>
      </c>
      <c r="AU527" s="195" t="s">
        <v>82</v>
      </c>
      <c r="AV527" s="13" t="s">
        <v>82</v>
      </c>
      <c r="AW527" s="13" t="s">
        <v>33</v>
      </c>
      <c r="AX527" s="13" t="s">
        <v>72</v>
      </c>
      <c r="AY527" s="195" t="s">
        <v>152</v>
      </c>
    </row>
    <row r="528" s="13" customFormat="1">
      <c r="A528" s="13"/>
      <c r="B528" s="194"/>
      <c r="C528" s="13"/>
      <c r="D528" s="187" t="s">
        <v>166</v>
      </c>
      <c r="E528" s="195" t="s">
        <v>3</v>
      </c>
      <c r="F528" s="196" t="s">
        <v>779</v>
      </c>
      <c r="G528" s="13"/>
      <c r="H528" s="197">
        <v>9.4399999999999995</v>
      </c>
      <c r="I528" s="198"/>
      <c r="J528" s="13"/>
      <c r="K528" s="13"/>
      <c r="L528" s="194"/>
      <c r="M528" s="199"/>
      <c r="N528" s="200"/>
      <c r="O528" s="200"/>
      <c r="P528" s="200"/>
      <c r="Q528" s="200"/>
      <c r="R528" s="200"/>
      <c r="S528" s="200"/>
      <c r="T528" s="20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195" t="s">
        <v>166</v>
      </c>
      <c r="AU528" s="195" t="s">
        <v>82</v>
      </c>
      <c r="AV528" s="13" t="s">
        <v>82</v>
      </c>
      <c r="AW528" s="13" t="s">
        <v>33</v>
      </c>
      <c r="AX528" s="13" t="s">
        <v>72</v>
      </c>
      <c r="AY528" s="195" t="s">
        <v>152</v>
      </c>
    </row>
    <row r="529" s="13" customFormat="1">
      <c r="A529" s="13"/>
      <c r="B529" s="194"/>
      <c r="C529" s="13"/>
      <c r="D529" s="187" t="s">
        <v>166</v>
      </c>
      <c r="E529" s="195" t="s">
        <v>3</v>
      </c>
      <c r="F529" s="196" t="s">
        <v>269</v>
      </c>
      <c r="G529" s="13"/>
      <c r="H529" s="197">
        <v>29.25</v>
      </c>
      <c r="I529" s="198"/>
      <c r="J529" s="13"/>
      <c r="K529" s="13"/>
      <c r="L529" s="194"/>
      <c r="M529" s="199"/>
      <c r="N529" s="200"/>
      <c r="O529" s="200"/>
      <c r="P529" s="200"/>
      <c r="Q529" s="200"/>
      <c r="R529" s="200"/>
      <c r="S529" s="200"/>
      <c r="T529" s="20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95" t="s">
        <v>166</v>
      </c>
      <c r="AU529" s="195" t="s">
        <v>82</v>
      </c>
      <c r="AV529" s="13" t="s">
        <v>82</v>
      </c>
      <c r="AW529" s="13" t="s">
        <v>33</v>
      </c>
      <c r="AX529" s="13" t="s">
        <v>72</v>
      </c>
      <c r="AY529" s="195" t="s">
        <v>152</v>
      </c>
    </row>
    <row r="530" s="13" customFormat="1">
      <c r="A530" s="13"/>
      <c r="B530" s="194"/>
      <c r="C530" s="13"/>
      <c r="D530" s="187" t="s">
        <v>166</v>
      </c>
      <c r="E530" s="195" t="s">
        <v>3</v>
      </c>
      <c r="F530" s="196" t="s">
        <v>780</v>
      </c>
      <c r="G530" s="13"/>
      <c r="H530" s="197">
        <v>13.124000000000001</v>
      </c>
      <c r="I530" s="198"/>
      <c r="J530" s="13"/>
      <c r="K530" s="13"/>
      <c r="L530" s="194"/>
      <c r="M530" s="199"/>
      <c r="N530" s="200"/>
      <c r="O530" s="200"/>
      <c r="P530" s="200"/>
      <c r="Q530" s="200"/>
      <c r="R530" s="200"/>
      <c r="S530" s="200"/>
      <c r="T530" s="20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195" t="s">
        <v>166</v>
      </c>
      <c r="AU530" s="195" t="s">
        <v>82</v>
      </c>
      <c r="AV530" s="13" t="s">
        <v>82</v>
      </c>
      <c r="AW530" s="13" t="s">
        <v>33</v>
      </c>
      <c r="AX530" s="13" t="s">
        <v>72</v>
      </c>
      <c r="AY530" s="195" t="s">
        <v>152</v>
      </c>
    </row>
    <row r="531" s="2" customFormat="1" ht="14.4" customHeight="1">
      <c r="A531" s="39"/>
      <c r="B531" s="173"/>
      <c r="C531" s="174" t="s">
        <v>781</v>
      </c>
      <c r="D531" s="174" t="s">
        <v>155</v>
      </c>
      <c r="E531" s="175" t="s">
        <v>782</v>
      </c>
      <c r="F531" s="176" t="s">
        <v>783</v>
      </c>
      <c r="G531" s="177" t="s">
        <v>158</v>
      </c>
      <c r="H531" s="178">
        <v>60.264000000000003</v>
      </c>
      <c r="I531" s="179"/>
      <c r="J531" s="180">
        <f>ROUND(I531*H531,2)</f>
        <v>0</v>
      </c>
      <c r="K531" s="176" t="s">
        <v>159</v>
      </c>
      <c r="L531" s="40"/>
      <c r="M531" s="181" t="s">
        <v>3</v>
      </c>
      <c r="N531" s="182" t="s">
        <v>43</v>
      </c>
      <c r="O531" s="73"/>
      <c r="P531" s="183">
        <f>O531*H531</f>
        <v>0</v>
      </c>
      <c r="Q531" s="183">
        <v>0.00029999999999999997</v>
      </c>
      <c r="R531" s="183">
        <f>Q531*H531</f>
        <v>0.0180792</v>
      </c>
      <c r="S531" s="183">
        <v>0</v>
      </c>
      <c r="T531" s="184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185" t="s">
        <v>284</v>
      </c>
      <c r="AT531" s="185" t="s">
        <v>155</v>
      </c>
      <c r="AU531" s="185" t="s">
        <v>82</v>
      </c>
      <c r="AY531" s="20" t="s">
        <v>152</v>
      </c>
      <c r="BE531" s="186">
        <f>IF(N531="základní",J531,0)</f>
        <v>0</v>
      </c>
      <c r="BF531" s="186">
        <f>IF(N531="snížená",J531,0)</f>
        <v>0</v>
      </c>
      <c r="BG531" s="186">
        <f>IF(N531="zákl. přenesená",J531,0)</f>
        <v>0</v>
      </c>
      <c r="BH531" s="186">
        <f>IF(N531="sníž. přenesená",J531,0)</f>
        <v>0</v>
      </c>
      <c r="BI531" s="186">
        <f>IF(N531="nulová",J531,0)</f>
        <v>0</v>
      </c>
      <c r="BJ531" s="20" t="s">
        <v>80</v>
      </c>
      <c r="BK531" s="186">
        <f>ROUND(I531*H531,2)</f>
        <v>0</v>
      </c>
      <c r="BL531" s="20" t="s">
        <v>284</v>
      </c>
      <c r="BM531" s="185" t="s">
        <v>784</v>
      </c>
    </row>
    <row r="532" s="2" customFormat="1">
      <c r="A532" s="39"/>
      <c r="B532" s="40"/>
      <c r="C532" s="39"/>
      <c r="D532" s="187" t="s">
        <v>162</v>
      </c>
      <c r="E532" s="39"/>
      <c r="F532" s="188" t="s">
        <v>785</v>
      </c>
      <c r="G532" s="39"/>
      <c r="H532" s="39"/>
      <c r="I532" s="189"/>
      <c r="J532" s="39"/>
      <c r="K532" s="39"/>
      <c r="L532" s="40"/>
      <c r="M532" s="190"/>
      <c r="N532" s="191"/>
      <c r="O532" s="73"/>
      <c r="P532" s="73"/>
      <c r="Q532" s="73"/>
      <c r="R532" s="73"/>
      <c r="S532" s="73"/>
      <c r="T532" s="74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20" t="s">
        <v>162</v>
      </c>
      <c r="AU532" s="20" t="s">
        <v>82</v>
      </c>
    </row>
    <row r="533" s="2" customFormat="1">
      <c r="A533" s="39"/>
      <c r="B533" s="40"/>
      <c r="C533" s="39"/>
      <c r="D533" s="192" t="s">
        <v>164</v>
      </c>
      <c r="E533" s="39"/>
      <c r="F533" s="193" t="s">
        <v>786</v>
      </c>
      <c r="G533" s="39"/>
      <c r="H533" s="39"/>
      <c r="I533" s="189"/>
      <c r="J533" s="39"/>
      <c r="K533" s="39"/>
      <c r="L533" s="40"/>
      <c r="M533" s="190"/>
      <c r="N533" s="191"/>
      <c r="O533" s="73"/>
      <c r="P533" s="73"/>
      <c r="Q533" s="73"/>
      <c r="R533" s="73"/>
      <c r="S533" s="73"/>
      <c r="T533" s="74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20" t="s">
        <v>164</v>
      </c>
      <c r="AU533" s="20" t="s">
        <v>82</v>
      </c>
    </row>
    <row r="534" s="2" customFormat="1" ht="30" customHeight="1">
      <c r="A534" s="39"/>
      <c r="B534" s="173"/>
      <c r="C534" s="174" t="s">
        <v>787</v>
      </c>
      <c r="D534" s="174" t="s">
        <v>155</v>
      </c>
      <c r="E534" s="175" t="s">
        <v>788</v>
      </c>
      <c r="F534" s="176" t="s">
        <v>789</v>
      </c>
      <c r="G534" s="177" t="s">
        <v>158</v>
      </c>
      <c r="H534" s="178">
        <v>60.264000000000003</v>
      </c>
      <c r="I534" s="179"/>
      <c r="J534" s="180">
        <f>ROUND(I534*H534,2)</f>
        <v>0</v>
      </c>
      <c r="K534" s="176" t="s">
        <v>159</v>
      </c>
      <c r="L534" s="40"/>
      <c r="M534" s="181" t="s">
        <v>3</v>
      </c>
      <c r="N534" s="182" t="s">
        <v>43</v>
      </c>
      <c r="O534" s="73"/>
      <c r="P534" s="183">
        <f>O534*H534</f>
        <v>0</v>
      </c>
      <c r="Q534" s="183">
        <v>0.0053</v>
      </c>
      <c r="R534" s="183">
        <f>Q534*H534</f>
        <v>0.31939919999999999</v>
      </c>
      <c r="S534" s="183">
        <v>0</v>
      </c>
      <c r="T534" s="184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185" t="s">
        <v>284</v>
      </c>
      <c r="AT534" s="185" t="s">
        <v>155</v>
      </c>
      <c r="AU534" s="185" t="s">
        <v>82</v>
      </c>
      <c r="AY534" s="20" t="s">
        <v>152</v>
      </c>
      <c r="BE534" s="186">
        <f>IF(N534="základní",J534,0)</f>
        <v>0</v>
      </c>
      <c r="BF534" s="186">
        <f>IF(N534="snížená",J534,0)</f>
        <v>0</v>
      </c>
      <c r="BG534" s="186">
        <f>IF(N534="zákl. přenesená",J534,0)</f>
        <v>0</v>
      </c>
      <c r="BH534" s="186">
        <f>IF(N534="sníž. přenesená",J534,0)</f>
        <v>0</v>
      </c>
      <c r="BI534" s="186">
        <f>IF(N534="nulová",J534,0)</f>
        <v>0</v>
      </c>
      <c r="BJ534" s="20" t="s">
        <v>80</v>
      </c>
      <c r="BK534" s="186">
        <f>ROUND(I534*H534,2)</f>
        <v>0</v>
      </c>
      <c r="BL534" s="20" t="s">
        <v>284</v>
      </c>
      <c r="BM534" s="185" t="s">
        <v>790</v>
      </c>
    </row>
    <row r="535" s="2" customFormat="1">
      <c r="A535" s="39"/>
      <c r="B535" s="40"/>
      <c r="C535" s="39"/>
      <c r="D535" s="187" t="s">
        <v>162</v>
      </c>
      <c r="E535" s="39"/>
      <c r="F535" s="188" t="s">
        <v>791</v>
      </c>
      <c r="G535" s="39"/>
      <c r="H535" s="39"/>
      <c r="I535" s="189"/>
      <c r="J535" s="39"/>
      <c r="K535" s="39"/>
      <c r="L535" s="40"/>
      <c r="M535" s="190"/>
      <c r="N535" s="191"/>
      <c r="O535" s="73"/>
      <c r="P535" s="73"/>
      <c r="Q535" s="73"/>
      <c r="R535" s="73"/>
      <c r="S535" s="73"/>
      <c r="T535" s="74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20" t="s">
        <v>162</v>
      </c>
      <c r="AU535" s="20" t="s">
        <v>82</v>
      </c>
    </row>
    <row r="536" s="2" customFormat="1">
      <c r="A536" s="39"/>
      <c r="B536" s="40"/>
      <c r="C536" s="39"/>
      <c r="D536" s="192" t="s">
        <v>164</v>
      </c>
      <c r="E536" s="39"/>
      <c r="F536" s="193" t="s">
        <v>792</v>
      </c>
      <c r="G536" s="39"/>
      <c r="H536" s="39"/>
      <c r="I536" s="189"/>
      <c r="J536" s="39"/>
      <c r="K536" s="39"/>
      <c r="L536" s="40"/>
      <c r="M536" s="190"/>
      <c r="N536" s="191"/>
      <c r="O536" s="73"/>
      <c r="P536" s="73"/>
      <c r="Q536" s="73"/>
      <c r="R536" s="73"/>
      <c r="S536" s="73"/>
      <c r="T536" s="74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20" t="s">
        <v>164</v>
      </c>
      <c r="AU536" s="20" t="s">
        <v>82</v>
      </c>
    </row>
    <row r="537" s="13" customFormat="1">
      <c r="A537" s="13"/>
      <c r="B537" s="194"/>
      <c r="C537" s="13"/>
      <c r="D537" s="187" t="s">
        <v>166</v>
      </c>
      <c r="E537" s="195" t="s">
        <v>3</v>
      </c>
      <c r="F537" s="196" t="s">
        <v>266</v>
      </c>
      <c r="G537" s="13"/>
      <c r="H537" s="197">
        <v>4.7999999999999998</v>
      </c>
      <c r="I537" s="198"/>
      <c r="J537" s="13"/>
      <c r="K537" s="13"/>
      <c r="L537" s="194"/>
      <c r="M537" s="199"/>
      <c r="N537" s="200"/>
      <c r="O537" s="200"/>
      <c r="P537" s="200"/>
      <c r="Q537" s="200"/>
      <c r="R537" s="200"/>
      <c r="S537" s="200"/>
      <c r="T537" s="20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195" t="s">
        <v>166</v>
      </c>
      <c r="AU537" s="195" t="s">
        <v>82</v>
      </c>
      <c r="AV537" s="13" t="s">
        <v>82</v>
      </c>
      <c r="AW537" s="13" t="s">
        <v>33</v>
      </c>
      <c r="AX537" s="13" t="s">
        <v>72</v>
      </c>
      <c r="AY537" s="195" t="s">
        <v>152</v>
      </c>
    </row>
    <row r="538" s="14" customFormat="1">
      <c r="A538" s="14"/>
      <c r="B538" s="202"/>
      <c r="C538" s="14"/>
      <c r="D538" s="187" t="s">
        <v>166</v>
      </c>
      <c r="E538" s="203" t="s">
        <v>3</v>
      </c>
      <c r="F538" s="204" t="s">
        <v>267</v>
      </c>
      <c r="G538" s="14"/>
      <c r="H538" s="203" t="s">
        <v>3</v>
      </c>
      <c r="I538" s="205"/>
      <c r="J538" s="14"/>
      <c r="K538" s="14"/>
      <c r="L538" s="202"/>
      <c r="M538" s="206"/>
      <c r="N538" s="207"/>
      <c r="O538" s="207"/>
      <c r="P538" s="207"/>
      <c r="Q538" s="207"/>
      <c r="R538" s="207"/>
      <c r="S538" s="207"/>
      <c r="T538" s="208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03" t="s">
        <v>166</v>
      </c>
      <c r="AU538" s="203" t="s">
        <v>82</v>
      </c>
      <c r="AV538" s="14" t="s">
        <v>80</v>
      </c>
      <c r="AW538" s="14" t="s">
        <v>33</v>
      </c>
      <c r="AX538" s="14" t="s">
        <v>72</v>
      </c>
      <c r="AY538" s="203" t="s">
        <v>152</v>
      </c>
    </row>
    <row r="539" s="13" customFormat="1">
      <c r="A539" s="13"/>
      <c r="B539" s="194"/>
      <c r="C539" s="13"/>
      <c r="D539" s="187" t="s">
        <v>166</v>
      </c>
      <c r="E539" s="195" t="s">
        <v>3</v>
      </c>
      <c r="F539" s="196" t="s">
        <v>268</v>
      </c>
      <c r="G539" s="13"/>
      <c r="H539" s="197">
        <v>3.6499999999999999</v>
      </c>
      <c r="I539" s="198"/>
      <c r="J539" s="13"/>
      <c r="K539" s="13"/>
      <c r="L539" s="194"/>
      <c r="M539" s="199"/>
      <c r="N539" s="200"/>
      <c r="O539" s="200"/>
      <c r="P539" s="200"/>
      <c r="Q539" s="200"/>
      <c r="R539" s="200"/>
      <c r="S539" s="200"/>
      <c r="T539" s="20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195" t="s">
        <v>166</v>
      </c>
      <c r="AU539" s="195" t="s">
        <v>82</v>
      </c>
      <c r="AV539" s="13" t="s">
        <v>82</v>
      </c>
      <c r="AW539" s="13" t="s">
        <v>33</v>
      </c>
      <c r="AX539" s="13" t="s">
        <v>72</v>
      </c>
      <c r="AY539" s="195" t="s">
        <v>152</v>
      </c>
    </row>
    <row r="540" s="13" customFormat="1">
      <c r="A540" s="13"/>
      <c r="B540" s="194"/>
      <c r="C540" s="13"/>
      <c r="D540" s="187" t="s">
        <v>166</v>
      </c>
      <c r="E540" s="195" t="s">
        <v>3</v>
      </c>
      <c r="F540" s="196" t="s">
        <v>779</v>
      </c>
      <c r="G540" s="13"/>
      <c r="H540" s="197">
        <v>9.4399999999999995</v>
      </c>
      <c r="I540" s="198"/>
      <c r="J540" s="13"/>
      <c r="K540" s="13"/>
      <c r="L540" s="194"/>
      <c r="M540" s="199"/>
      <c r="N540" s="200"/>
      <c r="O540" s="200"/>
      <c r="P540" s="200"/>
      <c r="Q540" s="200"/>
      <c r="R540" s="200"/>
      <c r="S540" s="200"/>
      <c r="T540" s="20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195" t="s">
        <v>166</v>
      </c>
      <c r="AU540" s="195" t="s">
        <v>82</v>
      </c>
      <c r="AV540" s="13" t="s">
        <v>82</v>
      </c>
      <c r="AW540" s="13" t="s">
        <v>33</v>
      </c>
      <c r="AX540" s="13" t="s">
        <v>72</v>
      </c>
      <c r="AY540" s="195" t="s">
        <v>152</v>
      </c>
    </row>
    <row r="541" s="13" customFormat="1">
      <c r="A541" s="13"/>
      <c r="B541" s="194"/>
      <c r="C541" s="13"/>
      <c r="D541" s="187" t="s">
        <v>166</v>
      </c>
      <c r="E541" s="195" t="s">
        <v>3</v>
      </c>
      <c r="F541" s="196" t="s">
        <v>269</v>
      </c>
      <c r="G541" s="13"/>
      <c r="H541" s="197">
        <v>29.25</v>
      </c>
      <c r="I541" s="198"/>
      <c r="J541" s="13"/>
      <c r="K541" s="13"/>
      <c r="L541" s="194"/>
      <c r="M541" s="199"/>
      <c r="N541" s="200"/>
      <c r="O541" s="200"/>
      <c r="P541" s="200"/>
      <c r="Q541" s="200"/>
      <c r="R541" s="200"/>
      <c r="S541" s="200"/>
      <c r="T541" s="20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195" t="s">
        <v>166</v>
      </c>
      <c r="AU541" s="195" t="s">
        <v>82</v>
      </c>
      <c r="AV541" s="13" t="s">
        <v>82</v>
      </c>
      <c r="AW541" s="13" t="s">
        <v>33</v>
      </c>
      <c r="AX541" s="13" t="s">
        <v>72</v>
      </c>
      <c r="AY541" s="195" t="s">
        <v>152</v>
      </c>
    </row>
    <row r="542" s="13" customFormat="1">
      <c r="A542" s="13"/>
      <c r="B542" s="194"/>
      <c r="C542" s="13"/>
      <c r="D542" s="187" t="s">
        <v>166</v>
      </c>
      <c r="E542" s="195" t="s">
        <v>3</v>
      </c>
      <c r="F542" s="196" t="s">
        <v>780</v>
      </c>
      <c r="G542" s="13"/>
      <c r="H542" s="197">
        <v>13.124000000000001</v>
      </c>
      <c r="I542" s="198"/>
      <c r="J542" s="13"/>
      <c r="K542" s="13"/>
      <c r="L542" s="194"/>
      <c r="M542" s="199"/>
      <c r="N542" s="200"/>
      <c r="O542" s="200"/>
      <c r="P542" s="200"/>
      <c r="Q542" s="200"/>
      <c r="R542" s="200"/>
      <c r="S542" s="200"/>
      <c r="T542" s="20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195" t="s">
        <v>166</v>
      </c>
      <c r="AU542" s="195" t="s">
        <v>82</v>
      </c>
      <c r="AV542" s="13" t="s">
        <v>82</v>
      </c>
      <c r="AW542" s="13" t="s">
        <v>33</v>
      </c>
      <c r="AX542" s="13" t="s">
        <v>72</v>
      </c>
      <c r="AY542" s="195" t="s">
        <v>152</v>
      </c>
    </row>
    <row r="543" s="2" customFormat="1" ht="22.2" customHeight="1">
      <c r="A543" s="39"/>
      <c r="B543" s="173"/>
      <c r="C543" s="209" t="s">
        <v>793</v>
      </c>
      <c r="D543" s="209" t="s">
        <v>397</v>
      </c>
      <c r="E543" s="210" t="s">
        <v>794</v>
      </c>
      <c r="F543" s="211" t="s">
        <v>795</v>
      </c>
      <c r="G543" s="212" t="s">
        <v>158</v>
      </c>
      <c r="H543" s="213">
        <v>66.290000000000006</v>
      </c>
      <c r="I543" s="214"/>
      <c r="J543" s="215">
        <f>ROUND(I543*H543,2)</f>
        <v>0</v>
      </c>
      <c r="K543" s="211" t="s">
        <v>159</v>
      </c>
      <c r="L543" s="216"/>
      <c r="M543" s="217" t="s">
        <v>3</v>
      </c>
      <c r="N543" s="218" t="s">
        <v>43</v>
      </c>
      <c r="O543" s="73"/>
      <c r="P543" s="183">
        <f>O543*H543</f>
        <v>0</v>
      </c>
      <c r="Q543" s="183">
        <v>0.012319999999999999</v>
      </c>
      <c r="R543" s="183">
        <f>Q543*H543</f>
        <v>0.8166928</v>
      </c>
      <c r="S543" s="183">
        <v>0</v>
      </c>
      <c r="T543" s="184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185" t="s">
        <v>400</v>
      </c>
      <c r="AT543" s="185" t="s">
        <v>397</v>
      </c>
      <c r="AU543" s="185" t="s">
        <v>82</v>
      </c>
      <c r="AY543" s="20" t="s">
        <v>152</v>
      </c>
      <c r="BE543" s="186">
        <f>IF(N543="základní",J543,0)</f>
        <v>0</v>
      </c>
      <c r="BF543" s="186">
        <f>IF(N543="snížená",J543,0)</f>
        <v>0</v>
      </c>
      <c r="BG543" s="186">
        <f>IF(N543="zákl. přenesená",J543,0)</f>
        <v>0</v>
      </c>
      <c r="BH543" s="186">
        <f>IF(N543="sníž. přenesená",J543,0)</f>
        <v>0</v>
      </c>
      <c r="BI543" s="186">
        <f>IF(N543="nulová",J543,0)</f>
        <v>0</v>
      </c>
      <c r="BJ543" s="20" t="s">
        <v>80</v>
      </c>
      <c r="BK543" s="186">
        <f>ROUND(I543*H543,2)</f>
        <v>0</v>
      </c>
      <c r="BL543" s="20" t="s">
        <v>284</v>
      </c>
      <c r="BM543" s="185" t="s">
        <v>796</v>
      </c>
    </row>
    <row r="544" s="2" customFormat="1">
      <c r="A544" s="39"/>
      <c r="B544" s="40"/>
      <c r="C544" s="39"/>
      <c r="D544" s="187" t="s">
        <v>162</v>
      </c>
      <c r="E544" s="39"/>
      <c r="F544" s="188" t="s">
        <v>795</v>
      </c>
      <c r="G544" s="39"/>
      <c r="H544" s="39"/>
      <c r="I544" s="189"/>
      <c r="J544" s="39"/>
      <c r="K544" s="39"/>
      <c r="L544" s="40"/>
      <c r="M544" s="190"/>
      <c r="N544" s="191"/>
      <c r="O544" s="73"/>
      <c r="P544" s="73"/>
      <c r="Q544" s="73"/>
      <c r="R544" s="73"/>
      <c r="S544" s="73"/>
      <c r="T544" s="74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20" t="s">
        <v>162</v>
      </c>
      <c r="AU544" s="20" t="s">
        <v>82</v>
      </c>
    </row>
    <row r="545" s="13" customFormat="1">
      <c r="A545" s="13"/>
      <c r="B545" s="194"/>
      <c r="C545" s="13"/>
      <c r="D545" s="187" t="s">
        <v>166</v>
      </c>
      <c r="E545" s="13"/>
      <c r="F545" s="196" t="s">
        <v>797</v>
      </c>
      <c r="G545" s="13"/>
      <c r="H545" s="197">
        <v>66.290000000000006</v>
      </c>
      <c r="I545" s="198"/>
      <c r="J545" s="13"/>
      <c r="K545" s="13"/>
      <c r="L545" s="194"/>
      <c r="M545" s="199"/>
      <c r="N545" s="200"/>
      <c r="O545" s="200"/>
      <c r="P545" s="200"/>
      <c r="Q545" s="200"/>
      <c r="R545" s="200"/>
      <c r="S545" s="200"/>
      <c r="T545" s="20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195" t="s">
        <v>166</v>
      </c>
      <c r="AU545" s="195" t="s">
        <v>82</v>
      </c>
      <c r="AV545" s="13" t="s">
        <v>82</v>
      </c>
      <c r="AW545" s="13" t="s">
        <v>4</v>
      </c>
      <c r="AX545" s="13" t="s">
        <v>80</v>
      </c>
      <c r="AY545" s="195" t="s">
        <v>152</v>
      </c>
    </row>
    <row r="546" s="2" customFormat="1" ht="30" customHeight="1">
      <c r="A546" s="39"/>
      <c r="B546" s="173"/>
      <c r="C546" s="174" t="s">
        <v>798</v>
      </c>
      <c r="D546" s="174" t="s">
        <v>155</v>
      </c>
      <c r="E546" s="175" t="s">
        <v>799</v>
      </c>
      <c r="F546" s="176" t="s">
        <v>800</v>
      </c>
      <c r="G546" s="177" t="s">
        <v>158</v>
      </c>
      <c r="H546" s="178">
        <v>17.890000000000001</v>
      </c>
      <c r="I546" s="179"/>
      <c r="J546" s="180">
        <f>ROUND(I546*H546,2)</f>
        <v>0</v>
      </c>
      <c r="K546" s="176" t="s">
        <v>159</v>
      </c>
      <c r="L546" s="40"/>
      <c r="M546" s="181" t="s">
        <v>3</v>
      </c>
      <c r="N546" s="182" t="s">
        <v>43</v>
      </c>
      <c r="O546" s="73"/>
      <c r="P546" s="183">
        <f>O546*H546</f>
        <v>0</v>
      </c>
      <c r="Q546" s="183">
        <v>0</v>
      </c>
      <c r="R546" s="183">
        <f>Q546*H546</f>
        <v>0</v>
      </c>
      <c r="S546" s="183">
        <v>0</v>
      </c>
      <c r="T546" s="184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185" t="s">
        <v>284</v>
      </c>
      <c r="AT546" s="185" t="s">
        <v>155</v>
      </c>
      <c r="AU546" s="185" t="s">
        <v>82</v>
      </c>
      <c r="AY546" s="20" t="s">
        <v>152</v>
      </c>
      <c r="BE546" s="186">
        <f>IF(N546="základní",J546,0)</f>
        <v>0</v>
      </c>
      <c r="BF546" s="186">
        <f>IF(N546="snížená",J546,0)</f>
        <v>0</v>
      </c>
      <c r="BG546" s="186">
        <f>IF(N546="zákl. přenesená",J546,0)</f>
        <v>0</v>
      </c>
      <c r="BH546" s="186">
        <f>IF(N546="sníž. přenesená",J546,0)</f>
        <v>0</v>
      </c>
      <c r="BI546" s="186">
        <f>IF(N546="nulová",J546,0)</f>
        <v>0</v>
      </c>
      <c r="BJ546" s="20" t="s">
        <v>80</v>
      </c>
      <c r="BK546" s="186">
        <f>ROUND(I546*H546,2)</f>
        <v>0</v>
      </c>
      <c r="BL546" s="20" t="s">
        <v>284</v>
      </c>
      <c r="BM546" s="185" t="s">
        <v>801</v>
      </c>
    </row>
    <row r="547" s="2" customFormat="1">
      <c r="A547" s="39"/>
      <c r="B547" s="40"/>
      <c r="C547" s="39"/>
      <c r="D547" s="187" t="s">
        <v>162</v>
      </c>
      <c r="E547" s="39"/>
      <c r="F547" s="188" t="s">
        <v>802</v>
      </c>
      <c r="G547" s="39"/>
      <c r="H547" s="39"/>
      <c r="I547" s="189"/>
      <c r="J547" s="39"/>
      <c r="K547" s="39"/>
      <c r="L547" s="40"/>
      <c r="M547" s="190"/>
      <c r="N547" s="191"/>
      <c r="O547" s="73"/>
      <c r="P547" s="73"/>
      <c r="Q547" s="73"/>
      <c r="R547" s="73"/>
      <c r="S547" s="73"/>
      <c r="T547" s="74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20" t="s">
        <v>162</v>
      </c>
      <c r="AU547" s="20" t="s">
        <v>82</v>
      </c>
    </row>
    <row r="548" s="2" customFormat="1">
      <c r="A548" s="39"/>
      <c r="B548" s="40"/>
      <c r="C548" s="39"/>
      <c r="D548" s="192" t="s">
        <v>164</v>
      </c>
      <c r="E548" s="39"/>
      <c r="F548" s="193" t="s">
        <v>803</v>
      </c>
      <c r="G548" s="39"/>
      <c r="H548" s="39"/>
      <c r="I548" s="189"/>
      <c r="J548" s="39"/>
      <c r="K548" s="39"/>
      <c r="L548" s="40"/>
      <c r="M548" s="190"/>
      <c r="N548" s="191"/>
      <c r="O548" s="73"/>
      <c r="P548" s="73"/>
      <c r="Q548" s="73"/>
      <c r="R548" s="73"/>
      <c r="S548" s="73"/>
      <c r="T548" s="74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20" t="s">
        <v>164</v>
      </c>
      <c r="AU548" s="20" t="s">
        <v>82</v>
      </c>
    </row>
    <row r="549" s="13" customFormat="1">
      <c r="A549" s="13"/>
      <c r="B549" s="194"/>
      <c r="C549" s="13"/>
      <c r="D549" s="187" t="s">
        <v>166</v>
      </c>
      <c r="E549" s="195" t="s">
        <v>3</v>
      </c>
      <c r="F549" s="196" t="s">
        <v>804</v>
      </c>
      <c r="G549" s="13"/>
      <c r="H549" s="197">
        <v>4.7999999999999998</v>
      </c>
      <c r="I549" s="198"/>
      <c r="J549" s="13"/>
      <c r="K549" s="13"/>
      <c r="L549" s="194"/>
      <c r="M549" s="199"/>
      <c r="N549" s="200"/>
      <c r="O549" s="200"/>
      <c r="P549" s="200"/>
      <c r="Q549" s="200"/>
      <c r="R549" s="200"/>
      <c r="S549" s="200"/>
      <c r="T549" s="20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195" t="s">
        <v>166</v>
      </c>
      <c r="AU549" s="195" t="s">
        <v>82</v>
      </c>
      <c r="AV549" s="13" t="s">
        <v>82</v>
      </c>
      <c r="AW549" s="13" t="s">
        <v>33</v>
      </c>
      <c r="AX549" s="13" t="s">
        <v>72</v>
      </c>
      <c r="AY549" s="195" t="s">
        <v>152</v>
      </c>
    </row>
    <row r="550" s="14" customFormat="1">
      <c r="A550" s="14"/>
      <c r="B550" s="202"/>
      <c r="C550" s="14"/>
      <c r="D550" s="187" t="s">
        <v>166</v>
      </c>
      <c r="E550" s="203" t="s">
        <v>3</v>
      </c>
      <c r="F550" s="204" t="s">
        <v>267</v>
      </c>
      <c r="G550" s="14"/>
      <c r="H550" s="203" t="s">
        <v>3</v>
      </c>
      <c r="I550" s="205"/>
      <c r="J550" s="14"/>
      <c r="K550" s="14"/>
      <c r="L550" s="202"/>
      <c r="M550" s="206"/>
      <c r="N550" s="207"/>
      <c r="O550" s="207"/>
      <c r="P550" s="207"/>
      <c r="Q550" s="207"/>
      <c r="R550" s="207"/>
      <c r="S550" s="207"/>
      <c r="T550" s="208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03" t="s">
        <v>166</v>
      </c>
      <c r="AU550" s="203" t="s">
        <v>82</v>
      </c>
      <c r="AV550" s="14" t="s">
        <v>80</v>
      </c>
      <c r="AW550" s="14" t="s">
        <v>33</v>
      </c>
      <c r="AX550" s="14" t="s">
        <v>72</v>
      </c>
      <c r="AY550" s="203" t="s">
        <v>152</v>
      </c>
    </row>
    <row r="551" s="13" customFormat="1">
      <c r="A551" s="13"/>
      <c r="B551" s="194"/>
      <c r="C551" s="13"/>
      <c r="D551" s="187" t="s">
        <v>166</v>
      </c>
      <c r="E551" s="195" t="s">
        <v>3</v>
      </c>
      <c r="F551" s="196" t="s">
        <v>268</v>
      </c>
      <c r="G551" s="13"/>
      <c r="H551" s="197">
        <v>3.6499999999999999</v>
      </c>
      <c r="I551" s="198"/>
      <c r="J551" s="13"/>
      <c r="K551" s="13"/>
      <c r="L551" s="194"/>
      <c r="M551" s="199"/>
      <c r="N551" s="200"/>
      <c r="O551" s="200"/>
      <c r="P551" s="200"/>
      <c r="Q551" s="200"/>
      <c r="R551" s="200"/>
      <c r="S551" s="200"/>
      <c r="T551" s="20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195" t="s">
        <v>166</v>
      </c>
      <c r="AU551" s="195" t="s">
        <v>82</v>
      </c>
      <c r="AV551" s="13" t="s">
        <v>82</v>
      </c>
      <c r="AW551" s="13" t="s">
        <v>33</v>
      </c>
      <c r="AX551" s="13" t="s">
        <v>72</v>
      </c>
      <c r="AY551" s="195" t="s">
        <v>152</v>
      </c>
    </row>
    <row r="552" s="13" customFormat="1">
      <c r="A552" s="13"/>
      <c r="B552" s="194"/>
      <c r="C552" s="13"/>
      <c r="D552" s="187" t="s">
        <v>166</v>
      </c>
      <c r="E552" s="195" t="s">
        <v>3</v>
      </c>
      <c r="F552" s="196" t="s">
        <v>779</v>
      </c>
      <c r="G552" s="13"/>
      <c r="H552" s="197">
        <v>9.4399999999999995</v>
      </c>
      <c r="I552" s="198"/>
      <c r="J552" s="13"/>
      <c r="K552" s="13"/>
      <c r="L552" s="194"/>
      <c r="M552" s="199"/>
      <c r="N552" s="200"/>
      <c r="O552" s="200"/>
      <c r="P552" s="200"/>
      <c r="Q552" s="200"/>
      <c r="R552" s="200"/>
      <c r="S552" s="200"/>
      <c r="T552" s="20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195" t="s">
        <v>166</v>
      </c>
      <c r="AU552" s="195" t="s">
        <v>82</v>
      </c>
      <c r="AV552" s="13" t="s">
        <v>82</v>
      </c>
      <c r="AW552" s="13" t="s">
        <v>33</v>
      </c>
      <c r="AX552" s="13" t="s">
        <v>72</v>
      </c>
      <c r="AY552" s="195" t="s">
        <v>152</v>
      </c>
    </row>
    <row r="553" s="2" customFormat="1" ht="22.2" customHeight="1">
      <c r="A553" s="39"/>
      <c r="B553" s="173"/>
      <c r="C553" s="174" t="s">
        <v>805</v>
      </c>
      <c r="D553" s="174" t="s">
        <v>155</v>
      </c>
      <c r="E553" s="175" t="s">
        <v>806</v>
      </c>
      <c r="F553" s="176" t="s">
        <v>807</v>
      </c>
      <c r="G553" s="177" t="s">
        <v>317</v>
      </c>
      <c r="H553" s="178">
        <v>35</v>
      </c>
      <c r="I553" s="179"/>
      <c r="J553" s="180">
        <f>ROUND(I553*H553,2)</f>
        <v>0</v>
      </c>
      <c r="K553" s="176" t="s">
        <v>159</v>
      </c>
      <c r="L553" s="40"/>
      <c r="M553" s="181" t="s">
        <v>3</v>
      </c>
      <c r="N553" s="182" t="s">
        <v>43</v>
      </c>
      <c r="O553" s="73"/>
      <c r="P553" s="183">
        <f>O553*H553</f>
        <v>0</v>
      </c>
      <c r="Q553" s="183">
        <v>0.00020000000000000001</v>
      </c>
      <c r="R553" s="183">
        <f>Q553*H553</f>
        <v>0.0070000000000000001</v>
      </c>
      <c r="S553" s="183">
        <v>0</v>
      </c>
      <c r="T553" s="184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185" t="s">
        <v>284</v>
      </c>
      <c r="AT553" s="185" t="s">
        <v>155</v>
      </c>
      <c r="AU553" s="185" t="s">
        <v>82</v>
      </c>
      <c r="AY553" s="20" t="s">
        <v>152</v>
      </c>
      <c r="BE553" s="186">
        <f>IF(N553="základní",J553,0)</f>
        <v>0</v>
      </c>
      <c r="BF553" s="186">
        <f>IF(N553="snížená",J553,0)</f>
        <v>0</v>
      </c>
      <c r="BG553" s="186">
        <f>IF(N553="zákl. přenesená",J553,0)</f>
        <v>0</v>
      </c>
      <c r="BH553" s="186">
        <f>IF(N553="sníž. přenesená",J553,0)</f>
        <v>0</v>
      </c>
      <c r="BI553" s="186">
        <f>IF(N553="nulová",J553,0)</f>
        <v>0</v>
      </c>
      <c r="BJ553" s="20" t="s">
        <v>80</v>
      </c>
      <c r="BK553" s="186">
        <f>ROUND(I553*H553,2)</f>
        <v>0</v>
      </c>
      <c r="BL553" s="20" t="s">
        <v>284</v>
      </c>
      <c r="BM553" s="185" t="s">
        <v>808</v>
      </c>
    </row>
    <row r="554" s="2" customFormat="1">
      <c r="A554" s="39"/>
      <c r="B554" s="40"/>
      <c r="C554" s="39"/>
      <c r="D554" s="187" t="s">
        <v>162</v>
      </c>
      <c r="E554" s="39"/>
      <c r="F554" s="188" t="s">
        <v>809</v>
      </c>
      <c r="G554" s="39"/>
      <c r="H554" s="39"/>
      <c r="I554" s="189"/>
      <c r="J554" s="39"/>
      <c r="K554" s="39"/>
      <c r="L554" s="40"/>
      <c r="M554" s="190"/>
      <c r="N554" s="191"/>
      <c r="O554" s="73"/>
      <c r="P554" s="73"/>
      <c r="Q554" s="73"/>
      <c r="R554" s="73"/>
      <c r="S554" s="73"/>
      <c r="T554" s="74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20" t="s">
        <v>162</v>
      </c>
      <c r="AU554" s="20" t="s">
        <v>82</v>
      </c>
    </row>
    <row r="555" s="2" customFormat="1">
      <c r="A555" s="39"/>
      <c r="B555" s="40"/>
      <c r="C555" s="39"/>
      <c r="D555" s="192" t="s">
        <v>164</v>
      </c>
      <c r="E555" s="39"/>
      <c r="F555" s="193" t="s">
        <v>810</v>
      </c>
      <c r="G555" s="39"/>
      <c r="H555" s="39"/>
      <c r="I555" s="189"/>
      <c r="J555" s="39"/>
      <c r="K555" s="39"/>
      <c r="L555" s="40"/>
      <c r="M555" s="190"/>
      <c r="N555" s="191"/>
      <c r="O555" s="73"/>
      <c r="P555" s="73"/>
      <c r="Q555" s="73"/>
      <c r="R555" s="73"/>
      <c r="S555" s="73"/>
      <c r="T555" s="74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20" t="s">
        <v>164</v>
      </c>
      <c r="AU555" s="20" t="s">
        <v>82</v>
      </c>
    </row>
    <row r="556" s="13" customFormat="1">
      <c r="A556" s="13"/>
      <c r="B556" s="194"/>
      <c r="C556" s="13"/>
      <c r="D556" s="187" t="s">
        <v>166</v>
      </c>
      <c r="E556" s="195" t="s">
        <v>3</v>
      </c>
      <c r="F556" s="196" t="s">
        <v>811</v>
      </c>
      <c r="G556" s="13"/>
      <c r="H556" s="197">
        <v>2</v>
      </c>
      <c r="I556" s="198"/>
      <c r="J556" s="13"/>
      <c r="K556" s="13"/>
      <c r="L556" s="194"/>
      <c r="M556" s="199"/>
      <c r="N556" s="200"/>
      <c r="O556" s="200"/>
      <c r="P556" s="200"/>
      <c r="Q556" s="200"/>
      <c r="R556" s="200"/>
      <c r="S556" s="200"/>
      <c r="T556" s="20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195" t="s">
        <v>166</v>
      </c>
      <c r="AU556" s="195" t="s">
        <v>82</v>
      </c>
      <c r="AV556" s="13" t="s">
        <v>82</v>
      </c>
      <c r="AW556" s="13" t="s">
        <v>33</v>
      </c>
      <c r="AX556" s="13" t="s">
        <v>72</v>
      </c>
      <c r="AY556" s="195" t="s">
        <v>152</v>
      </c>
    </row>
    <row r="557" s="13" customFormat="1">
      <c r="A557" s="13"/>
      <c r="B557" s="194"/>
      <c r="C557" s="13"/>
      <c r="D557" s="187" t="s">
        <v>166</v>
      </c>
      <c r="E557" s="195" t="s">
        <v>3</v>
      </c>
      <c r="F557" s="196" t="s">
        <v>812</v>
      </c>
      <c r="G557" s="13"/>
      <c r="H557" s="197">
        <v>20</v>
      </c>
      <c r="I557" s="198"/>
      <c r="J557" s="13"/>
      <c r="K557" s="13"/>
      <c r="L557" s="194"/>
      <c r="M557" s="199"/>
      <c r="N557" s="200"/>
      <c r="O557" s="200"/>
      <c r="P557" s="200"/>
      <c r="Q557" s="200"/>
      <c r="R557" s="200"/>
      <c r="S557" s="200"/>
      <c r="T557" s="20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195" t="s">
        <v>166</v>
      </c>
      <c r="AU557" s="195" t="s">
        <v>82</v>
      </c>
      <c r="AV557" s="13" t="s">
        <v>82</v>
      </c>
      <c r="AW557" s="13" t="s">
        <v>33</v>
      </c>
      <c r="AX557" s="13" t="s">
        <v>72</v>
      </c>
      <c r="AY557" s="195" t="s">
        <v>152</v>
      </c>
    </row>
    <row r="558" s="13" customFormat="1">
      <c r="A558" s="13"/>
      <c r="B558" s="194"/>
      <c r="C558" s="13"/>
      <c r="D558" s="187" t="s">
        <v>166</v>
      </c>
      <c r="E558" s="195" t="s">
        <v>3</v>
      </c>
      <c r="F558" s="196" t="s">
        <v>813</v>
      </c>
      <c r="G558" s="13"/>
      <c r="H558" s="197">
        <v>13</v>
      </c>
      <c r="I558" s="198"/>
      <c r="J558" s="13"/>
      <c r="K558" s="13"/>
      <c r="L558" s="194"/>
      <c r="M558" s="199"/>
      <c r="N558" s="200"/>
      <c r="O558" s="200"/>
      <c r="P558" s="200"/>
      <c r="Q558" s="200"/>
      <c r="R558" s="200"/>
      <c r="S558" s="200"/>
      <c r="T558" s="20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195" t="s">
        <v>166</v>
      </c>
      <c r="AU558" s="195" t="s">
        <v>82</v>
      </c>
      <c r="AV558" s="13" t="s">
        <v>82</v>
      </c>
      <c r="AW558" s="13" t="s">
        <v>33</v>
      </c>
      <c r="AX558" s="13" t="s">
        <v>72</v>
      </c>
      <c r="AY558" s="195" t="s">
        <v>152</v>
      </c>
    </row>
    <row r="559" s="2" customFormat="1" ht="22.2" customHeight="1">
      <c r="A559" s="39"/>
      <c r="B559" s="173"/>
      <c r="C559" s="174" t="s">
        <v>814</v>
      </c>
      <c r="D559" s="174" t="s">
        <v>155</v>
      </c>
      <c r="E559" s="175" t="s">
        <v>815</v>
      </c>
      <c r="F559" s="176" t="s">
        <v>816</v>
      </c>
      <c r="G559" s="177" t="s">
        <v>317</v>
      </c>
      <c r="H559" s="178">
        <v>10.824999999999999</v>
      </c>
      <c r="I559" s="179"/>
      <c r="J559" s="180">
        <f>ROUND(I559*H559,2)</f>
        <v>0</v>
      </c>
      <c r="K559" s="176" t="s">
        <v>159</v>
      </c>
      <c r="L559" s="40"/>
      <c r="M559" s="181" t="s">
        <v>3</v>
      </c>
      <c r="N559" s="182" t="s">
        <v>43</v>
      </c>
      <c r="O559" s="73"/>
      <c r="P559" s="183">
        <f>O559*H559</f>
        <v>0</v>
      </c>
      <c r="Q559" s="183">
        <v>0.00018000000000000001</v>
      </c>
      <c r="R559" s="183">
        <f>Q559*H559</f>
        <v>0.0019484999999999999</v>
      </c>
      <c r="S559" s="183">
        <v>0</v>
      </c>
      <c r="T559" s="184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185" t="s">
        <v>284</v>
      </c>
      <c r="AT559" s="185" t="s">
        <v>155</v>
      </c>
      <c r="AU559" s="185" t="s">
        <v>82</v>
      </c>
      <c r="AY559" s="20" t="s">
        <v>152</v>
      </c>
      <c r="BE559" s="186">
        <f>IF(N559="základní",J559,0)</f>
        <v>0</v>
      </c>
      <c r="BF559" s="186">
        <f>IF(N559="snížená",J559,0)</f>
        <v>0</v>
      </c>
      <c r="BG559" s="186">
        <f>IF(N559="zákl. přenesená",J559,0)</f>
        <v>0</v>
      </c>
      <c r="BH559" s="186">
        <f>IF(N559="sníž. přenesená",J559,0)</f>
        <v>0</v>
      </c>
      <c r="BI559" s="186">
        <f>IF(N559="nulová",J559,0)</f>
        <v>0</v>
      </c>
      <c r="BJ559" s="20" t="s">
        <v>80</v>
      </c>
      <c r="BK559" s="186">
        <f>ROUND(I559*H559,2)</f>
        <v>0</v>
      </c>
      <c r="BL559" s="20" t="s">
        <v>284</v>
      </c>
      <c r="BM559" s="185" t="s">
        <v>817</v>
      </c>
    </row>
    <row r="560" s="2" customFormat="1">
      <c r="A560" s="39"/>
      <c r="B560" s="40"/>
      <c r="C560" s="39"/>
      <c r="D560" s="187" t="s">
        <v>162</v>
      </c>
      <c r="E560" s="39"/>
      <c r="F560" s="188" t="s">
        <v>818</v>
      </c>
      <c r="G560" s="39"/>
      <c r="H560" s="39"/>
      <c r="I560" s="189"/>
      <c r="J560" s="39"/>
      <c r="K560" s="39"/>
      <c r="L560" s="40"/>
      <c r="M560" s="190"/>
      <c r="N560" s="191"/>
      <c r="O560" s="73"/>
      <c r="P560" s="73"/>
      <c r="Q560" s="73"/>
      <c r="R560" s="73"/>
      <c r="S560" s="73"/>
      <c r="T560" s="74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20" t="s">
        <v>162</v>
      </c>
      <c r="AU560" s="20" t="s">
        <v>82</v>
      </c>
    </row>
    <row r="561" s="2" customFormat="1">
      <c r="A561" s="39"/>
      <c r="B561" s="40"/>
      <c r="C561" s="39"/>
      <c r="D561" s="192" t="s">
        <v>164</v>
      </c>
      <c r="E561" s="39"/>
      <c r="F561" s="193" t="s">
        <v>819</v>
      </c>
      <c r="G561" s="39"/>
      <c r="H561" s="39"/>
      <c r="I561" s="189"/>
      <c r="J561" s="39"/>
      <c r="K561" s="39"/>
      <c r="L561" s="40"/>
      <c r="M561" s="190"/>
      <c r="N561" s="191"/>
      <c r="O561" s="73"/>
      <c r="P561" s="73"/>
      <c r="Q561" s="73"/>
      <c r="R561" s="73"/>
      <c r="S561" s="73"/>
      <c r="T561" s="74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20" t="s">
        <v>164</v>
      </c>
      <c r="AU561" s="20" t="s">
        <v>82</v>
      </c>
    </row>
    <row r="562" s="13" customFormat="1">
      <c r="A562" s="13"/>
      <c r="B562" s="194"/>
      <c r="C562" s="13"/>
      <c r="D562" s="187" t="s">
        <v>166</v>
      </c>
      <c r="E562" s="195" t="s">
        <v>3</v>
      </c>
      <c r="F562" s="196" t="s">
        <v>820</v>
      </c>
      <c r="G562" s="13"/>
      <c r="H562" s="197">
        <v>3.2000000000000002</v>
      </c>
      <c r="I562" s="198"/>
      <c r="J562" s="13"/>
      <c r="K562" s="13"/>
      <c r="L562" s="194"/>
      <c r="M562" s="199"/>
      <c r="N562" s="200"/>
      <c r="O562" s="200"/>
      <c r="P562" s="200"/>
      <c r="Q562" s="200"/>
      <c r="R562" s="200"/>
      <c r="S562" s="200"/>
      <c r="T562" s="20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195" t="s">
        <v>166</v>
      </c>
      <c r="AU562" s="195" t="s">
        <v>82</v>
      </c>
      <c r="AV562" s="13" t="s">
        <v>82</v>
      </c>
      <c r="AW562" s="13" t="s">
        <v>33</v>
      </c>
      <c r="AX562" s="13" t="s">
        <v>72</v>
      </c>
      <c r="AY562" s="195" t="s">
        <v>152</v>
      </c>
    </row>
    <row r="563" s="14" customFormat="1">
      <c r="A563" s="14"/>
      <c r="B563" s="202"/>
      <c r="C563" s="14"/>
      <c r="D563" s="187" t="s">
        <v>166</v>
      </c>
      <c r="E563" s="203" t="s">
        <v>3</v>
      </c>
      <c r="F563" s="204" t="s">
        <v>267</v>
      </c>
      <c r="G563" s="14"/>
      <c r="H563" s="203" t="s">
        <v>3</v>
      </c>
      <c r="I563" s="205"/>
      <c r="J563" s="14"/>
      <c r="K563" s="14"/>
      <c r="L563" s="202"/>
      <c r="M563" s="206"/>
      <c r="N563" s="207"/>
      <c r="O563" s="207"/>
      <c r="P563" s="207"/>
      <c r="Q563" s="207"/>
      <c r="R563" s="207"/>
      <c r="S563" s="207"/>
      <c r="T563" s="208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03" t="s">
        <v>166</v>
      </c>
      <c r="AU563" s="203" t="s">
        <v>82</v>
      </c>
      <c r="AV563" s="14" t="s">
        <v>80</v>
      </c>
      <c r="AW563" s="14" t="s">
        <v>33</v>
      </c>
      <c r="AX563" s="14" t="s">
        <v>72</v>
      </c>
      <c r="AY563" s="203" t="s">
        <v>152</v>
      </c>
    </row>
    <row r="564" s="13" customFormat="1">
      <c r="A564" s="13"/>
      <c r="B564" s="194"/>
      <c r="C564" s="13"/>
      <c r="D564" s="187" t="s">
        <v>166</v>
      </c>
      <c r="E564" s="195" t="s">
        <v>3</v>
      </c>
      <c r="F564" s="196" t="s">
        <v>821</v>
      </c>
      <c r="G564" s="13"/>
      <c r="H564" s="197">
        <v>1.825</v>
      </c>
      <c r="I564" s="198"/>
      <c r="J564" s="13"/>
      <c r="K564" s="13"/>
      <c r="L564" s="194"/>
      <c r="M564" s="199"/>
      <c r="N564" s="200"/>
      <c r="O564" s="200"/>
      <c r="P564" s="200"/>
      <c r="Q564" s="200"/>
      <c r="R564" s="200"/>
      <c r="S564" s="200"/>
      <c r="T564" s="20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195" t="s">
        <v>166</v>
      </c>
      <c r="AU564" s="195" t="s">
        <v>82</v>
      </c>
      <c r="AV564" s="13" t="s">
        <v>82</v>
      </c>
      <c r="AW564" s="13" t="s">
        <v>33</v>
      </c>
      <c r="AX564" s="13" t="s">
        <v>72</v>
      </c>
      <c r="AY564" s="195" t="s">
        <v>152</v>
      </c>
    </row>
    <row r="565" s="13" customFormat="1">
      <c r="A565" s="13"/>
      <c r="B565" s="194"/>
      <c r="C565" s="13"/>
      <c r="D565" s="187" t="s">
        <v>166</v>
      </c>
      <c r="E565" s="195" t="s">
        <v>3</v>
      </c>
      <c r="F565" s="196" t="s">
        <v>822</v>
      </c>
      <c r="G565" s="13"/>
      <c r="H565" s="197">
        <v>5.7999999999999998</v>
      </c>
      <c r="I565" s="198"/>
      <c r="J565" s="13"/>
      <c r="K565" s="13"/>
      <c r="L565" s="194"/>
      <c r="M565" s="199"/>
      <c r="N565" s="200"/>
      <c r="O565" s="200"/>
      <c r="P565" s="200"/>
      <c r="Q565" s="200"/>
      <c r="R565" s="200"/>
      <c r="S565" s="200"/>
      <c r="T565" s="201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195" t="s">
        <v>166</v>
      </c>
      <c r="AU565" s="195" t="s">
        <v>82</v>
      </c>
      <c r="AV565" s="13" t="s">
        <v>82</v>
      </c>
      <c r="AW565" s="13" t="s">
        <v>33</v>
      </c>
      <c r="AX565" s="13" t="s">
        <v>72</v>
      </c>
      <c r="AY565" s="195" t="s">
        <v>152</v>
      </c>
    </row>
    <row r="566" s="2" customFormat="1" ht="14.4" customHeight="1">
      <c r="A566" s="39"/>
      <c r="B566" s="173"/>
      <c r="C566" s="209" t="s">
        <v>272</v>
      </c>
      <c r="D566" s="209" t="s">
        <v>397</v>
      </c>
      <c r="E566" s="210" t="s">
        <v>823</v>
      </c>
      <c r="F566" s="211" t="s">
        <v>824</v>
      </c>
      <c r="G566" s="212" t="s">
        <v>317</v>
      </c>
      <c r="H566" s="213">
        <v>11.366</v>
      </c>
      <c r="I566" s="214"/>
      <c r="J566" s="215">
        <f>ROUND(I566*H566,2)</f>
        <v>0</v>
      </c>
      <c r="K566" s="211" t="s">
        <v>159</v>
      </c>
      <c r="L566" s="216"/>
      <c r="M566" s="217" t="s">
        <v>3</v>
      </c>
      <c r="N566" s="218" t="s">
        <v>43</v>
      </c>
      <c r="O566" s="73"/>
      <c r="P566" s="183">
        <f>O566*H566</f>
        <v>0</v>
      </c>
      <c r="Q566" s="183">
        <v>0.00032000000000000003</v>
      </c>
      <c r="R566" s="183">
        <f>Q566*H566</f>
        <v>0.0036371200000000002</v>
      </c>
      <c r="S566" s="183">
        <v>0</v>
      </c>
      <c r="T566" s="184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185" t="s">
        <v>400</v>
      </c>
      <c r="AT566" s="185" t="s">
        <v>397</v>
      </c>
      <c r="AU566" s="185" t="s">
        <v>82</v>
      </c>
      <c r="AY566" s="20" t="s">
        <v>152</v>
      </c>
      <c r="BE566" s="186">
        <f>IF(N566="základní",J566,0)</f>
        <v>0</v>
      </c>
      <c r="BF566" s="186">
        <f>IF(N566="snížená",J566,0)</f>
        <v>0</v>
      </c>
      <c r="BG566" s="186">
        <f>IF(N566="zákl. přenesená",J566,0)</f>
        <v>0</v>
      </c>
      <c r="BH566" s="186">
        <f>IF(N566="sníž. přenesená",J566,0)</f>
        <v>0</v>
      </c>
      <c r="BI566" s="186">
        <f>IF(N566="nulová",J566,0)</f>
        <v>0</v>
      </c>
      <c r="BJ566" s="20" t="s">
        <v>80</v>
      </c>
      <c r="BK566" s="186">
        <f>ROUND(I566*H566,2)</f>
        <v>0</v>
      </c>
      <c r="BL566" s="20" t="s">
        <v>284</v>
      </c>
      <c r="BM566" s="185" t="s">
        <v>825</v>
      </c>
    </row>
    <row r="567" s="2" customFormat="1">
      <c r="A567" s="39"/>
      <c r="B567" s="40"/>
      <c r="C567" s="39"/>
      <c r="D567" s="187" t="s">
        <v>162</v>
      </c>
      <c r="E567" s="39"/>
      <c r="F567" s="188" t="s">
        <v>824</v>
      </c>
      <c r="G567" s="39"/>
      <c r="H567" s="39"/>
      <c r="I567" s="189"/>
      <c r="J567" s="39"/>
      <c r="K567" s="39"/>
      <c r="L567" s="40"/>
      <c r="M567" s="190"/>
      <c r="N567" s="191"/>
      <c r="O567" s="73"/>
      <c r="P567" s="73"/>
      <c r="Q567" s="73"/>
      <c r="R567" s="73"/>
      <c r="S567" s="73"/>
      <c r="T567" s="74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20" t="s">
        <v>162</v>
      </c>
      <c r="AU567" s="20" t="s">
        <v>82</v>
      </c>
    </row>
    <row r="568" s="13" customFormat="1">
      <c r="A568" s="13"/>
      <c r="B568" s="194"/>
      <c r="C568" s="13"/>
      <c r="D568" s="187" t="s">
        <v>166</v>
      </c>
      <c r="E568" s="13"/>
      <c r="F568" s="196" t="s">
        <v>826</v>
      </c>
      <c r="G568" s="13"/>
      <c r="H568" s="197">
        <v>11.366</v>
      </c>
      <c r="I568" s="198"/>
      <c r="J568" s="13"/>
      <c r="K568" s="13"/>
      <c r="L568" s="194"/>
      <c r="M568" s="199"/>
      <c r="N568" s="200"/>
      <c r="O568" s="200"/>
      <c r="P568" s="200"/>
      <c r="Q568" s="200"/>
      <c r="R568" s="200"/>
      <c r="S568" s="200"/>
      <c r="T568" s="20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195" t="s">
        <v>166</v>
      </c>
      <c r="AU568" s="195" t="s">
        <v>82</v>
      </c>
      <c r="AV568" s="13" t="s">
        <v>82</v>
      </c>
      <c r="AW568" s="13" t="s">
        <v>4</v>
      </c>
      <c r="AX568" s="13" t="s">
        <v>80</v>
      </c>
      <c r="AY568" s="195" t="s">
        <v>152</v>
      </c>
    </row>
    <row r="569" s="2" customFormat="1" ht="22.2" customHeight="1">
      <c r="A569" s="39"/>
      <c r="B569" s="173"/>
      <c r="C569" s="174" t="s">
        <v>282</v>
      </c>
      <c r="D569" s="174" t="s">
        <v>155</v>
      </c>
      <c r="E569" s="175" t="s">
        <v>827</v>
      </c>
      <c r="F569" s="176" t="s">
        <v>828</v>
      </c>
      <c r="G569" s="177" t="s">
        <v>317</v>
      </c>
      <c r="H569" s="178">
        <v>35</v>
      </c>
      <c r="I569" s="179"/>
      <c r="J569" s="180">
        <f>ROUND(I569*H569,2)</f>
        <v>0</v>
      </c>
      <c r="K569" s="176" t="s">
        <v>159</v>
      </c>
      <c r="L569" s="40"/>
      <c r="M569" s="181" t="s">
        <v>3</v>
      </c>
      <c r="N569" s="182" t="s">
        <v>43</v>
      </c>
      <c r="O569" s="73"/>
      <c r="P569" s="183">
        <f>O569*H569</f>
        <v>0</v>
      </c>
      <c r="Q569" s="183">
        <v>0.00020000000000000001</v>
      </c>
      <c r="R569" s="183">
        <f>Q569*H569</f>
        <v>0.0070000000000000001</v>
      </c>
      <c r="S569" s="183">
        <v>0</v>
      </c>
      <c r="T569" s="184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185" t="s">
        <v>284</v>
      </c>
      <c r="AT569" s="185" t="s">
        <v>155</v>
      </c>
      <c r="AU569" s="185" t="s">
        <v>82</v>
      </c>
      <c r="AY569" s="20" t="s">
        <v>152</v>
      </c>
      <c r="BE569" s="186">
        <f>IF(N569="základní",J569,0)</f>
        <v>0</v>
      </c>
      <c r="BF569" s="186">
        <f>IF(N569="snížená",J569,0)</f>
        <v>0</v>
      </c>
      <c r="BG569" s="186">
        <f>IF(N569="zákl. přenesená",J569,0)</f>
        <v>0</v>
      </c>
      <c r="BH569" s="186">
        <f>IF(N569="sníž. přenesená",J569,0)</f>
        <v>0</v>
      </c>
      <c r="BI569" s="186">
        <f>IF(N569="nulová",J569,0)</f>
        <v>0</v>
      </c>
      <c r="BJ569" s="20" t="s">
        <v>80</v>
      </c>
      <c r="BK569" s="186">
        <f>ROUND(I569*H569,2)</f>
        <v>0</v>
      </c>
      <c r="BL569" s="20" t="s">
        <v>284</v>
      </c>
      <c r="BM569" s="185" t="s">
        <v>829</v>
      </c>
    </row>
    <row r="570" s="2" customFormat="1">
      <c r="A570" s="39"/>
      <c r="B570" s="40"/>
      <c r="C570" s="39"/>
      <c r="D570" s="187" t="s">
        <v>162</v>
      </c>
      <c r="E570" s="39"/>
      <c r="F570" s="188" t="s">
        <v>830</v>
      </c>
      <c r="G570" s="39"/>
      <c r="H570" s="39"/>
      <c r="I570" s="189"/>
      <c r="J570" s="39"/>
      <c r="K570" s="39"/>
      <c r="L570" s="40"/>
      <c r="M570" s="190"/>
      <c r="N570" s="191"/>
      <c r="O570" s="73"/>
      <c r="P570" s="73"/>
      <c r="Q570" s="73"/>
      <c r="R570" s="73"/>
      <c r="S570" s="73"/>
      <c r="T570" s="74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20" t="s">
        <v>162</v>
      </c>
      <c r="AU570" s="20" t="s">
        <v>82</v>
      </c>
    </row>
    <row r="571" s="2" customFormat="1">
      <c r="A571" s="39"/>
      <c r="B571" s="40"/>
      <c r="C571" s="39"/>
      <c r="D571" s="192" t="s">
        <v>164</v>
      </c>
      <c r="E571" s="39"/>
      <c r="F571" s="193" t="s">
        <v>831</v>
      </c>
      <c r="G571" s="39"/>
      <c r="H571" s="39"/>
      <c r="I571" s="189"/>
      <c r="J571" s="39"/>
      <c r="K571" s="39"/>
      <c r="L571" s="40"/>
      <c r="M571" s="190"/>
      <c r="N571" s="191"/>
      <c r="O571" s="73"/>
      <c r="P571" s="73"/>
      <c r="Q571" s="73"/>
      <c r="R571" s="73"/>
      <c r="S571" s="73"/>
      <c r="T571" s="74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20" t="s">
        <v>164</v>
      </c>
      <c r="AU571" s="20" t="s">
        <v>82</v>
      </c>
    </row>
    <row r="572" s="13" customFormat="1">
      <c r="A572" s="13"/>
      <c r="B572" s="194"/>
      <c r="C572" s="13"/>
      <c r="D572" s="187" t="s">
        <v>166</v>
      </c>
      <c r="E572" s="195" t="s">
        <v>3</v>
      </c>
      <c r="F572" s="196" t="s">
        <v>811</v>
      </c>
      <c r="G572" s="13"/>
      <c r="H572" s="197">
        <v>2</v>
      </c>
      <c r="I572" s="198"/>
      <c r="J572" s="13"/>
      <c r="K572" s="13"/>
      <c r="L572" s="194"/>
      <c r="M572" s="199"/>
      <c r="N572" s="200"/>
      <c r="O572" s="200"/>
      <c r="P572" s="200"/>
      <c r="Q572" s="200"/>
      <c r="R572" s="200"/>
      <c r="S572" s="200"/>
      <c r="T572" s="20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195" t="s">
        <v>166</v>
      </c>
      <c r="AU572" s="195" t="s">
        <v>82</v>
      </c>
      <c r="AV572" s="13" t="s">
        <v>82</v>
      </c>
      <c r="AW572" s="13" t="s">
        <v>33</v>
      </c>
      <c r="AX572" s="13" t="s">
        <v>72</v>
      </c>
      <c r="AY572" s="195" t="s">
        <v>152</v>
      </c>
    </row>
    <row r="573" s="13" customFormat="1">
      <c r="A573" s="13"/>
      <c r="B573" s="194"/>
      <c r="C573" s="13"/>
      <c r="D573" s="187" t="s">
        <v>166</v>
      </c>
      <c r="E573" s="195" t="s">
        <v>3</v>
      </c>
      <c r="F573" s="196" t="s">
        <v>812</v>
      </c>
      <c r="G573" s="13"/>
      <c r="H573" s="197">
        <v>20</v>
      </c>
      <c r="I573" s="198"/>
      <c r="J573" s="13"/>
      <c r="K573" s="13"/>
      <c r="L573" s="194"/>
      <c r="M573" s="199"/>
      <c r="N573" s="200"/>
      <c r="O573" s="200"/>
      <c r="P573" s="200"/>
      <c r="Q573" s="200"/>
      <c r="R573" s="200"/>
      <c r="S573" s="200"/>
      <c r="T573" s="20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195" t="s">
        <v>166</v>
      </c>
      <c r="AU573" s="195" t="s">
        <v>82</v>
      </c>
      <c r="AV573" s="13" t="s">
        <v>82</v>
      </c>
      <c r="AW573" s="13" t="s">
        <v>33</v>
      </c>
      <c r="AX573" s="13" t="s">
        <v>72</v>
      </c>
      <c r="AY573" s="195" t="s">
        <v>152</v>
      </c>
    </row>
    <row r="574" s="13" customFormat="1">
      <c r="A574" s="13"/>
      <c r="B574" s="194"/>
      <c r="C574" s="13"/>
      <c r="D574" s="187" t="s">
        <v>166</v>
      </c>
      <c r="E574" s="195" t="s">
        <v>3</v>
      </c>
      <c r="F574" s="196" t="s">
        <v>813</v>
      </c>
      <c r="G574" s="13"/>
      <c r="H574" s="197">
        <v>13</v>
      </c>
      <c r="I574" s="198"/>
      <c r="J574" s="13"/>
      <c r="K574" s="13"/>
      <c r="L574" s="194"/>
      <c r="M574" s="199"/>
      <c r="N574" s="200"/>
      <c r="O574" s="200"/>
      <c r="P574" s="200"/>
      <c r="Q574" s="200"/>
      <c r="R574" s="200"/>
      <c r="S574" s="200"/>
      <c r="T574" s="20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195" t="s">
        <v>166</v>
      </c>
      <c r="AU574" s="195" t="s">
        <v>82</v>
      </c>
      <c r="AV574" s="13" t="s">
        <v>82</v>
      </c>
      <c r="AW574" s="13" t="s">
        <v>33</v>
      </c>
      <c r="AX574" s="13" t="s">
        <v>72</v>
      </c>
      <c r="AY574" s="195" t="s">
        <v>152</v>
      </c>
    </row>
    <row r="575" s="2" customFormat="1" ht="14.4" customHeight="1">
      <c r="A575" s="39"/>
      <c r="B575" s="173"/>
      <c r="C575" s="209" t="s">
        <v>291</v>
      </c>
      <c r="D575" s="209" t="s">
        <v>397</v>
      </c>
      <c r="E575" s="210" t="s">
        <v>823</v>
      </c>
      <c r="F575" s="211" t="s">
        <v>824</v>
      </c>
      <c r="G575" s="212" t="s">
        <v>317</v>
      </c>
      <c r="H575" s="213">
        <v>36.75</v>
      </c>
      <c r="I575" s="214"/>
      <c r="J575" s="215">
        <f>ROUND(I575*H575,2)</f>
        <v>0</v>
      </c>
      <c r="K575" s="211" t="s">
        <v>159</v>
      </c>
      <c r="L575" s="216"/>
      <c r="M575" s="217" t="s">
        <v>3</v>
      </c>
      <c r="N575" s="218" t="s">
        <v>43</v>
      </c>
      <c r="O575" s="73"/>
      <c r="P575" s="183">
        <f>O575*H575</f>
        <v>0</v>
      </c>
      <c r="Q575" s="183">
        <v>0.00032000000000000003</v>
      </c>
      <c r="R575" s="183">
        <f>Q575*H575</f>
        <v>0.011760000000000001</v>
      </c>
      <c r="S575" s="183">
        <v>0</v>
      </c>
      <c r="T575" s="184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185" t="s">
        <v>400</v>
      </c>
      <c r="AT575" s="185" t="s">
        <v>397</v>
      </c>
      <c r="AU575" s="185" t="s">
        <v>82</v>
      </c>
      <c r="AY575" s="20" t="s">
        <v>152</v>
      </c>
      <c r="BE575" s="186">
        <f>IF(N575="základní",J575,0)</f>
        <v>0</v>
      </c>
      <c r="BF575" s="186">
        <f>IF(N575="snížená",J575,0)</f>
        <v>0</v>
      </c>
      <c r="BG575" s="186">
        <f>IF(N575="zákl. přenesená",J575,0)</f>
        <v>0</v>
      </c>
      <c r="BH575" s="186">
        <f>IF(N575="sníž. přenesená",J575,0)</f>
        <v>0</v>
      </c>
      <c r="BI575" s="186">
        <f>IF(N575="nulová",J575,0)</f>
        <v>0</v>
      </c>
      <c r="BJ575" s="20" t="s">
        <v>80</v>
      </c>
      <c r="BK575" s="186">
        <f>ROUND(I575*H575,2)</f>
        <v>0</v>
      </c>
      <c r="BL575" s="20" t="s">
        <v>284</v>
      </c>
      <c r="BM575" s="185" t="s">
        <v>832</v>
      </c>
    </row>
    <row r="576" s="2" customFormat="1">
      <c r="A576" s="39"/>
      <c r="B576" s="40"/>
      <c r="C576" s="39"/>
      <c r="D576" s="187" t="s">
        <v>162</v>
      </c>
      <c r="E576" s="39"/>
      <c r="F576" s="188" t="s">
        <v>824</v>
      </c>
      <c r="G576" s="39"/>
      <c r="H576" s="39"/>
      <c r="I576" s="189"/>
      <c r="J576" s="39"/>
      <c r="K576" s="39"/>
      <c r="L576" s="40"/>
      <c r="M576" s="190"/>
      <c r="N576" s="191"/>
      <c r="O576" s="73"/>
      <c r="P576" s="73"/>
      <c r="Q576" s="73"/>
      <c r="R576" s="73"/>
      <c r="S576" s="73"/>
      <c r="T576" s="74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20" t="s">
        <v>162</v>
      </c>
      <c r="AU576" s="20" t="s">
        <v>82</v>
      </c>
    </row>
    <row r="577" s="2" customFormat="1">
      <c r="A577" s="39"/>
      <c r="B577" s="40"/>
      <c r="C577" s="39"/>
      <c r="D577" s="187" t="s">
        <v>577</v>
      </c>
      <c r="E577" s="39"/>
      <c r="F577" s="219" t="s">
        <v>833</v>
      </c>
      <c r="G577" s="39"/>
      <c r="H577" s="39"/>
      <c r="I577" s="189"/>
      <c r="J577" s="39"/>
      <c r="K577" s="39"/>
      <c r="L577" s="40"/>
      <c r="M577" s="190"/>
      <c r="N577" s="191"/>
      <c r="O577" s="73"/>
      <c r="P577" s="73"/>
      <c r="Q577" s="73"/>
      <c r="R577" s="73"/>
      <c r="S577" s="73"/>
      <c r="T577" s="74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20" t="s">
        <v>577</v>
      </c>
      <c r="AU577" s="20" t="s">
        <v>82</v>
      </c>
    </row>
    <row r="578" s="13" customFormat="1">
      <c r="A578" s="13"/>
      <c r="B578" s="194"/>
      <c r="C578" s="13"/>
      <c r="D578" s="187" t="s">
        <v>166</v>
      </c>
      <c r="E578" s="13"/>
      <c r="F578" s="196" t="s">
        <v>834</v>
      </c>
      <c r="G578" s="13"/>
      <c r="H578" s="197">
        <v>36.75</v>
      </c>
      <c r="I578" s="198"/>
      <c r="J578" s="13"/>
      <c r="K578" s="13"/>
      <c r="L578" s="194"/>
      <c r="M578" s="199"/>
      <c r="N578" s="200"/>
      <c r="O578" s="200"/>
      <c r="P578" s="200"/>
      <c r="Q578" s="200"/>
      <c r="R578" s="200"/>
      <c r="S578" s="200"/>
      <c r="T578" s="20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195" t="s">
        <v>166</v>
      </c>
      <c r="AU578" s="195" t="s">
        <v>82</v>
      </c>
      <c r="AV578" s="13" t="s">
        <v>82</v>
      </c>
      <c r="AW578" s="13" t="s">
        <v>4</v>
      </c>
      <c r="AX578" s="13" t="s">
        <v>80</v>
      </c>
      <c r="AY578" s="195" t="s">
        <v>152</v>
      </c>
    </row>
    <row r="579" s="2" customFormat="1" ht="14.4" customHeight="1">
      <c r="A579" s="39"/>
      <c r="B579" s="173"/>
      <c r="C579" s="174" t="s">
        <v>835</v>
      </c>
      <c r="D579" s="174" t="s">
        <v>155</v>
      </c>
      <c r="E579" s="175" t="s">
        <v>836</v>
      </c>
      <c r="F579" s="176" t="s">
        <v>837</v>
      </c>
      <c r="G579" s="177" t="s">
        <v>170</v>
      </c>
      <c r="H579" s="178">
        <v>11</v>
      </c>
      <c r="I579" s="179"/>
      <c r="J579" s="180">
        <f>ROUND(I579*H579,2)</f>
        <v>0</v>
      </c>
      <c r="K579" s="176" t="s">
        <v>159</v>
      </c>
      <c r="L579" s="40"/>
      <c r="M579" s="181" t="s">
        <v>3</v>
      </c>
      <c r="N579" s="182" t="s">
        <v>43</v>
      </c>
      <c r="O579" s="73"/>
      <c r="P579" s="183">
        <f>O579*H579</f>
        <v>0</v>
      </c>
      <c r="Q579" s="183">
        <v>0</v>
      </c>
      <c r="R579" s="183">
        <f>Q579*H579</f>
        <v>0</v>
      </c>
      <c r="S579" s="183">
        <v>0</v>
      </c>
      <c r="T579" s="184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185" t="s">
        <v>284</v>
      </c>
      <c r="AT579" s="185" t="s">
        <v>155</v>
      </c>
      <c r="AU579" s="185" t="s">
        <v>82</v>
      </c>
      <c r="AY579" s="20" t="s">
        <v>152</v>
      </c>
      <c r="BE579" s="186">
        <f>IF(N579="základní",J579,0)</f>
        <v>0</v>
      </c>
      <c r="BF579" s="186">
        <f>IF(N579="snížená",J579,0)</f>
        <v>0</v>
      </c>
      <c r="BG579" s="186">
        <f>IF(N579="zákl. přenesená",J579,0)</f>
        <v>0</v>
      </c>
      <c r="BH579" s="186">
        <f>IF(N579="sníž. přenesená",J579,0)</f>
        <v>0</v>
      </c>
      <c r="BI579" s="186">
        <f>IF(N579="nulová",J579,0)</f>
        <v>0</v>
      </c>
      <c r="BJ579" s="20" t="s">
        <v>80</v>
      </c>
      <c r="BK579" s="186">
        <f>ROUND(I579*H579,2)</f>
        <v>0</v>
      </c>
      <c r="BL579" s="20" t="s">
        <v>284</v>
      </c>
      <c r="BM579" s="185" t="s">
        <v>838</v>
      </c>
    </row>
    <row r="580" s="2" customFormat="1">
      <c r="A580" s="39"/>
      <c r="B580" s="40"/>
      <c r="C580" s="39"/>
      <c r="D580" s="187" t="s">
        <v>162</v>
      </c>
      <c r="E580" s="39"/>
      <c r="F580" s="188" t="s">
        <v>839</v>
      </c>
      <c r="G580" s="39"/>
      <c r="H580" s="39"/>
      <c r="I580" s="189"/>
      <c r="J580" s="39"/>
      <c r="K580" s="39"/>
      <c r="L580" s="40"/>
      <c r="M580" s="190"/>
      <c r="N580" s="191"/>
      <c r="O580" s="73"/>
      <c r="P580" s="73"/>
      <c r="Q580" s="73"/>
      <c r="R580" s="73"/>
      <c r="S580" s="73"/>
      <c r="T580" s="74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20" t="s">
        <v>162</v>
      </c>
      <c r="AU580" s="20" t="s">
        <v>82</v>
      </c>
    </row>
    <row r="581" s="2" customFormat="1">
      <c r="A581" s="39"/>
      <c r="B581" s="40"/>
      <c r="C581" s="39"/>
      <c r="D581" s="192" t="s">
        <v>164</v>
      </c>
      <c r="E581" s="39"/>
      <c r="F581" s="193" t="s">
        <v>840</v>
      </c>
      <c r="G581" s="39"/>
      <c r="H581" s="39"/>
      <c r="I581" s="189"/>
      <c r="J581" s="39"/>
      <c r="K581" s="39"/>
      <c r="L581" s="40"/>
      <c r="M581" s="190"/>
      <c r="N581" s="191"/>
      <c r="O581" s="73"/>
      <c r="P581" s="73"/>
      <c r="Q581" s="73"/>
      <c r="R581" s="73"/>
      <c r="S581" s="73"/>
      <c r="T581" s="74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20" t="s">
        <v>164</v>
      </c>
      <c r="AU581" s="20" t="s">
        <v>82</v>
      </c>
    </row>
    <row r="582" s="13" customFormat="1">
      <c r="A582" s="13"/>
      <c r="B582" s="194"/>
      <c r="C582" s="13"/>
      <c r="D582" s="187" t="s">
        <v>166</v>
      </c>
      <c r="E582" s="195" t="s">
        <v>3</v>
      </c>
      <c r="F582" s="196" t="s">
        <v>841</v>
      </c>
      <c r="G582" s="13"/>
      <c r="H582" s="197">
        <v>2</v>
      </c>
      <c r="I582" s="198"/>
      <c r="J582" s="13"/>
      <c r="K582" s="13"/>
      <c r="L582" s="194"/>
      <c r="M582" s="199"/>
      <c r="N582" s="200"/>
      <c r="O582" s="200"/>
      <c r="P582" s="200"/>
      <c r="Q582" s="200"/>
      <c r="R582" s="200"/>
      <c r="S582" s="200"/>
      <c r="T582" s="20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195" t="s">
        <v>166</v>
      </c>
      <c r="AU582" s="195" t="s">
        <v>82</v>
      </c>
      <c r="AV582" s="13" t="s">
        <v>82</v>
      </c>
      <c r="AW582" s="13" t="s">
        <v>33</v>
      </c>
      <c r="AX582" s="13" t="s">
        <v>72</v>
      </c>
      <c r="AY582" s="195" t="s">
        <v>152</v>
      </c>
    </row>
    <row r="583" s="13" customFormat="1">
      <c r="A583" s="13"/>
      <c r="B583" s="194"/>
      <c r="C583" s="13"/>
      <c r="D583" s="187" t="s">
        <v>166</v>
      </c>
      <c r="E583" s="195" t="s">
        <v>3</v>
      </c>
      <c r="F583" s="196" t="s">
        <v>842</v>
      </c>
      <c r="G583" s="13"/>
      <c r="H583" s="197">
        <v>2</v>
      </c>
      <c r="I583" s="198"/>
      <c r="J583" s="13"/>
      <c r="K583" s="13"/>
      <c r="L583" s="194"/>
      <c r="M583" s="199"/>
      <c r="N583" s="200"/>
      <c r="O583" s="200"/>
      <c r="P583" s="200"/>
      <c r="Q583" s="200"/>
      <c r="R583" s="200"/>
      <c r="S583" s="200"/>
      <c r="T583" s="20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195" t="s">
        <v>166</v>
      </c>
      <c r="AU583" s="195" t="s">
        <v>82</v>
      </c>
      <c r="AV583" s="13" t="s">
        <v>82</v>
      </c>
      <c r="AW583" s="13" t="s">
        <v>33</v>
      </c>
      <c r="AX583" s="13" t="s">
        <v>72</v>
      </c>
      <c r="AY583" s="195" t="s">
        <v>152</v>
      </c>
    </row>
    <row r="584" s="13" customFormat="1">
      <c r="A584" s="13"/>
      <c r="B584" s="194"/>
      <c r="C584" s="13"/>
      <c r="D584" s="187" t="s">
        <v>166</v>
      </c>
      <c r="E584" s="195" t="s">
        <v>3</v>
      </c>
      <c r="F584" s="196" t="s">
        <v>843</v>
      </c>
      <c r="G584" s="13"/>
      <c r="H584" s="197">
        <v>7</v>
      </c>
      <c r="I584" s="198"/>
      <c r="J584" s="13"/>
      <c r="K584" s="13"/>
      <c r="L584" s="194"/>
      <c r="M584" s="199"/>
      <c r="N584" s="200"/>
      <c r="O584" s="200"/>
      <c r="P584" s="200"/>
      <c r="Q584" s="200"/>
      <c r="R584" s="200"/>
      <c r="S584" s="200"/>
      <c r="T584" s="20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195" t="s">
        <v>166</v>
      </c>
      <c r="AU584" s="195" t="s">
        <v>82</v>
      </c>
      <c r="AV584" s="13" t="s">
        <v>82</v>
      </c>
      <c r="AW584" s="13" t="s">
        <v>33</v>
      </c>
      <c r="AX584" s="13" t="s">
        <v>72</v>
      </c>
      <c r="AY584" s="195" t="s">
        <v>152</v>
      </c>
    </row>
    <row r="585" s="2" customFormat="1" ht="14.4" customHeight="1">
      <c r="A585" s="39"/>
      <c r="B585" s="173"/>
      <c r="C585" s="174" t="s">
        <v>844</v>
      </c>
      <c r="D585" s="174" t="s">
        <v>155</v>
      </c>
      <c r="E585" s="175" t="s">
        <v>845</v>
      </c>
      <c r="F585" s="176" t="s">
        <v>846</v>
      </c>
      <c r="G585" s="177" t="s">
        <v>170</v>
      </c>
      <c r="H585" s="178">
        <v>5</v>
      </c>
      <c r="I585" s="179"/>
      <c r="J585" s="180">
        <f>ROUND(I585*H585,2)</f>
        <v>0</v>
      </c>
      <c r="K585" s="176" t="s">
        <v>159</v>
      </c>
      <c r="L585" s="40"/>
      <c r="M585" s="181" t="s">
        <v>3</v>
      </c>
      <c r="N585" s="182" t="s">
        <v>43</v>
      </c>
      <c r="O585" s="73"/>
      <c r="P585" s="183">
        <f>O585*H585</f>
        <v>0</v>
      </c>
      <c r="Q585" s="183">
        <v>0</v>
      </c>
      <c r="R585" s="183">
        <f>Q585*H585</f>
        <v>0</v>
      </c>
      <c r="S585" s="183">
        <v>0</v>
      </c>
      <c r="T585" s="184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185" t="s">
        <v>284</v>
      </c>
      <c r="AT585" s="185" t="s">
        <v>155</v>
      </c>
      <c r="AU585" s="185" t="s">
        <v>82</v>
      </c>
      <c r="AY585" s="20" t="s">
        <v>152</v>
      </c>
      <c r="BE585" s="186">
        <f>IF(N585="základní",J585,0)</f>
        <v>0</v>
      </c>
      <c r="BF585" s="186">
        <f>IF(N585="snížená",J585,0)</f>
        <v>0</v>
      </c>
      <c r="BG585" s="186">
        <f>IF(N585="zákl. přenesená",J585,0)</f>
        <v>0</v>
      </c>
      <c r="BH585" s="186">
        <f>IF(N585="sníž. přenesená",J585,0)</f>
        <v>0</v>
      </c>
      <c r="BI585" s="186">
        <f>IF(N585="nulová",J585,0)</f>
        <v>0</v>
      </c>
      <c r="BJ585" s="20" t="s">
        <v>80</v>
      </c>
      <c r="BK585" s="186">
        <f>ROUND(I585*H585,2)</f>
        <v>0</v>
      </c>
      <c r="BL585" s="20" t="s">
        <v>284</v>
      </c>
      <c r="BM585" s="185" t="s">
        <v>847</v>
      </c>
    </row>
    <row r="586" s="2" customFormat="1">
      <c r="A586" s="39"/>
      <c r="B586" s="40"/>
      <c r="C586" s="39"/>
      <c r="D586" s="187" t="s">
        <v>162</v>
      </c>
      <c r="E586" s="39"/>
      <c r="F586" s="188" t="s">
        <v>848</v>
      </c>
      <c r="G586" s="39"/>
      <c r="H586" s="39"/>
      <c r="I586" s="189"/>
      <c r="J586" s="39"/>
      <c r="K586" s="39"/>
      <c r="L586" s="40"/>
      <c r="M586" s="190"/>
      <c r="N586" s="191"/>
      <c r="O586" s="73"/>
      <c r="P586" s="73"/>
      <c r="Q586" s="73"/>
      <c r="R586" s="73"/>
      <c r="S586" s="73"/>
      <c r="T586" s="74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20" t="s">
        <v>162</v>
      </c>
      <c r="AU586" s="20" t="s">
        <v>82</v>
      </c>
    </row>
    <row r="587" s="2" customFormat="1">
      <c r="A587" s="39"/>
      <c r="B587" s="40"/>
      <c r="C587" s="39"/>
      <c r="D587" s="192" t="s">
        <v>164</v>
      </c>
      <c r="E587" s="39"/>
      <c r="F587" s="193" t="s">
        <v>849</v>
      </c>
      <c r="G587" s="39"/>
      <c r="H587" s="39"/>
      <c r="I587" s="189"/>
      <c r="J587" s="39"/>
      <c r="K587" s="39"/>
      <c r="L587" s="40"/>
      <c r="M587" s="190"/>
      <c r="N587" s="191"/>
      <c r="O587" s="73"/>
      <c r="P587" s="73"/>
      <c r="Q587" s="73"/>
      <c r="R587" s="73"/>
      <c r="S587" s="73"/>
      <c r="T587" s="74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20" t="s">
        <v>164</v>
      </c>
      <c r="AU587" s="20" t="s">
        <v>82</v>
      </c>
    </row>
    <row r="588" s="13" customFormat="1">
      <c r="A588" s="13"/>
      <c r="B588" s="194"/>
      <c r="C588" s="13"/>
      <c r="D588" s="187" t="s">
        <v>166</v>
      </c>
      <c r="E588" s="195" t="s">
        <v>3</v>
      </c>
      <c r="F588" s="196" t="s">
        <v>850</v>
      </c>
      <c r="G588" s="13"/>
      <c r="H588" s="197">
        <v>1</v>
      </c>
      <c r="I588" s="198"/>
      <c r="J588" s="13"/>
      <c r="K588" s="13"/>
      <c r="L588" s="194"/>
      <c r="M588" s="199"/>
      <c r="N588" s="200"/>
      <c r="O588" s="200"/>
      <c r="P588" s="200"/>
      <c r="Q588" s="200"/>
      <c r="R588" s="200"/>
      <c r="S588" s="200"/>
      <c r="T588" s="20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195" t="s">
        <v>166</v>
      </c>
      <c r="AU588" s="195" t="s">
        <v>82</v>
      </c>
      <c r="AV588" s="13" t="s">
        <v>82</v>
      </c>
      <c r="AW588" s="13" t="s">
        <v>33</v>
      </c>
      <c r="AX588" s="13" t="s">
        <v>72</v>
      </c>
      <c r="AY588" s="195" t="s">
        <v>152</v>
      </c>
    </row>
    <row r="589" s="13" customFormat="1">
      <c r="A589" s="13"/>
      <c r="B589" s="194"/>
      <c r="C589" s="13"/>
      <c r="D589" s="187" t="s">
        <v>166</v>
      </c>
      <c r="E589" s="195" t="s">
        <v>3</v>
      </c>
      <c r="F589" s="196" t="s">
        <v>851</v>
      </c>
      <c r="G589" s="13"/>
      <c r="H589" s="197">
        <v>1</v>
      </c>
      <c r="I589" s="198"/>
      <c r="J589" s="13"/>
      <c r="K589" s="13"/>
      <c r="L589" s="194"/>
      <c r="M589" s="199"/>
      <c r="N589" s="200"/>
      <c r="O589" s="200"/>
      <c r="P589" s="200"/>
      <c r="Q589" s="200"/>
      <c r="R589" s="200"/>
      <c r="S589" s="200"/>
      <c r="T589" s="20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195" t="s">
        <v>166</v>
      </c>
      <c r="AU589" s="195" t="s">
        <v>82</v>
      </c>
      <c r="AV589" s="13" t="s">
        <v>82</v>
      </c>
      <c r="AW589" s="13" t="s">
        <v>33</v>
      </c>
      <c r="AX589" s="13" t="s">
        <v>72</v>
      </c>
      <c r="AY589" s="195" t="s">
        <v>152</v>
      </c>
    </row>
    <row r="590" s="13" customFormat="1">
      <c r="A590" s="13"/>
      <c r="B590" s="194"/>
      <c r="C590" s="13"/>
      <c r="D590" s="187" t="s">
        <v>166</v>
      </c>
      <c r="E590" s="195" t="s">
        <v>3</v>
      </c>
      <c r="F590" s="196" t="s">
        <v>852</v>
      </c>
      <c r="G590" s="13"/>
      <c r="H590" s="197">
        <v>3</v>
      </c>
      <c r="I590" s="198"/>
      <c r="J590" s="13"/>
      <c r="K590" s="13"/>
      <c r="L590" s="194"/>
      <c r="M590" s="199"/>
      <c r="N590" s="200"/>
      <c r="O590" s="200"/>
      <c r="P590" s="200"/>
      <c r="Q590" s="200"/>
      <c r="R590" s="200"/>
      <c r="S590" s="200"/>
      <c r="T590" s="20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195" t="s">
        <v>166</v>
      </c>
      <c r="AU590" s="195" t="s">
        <v>82</v>
      </c>
      <c r="AV590" s="13" t="s">
        <v>82</v>
      </c>
      <c r="AW590" s="13" t="s">
        <v>33</v>
      </c>
      <c r="AX590" s="13" t="s">
        <v>72</v>
      </c>
      <c r="AY590" s="195" t="s">
        <v>152</v>
      </c>
    </row>
    <row r="591" s="2" customFormat="1" ht="22.2" customHeight="1">
      <c r="A591" s="39"/>
      <c r="B591" s="173"/>
      <c r="C591" s="174" t="s">
        <v>853</v>
      </c>
      <c r="D591" s="174" t="s">
        <v>155</v>
      </c>
      <c r="E591" s="175" t="s">
        <v>854</v>
      </c>
      <c r="F591" s="176" t="s">
        <v>855</v>
      </c>
      <c r="G591" s="177" t="s">
        <v>354</v>
      </c>
      <c r="H591" s="178">
        <v>1.1859999999999999</v>
      </c>
      <c r="I591" s="179"/>
      <c r="J591" s="180">
        <f>ROUND(I591*H591,2)</f>
        <v>0</v>
      </c>
      <c r="K591" s="176" t="s">
        <v>159</v>
      </c>
      <c r="L591" s="40"/>
      <c r="M591" s="181" t="s">
        <v>3</v>
      </c>
      <c r="N591" s="182" t="s">
        <v>43</v>
      </c>
      <c r="O591" s="73"/>
      <c r="P591" s="183">
        <f>O591*H591</f>
        <v>0</v>
      </c>
      <c r="Q591" s="183">
        <v>0</v>
      </c>
      <c r="R591" s="183">
        <f>Q591*H591</f>
        <v>0</v>
      </c>
      <c r="S591" s="183">
        <v>0</v>
      </c>
      <c r="T591" s="184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185" t="s">
        <v>284</v>
      </c>
      <c r="AT591" s="185" t="s">
        <v>155</v>
      </c>
      <c r="AU591" s="185" t="s">
        <v>82</v>
      </c>
      <c r="AY591" s="20" t="s">
        <v>152</v>
      </c>
      <c r="BE591" s="186">
        <f>IF(N591="základní",J591,0)</f>
        <v>0</v>
      </c>
      <c r="BF591" s="186">
        <f>IF(N591="snížená",J591,0)</f>
        <v>0</v>
      </c>
      <c r="BG591" s="186">
        <f>IF(N591="zákl. přenesená",J591,0)</f>
        <v>0</v>
      </c>
      <c r="BH591" s="186">
        <f>IF(N591="sníž. přenesená",J591,0)</f>
        <v>0</v>
      </c>
      <c r="BI591" s="186">
        <f>IF(N591="nulová",J591,0)</f>
        <v>0</v>
      </c>
      <c r="BJ591" s="20" t="s">
        <v>80</v>
      </c>
      <c r="BK591" s="186">
        <f>ROUND(I591*H591,2)</f>
        <v>0</v>
      </c>
      <c r="BL591" s="20" t="s">
        <v>284</v>
      </c>
      <c r="BM591" s="185" t="s">
        <v>856</v>
      </c>
    </row>
    <row r="592" s="2" customFormat="1">
      <c r="A592" s="39"/>
      <c r="B592" s="40"/>
      <c r="C592" s="39"/>
      <c r="D592" s="187" t="s">
        <v>162</v>
      </c>
      <c r="E592" s="39"/>
      <c r="F592" s="188" t="s">
        <v>857</v>
      </c>
      <c r="G592" s="39"/>
      <c r="H592" s="39"/>
      <c r="I592" s="189"/>
      <c r="J592" s="39"/>
      <c r="K592" s="39"/>
      <c r="L592" s="40"/>
      <c r="M592" s="190"/>
      <c r="N592" s="191"/>
      <c r="O592" s="73"/>
      <c r="P592" s="73"/>
      <c r="Q592" s="73"/>
      <c r="R592" s="73"/>
      <c r="S592" s="73"/>
      <c r="T592" s="74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20" t="s">
        <v>162</v>
      </c>
      <c r="AU592" s="20" t="s">
        <v>82</v>
      </c>
    </row>
    <row r="593" s="2" customFormat="1">
      <c r="A593" s="39"/>
      <c r="B593" s="40"/>
      <c r="C593" s="39"/>
      <c r="D593" s="192" t="s">
        <v>164</v>
      </c>
      <c r="E593" s="39"/>
      <c r="F593" s="193" t="s">
        <v>858</v>
      </c>
      <c r="G593" s="39"/>
      <c r="H593" s="39"/>
      <c r="I593" s="189"/>
      <c r="J593" s="39"/>
      <c r="K593" s="39"/>
      <c r="L593" s="40"/>
      <c r="M593" s="190"/>
      <c r="N593" s="191"/>
      <c r="O593" s="73"/>
      <c r="P593" s="73"/>
      <c r="Q593" s="73"/>
      <c r="R593" s="73"/>
      <c r="S593" s="73"/>
      <c r="T593" s="74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20" t="s">
        <v>164</v>
      </c>
      <c r="AU593" s="20" t="s">
        <v>82</v>
      </c>
    </row>
    <row r="594" s="12" customFormat="1" ht="22.8" customHeight="1">
      <c r="A594" s="12"/>
      <c r="B594" s="160"/>
      <c r="C594" s="12"/>
      <c r="D594" s="161" t="s">
        <v>71</v>
      </c>
      <c r="E594" s="171" t="s">
        <v>859</v>
      </c>
      <c r="F594" s="171" t="s">
        <v>860</v>
      </c>
      <c r="G594" s="12"/>
      <c r="H594" s="12"/>
      <c r="I594" s="163"/>
      <c r="J594" s="172">
        <f>BK594</f>
        <v>0</v>
      </c>
      <c r="K594" s="12"/>
      <c r="L594" s="160"/>
      <c r="M594" s="165"/>
      <c r="N594" s="166"/>
      <c r="O594" s="166"/>
      <c r="P594" s="167">
        <f>SUM(P595:P643)</f>
        <v>0</v>
      </c>
      <c r="Q594" s="166"/>
      <c r="R594" s="167">
        <f>SUM(R595:R643)</f>
        <v>0.30311706999999999</v>
      </c>
      <c r="S594" s="166"/>
      <c r="T594" s="168">
        <f>SUM(T595:T643)</f>
        <v>0.053417649999999997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161" t="s">
        <v>82</v>
      </c>
      <c r="AT594" s="169" t="s">
        <v>71</v>
      </c>
      <c r="AU594" s="169" t="s">
        <v>80</v>
      </c>
      <c r="AY594" s="161" t="s">
        <v>152</v>
      </c>
      <c r="BK594" s="170">
        <f>SUM(BK595:BK643)</f>
        <v>0</v>
      </c>
    </row>
    <row r="595" s="2" customFormat="1" ht="14.4" customHeight="1">
      <c r="A595" s="39"/>
      <c r="B595" s="173"/>
      <c r="C595" s="174" t="s">
        <v>861</v>
      </c>
      <c r="D595" s="174" t="s">
        <v>155</v>
      </c>
      <c r="E595" s="175" t="s">
        <v>862</v>
      </c>
      <c r="F595" s="176" t="s">
        <v>863</v>
      </c>
      <c r="G595" s="177" t="s">
        <v>158</v>
      </c>
      <c r="H595" s="178">
        <v>172.315</v>
      </c>
      <c r="I595" s="179"/>
      <c r="J595" s="180">
        <f>ROUND(I595*H595,2)</f>
        <v>0</v>
      </c>
      <c r="K595" s="176" t="s">
        <v>159</v>
      </c>
      <c r="L595" s="40"/>
      <c r="M595" s="181" t="s">
        <v>3</v>
      </c>
      <c r="N595" s="182" t="s">
        <v>43</v>
      </c>
      <c r="O595" s="73"/>
      <c r="P595" s="183">
        <f>O595*H595</f>
        <v>0</v>
      </c>
      <c r="Q595" s="183">
        <v>0.001</v>
      </c>
      <c r="R595" s="183">
        <f>Q595*H595</f>
        <v>0.172315</v>
      </c>
      <c r="S595" s="183">
        <v>0.00031</v>
      </c>
      <c r="T595" s="184">
        <f>S595*H595</f>
        <v>0.053417649999999997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185" t="s">
        <v>284</v>
      </c>
      <c r="AT595" s="185" t="s">
        <v>155</v>
      </c>
      <c r="AU595" s="185" t="s">
        <v>82</v>
      </c>
      <c r="AY595" s="20" t="s">
        <v>152</v>
      </c>
      <c r="BE595" s="186">
        <f>IF(N595="základní",J595,0)</f>
        <v>0</v>
      </c>
      <c r="BF595" s="186">
        <f>IF(N595="snížená",J595,0)</f>
        <v>0</v>
      </c>
      <c r="BG595" s="186">
        <f>IF(N595="zákl. přenesená",J595,0)</f>
        <v>0</v>
      </c>
      <c r="BH595" s="186">
        <f>IF(N595="sníž. přenesená",J595,0)</f>
        <v>0</v>
      </c>
      <c r="BI595" s="186">
        <f>IF(N595="nulová",J595,0)</f>
        <v>0</v>
      </c>
      <c r="BJ595" s="20" t="s">
        <v>80</v>
      </c>
      <c r="BK595" s="186">
        <f>ROUND(I595*H595,2)</f>
        <v>0</v>
      </c>
      <c r="BL595" s="20" t="s">
        <v>284</v>
      </c>
      <c r="BM595" s="185" t="s">
        <v>864</v>
      </c>
    </row>
    <row r="596" s="2" customFormat="1">
      <c r="A596" s="39"/>
      <c r="B596" s="40"/>
      <c r="C596" s="39"/>
      <c r="D596" s="187" t="s">
        <v>162</v>
      </c>
      <c r="E596" s="39"/>
      <c r="F596" s="188" t="s">
        <v>865</v>
      </c>
      <c r="G596" s="39"/>
      <c r="H596" s="39"/>
      <c r="I596" s="189"/>
      <c r="J596" s="39"/>
      <c r="K596" s="39"/>
      <c r="L596" s="40"/>
      <c r="M596" s="190"/>
      <c r="N596" s="191"/>
      <c r="O596" s="73"/>
      <c r="P596" s="73"/>
      <c r="Q596" s="73"/>
      <c r="R596" s="73"/>
      <c r="S596" s="73"/>
      <c r="T596" s="74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20" t="s">
        <v>162</v>
      </c>
      <c r="AU596" s="20" t="s">
        <v>82</v>
      </c>
    </row>
    <row r="597" s="2" customFormat="1">
      <c r="A597" s="39"/>
      <c r="B597" s="40"/>
      <c r="C597" s="39"/>
      <c r="D597" s="192" t="s">
        <v>164</v>
      </c>
      <c r="E597" s="39"/>
      <c r="F597" s="193" t="s">
        <v>866</v>
      </c>
      <c r="G597" s="39"/>
      <c r="H597" s="39"/>
      <c r="I597" s="189"/>
      <c r="J597" s="39"/>
      <c r="K597" s="39"/>
      <c r="L597" s="40"/>
      <c r="M597" s="190"/>
      <c r="N597" s="191"/>
      <c r="O597" s="73"/>
      <c r="P597" s="73"/>
      <c r="Q597" s="73"/>
      <c r="R597" s="73"/>
      <c r="S597" s="73"/>
      <c r="T597" s="74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20" t="s">
        <v>164</v>
      </c>
      <c r="AU597" s="20" t="s">
        <v>82</v>
      </c>
    </row>
    <row r="598" s="14" customFormat="1">
      <c r="A598" s="14"/>
      <c r="B598" s="202"/>
      <c r="C598" s="14"/>
      <c r="D598" s="187" t="s">
        <v>166</v>
      </c>
      <c r="E598" s="203" t="s">
        <v>3</v>
      </c>
      <c r="F598" s="204" t="s">
        <v>867</v>
      </c>
      <c r="G598" s="14"/>
      <c r="H598" s="203" t="s">
        <v>3</v>
      </c>
      <c r="I598" s="205"/>
      <c r="J598" s="14"/>
      <c r="K598" s="14"/>
      <c r="L598" s="202"/>
      <c r="M598" s="206"/>
      <c r="N598" s="207"/>
      <c r="O598" s="207"/>
      <c r="P598" s="207"/>
      <c r="Q598" s="207"/>
      <c r="R598" s="207"/>
      <c r="S598" s="207"/>
      <c r="T598" s="208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03" t="s">
        <v>166</v>
      </c>
      <c r="AU598" s="203" t="s">
        <v>82</v>
      </c>
      <c r="AV598" s="14" t="s">
        <v>80</v>
      </c>
      <c r="AW598" s="14" t="s">
        <v>33</v>
      </c>
      <c r="AX598" s="14" t="s">
        <v>72</v>
      </c>
      <c r="AY598" s="203" t="s">
        <v>152</v>
      </c>
    </row>
    <row r="599" s="13" customFormat="1">
      <c r="A599" s="13"/>
      <c r="B599" s="194"/>
      <c r="C599" s="13"/>
      <c r="D599" s="187" t="s">
        <v>166</v>
      </c>
      <c r="E599" s="195" t="s">
        <v>3</v>
      </c>
      <c r="F599" s="196" t="s">
        <v>868</v>
      </c>
      <c r="G599" s="13"/>
      <c r="H599" s="197">
        <v>15.904</v>
      </c>
      <c r="I599" s="198"/>
      <c r="J599" s="13"/>
      <c r="K599" s="13"/>
      <c r="L599" s="194"/>
      <c r="M599" s="199"/>
      <c r="N599" s="200"/>
      <c r="O599" s="200"/>
      <c r="P599" s="200"/>
      <c r="Q599" s="200"/>
      <c r="R599" s="200"/>
      <c r="S599" s="200"/>
      <c r="T599" s="201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195" t="s">
        <v>166</v>
      </c>
      <c r="AU599" s="195" t="s">
        <v>82</v>
      </c>
      <c r="AV599" s="13" t="s">
        <v>82</v>
      </c>
      <c r="AW599" s="13" t="s">
        <v>33</v>
      </c>
      <c r="AX599" s="13" t="s">
        <v>72</v>
      </c>
      <c r="AY599" s="195" t="s">
        <v>152</v>
      </c>
    </row>
    <row r="600" s="13" customFormat="1">
      <c r="A600" s="13"/>
      <c r="B600" s="194"/>
      <c r="C600" s="13"/>
      <c r="D600" s="187" t="s">
        <v>166</v>
      </c>
      <c r="E600" s="195" t="s">
        <v>3</v>
      </c>
      <c r="F600" s="196" t="s">
        <v>869</v>
      </c>
      <c r="G600" s="13"/>
      <c r="H600" s="197">
        <v>51.765000000000001</v>
      </c>
      <c r="I600" s="198"/>
      <c r="J600" s="13"/>
      <c r="K600" s="13"/>
      <c r="L600" s="194"/>
      <c r="M600" s="199"/>
      <c r="N600" s="200"/>
      <c r="O600" s="200"/>
      <c r="P600" s="200"/>
      <c r="Q600" s="200"/>
      <c r="R600" s="200"/>
      <c r="S600" s="200"/>
      <c r="T600" s="20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195" t="s">
        <v>166</v>
      </c>
      <c r="AU600" s="195" t="s">
        <v>82</v>
      </c>
      <c r="AV600" s="13" t="s">
        <v>82</v>
      </c>
      <c r="AW600" s="13" t="s">
        <v>33</v>
      </c>
      <c r="AX600" s="13" t="s">
        <v>72</v>
      </c>
      <c r="AY600" s="195" t="s">
        <v>152</v>
      </c>
    </row>
    <row r="601" s="14" customFormat="1">
      <c r="A601" s="14"/>
      <c r="B601" s="202"/>
      <c r="C601" s="14"/>
      <c r="D601" s="187" t="s">
        <v>166</v>
      </c>
      <c r="E601" s="203" t="s">
        <v>3</v>
      </c>
      <c r="F601" s="204" t="s">
        <v>870</v>
      </c>
      <c r="G601" s="14"/>
      <c r="H601" s="203" t="s">
        <v>3</v>
      </c>
      <c r="I601" s="205"/>
      <c r="J601" s="14"/>
      <c r="K601" s="14"/>
      <c r="L601" s="202"/>
      <c r="M601" s="206"/>
      <c r="N601" s="207"/>
      <c r="O601" s="207"/>
      <c r="P601" s="207"/>
      <c r="Q601" s="207"/>
      <c r="R601" s="207"/>
      <c r="S601" s="207"/>
      <c r="T601" s="208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03" t="s">
        <v>166</v>
      </c>
      <c r="AU601" s="203" t="s">
        <v>82</v>
      </c>
      <c r="AV601" s="14" t="s">
        <v>80</v>
      </c>
      <c r="AW601" s="14" t="s">
        <v>33</v>
      </c>
      <c r="AX601" s="14" t="s">
        <v>72</v>
      </c>
      <c r="AY601" s="203" t="s">
        <v>152</v>
      </c>
    </row>
    <row r="602" s="13" customFormat="1">
      <c r="A602" s="13"/>
      <c r="B602" s="194"/>
      <c r="C602" s="13"/>
      <c r="D602" s="187" t="s">
        <v>166</v>
      </c>
      <c r="E602" s="195" t="s">
        <v>3</v>
      </c>
      <c r="F602" s="196" t="s">
        <v>871</v>
      </c>
      <c r="G602" s="13"/>
      <c r="H602" s="197">
        <v>45.932000000000002</v>
      </c>
      <c r="I602" s="198"/>
      <c r="J602" s="13"/>
      <c r="K602" s="13"/>
      <c r="L602" s="194"/>
      <c r="M602" s="199"/>
      <c r="N602" s="200"/>
      <c r="O602" s="200"/>
      <c r="P602" s="200"/>
      <c r="Q602" s="200"/>
      <c r="R602" s="200"/>
      <c r="S602" s="200"/>
      <c r="T602" s="20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195" t="s">
        <v>166</v>
      </c>
      <c r="AU602" s="195" t="s">
        <v>82</v>
      </c>
      <c r="AV602" s="13" t="s">
        <v>82</v>
      </c>
      <c r="AW602" s="13" t="s">
        <v>33</v>
      </c>
      <c r="AX602" s="13" t="s">
        <v>72</v>
      </c>
      <c r="AY602" s="195" t="s">
        <v>152</v>
      </c>
    </row>
    <row r="603" s="13" customFormat="1">
      <c r="A603" s="13"/>
      <c r="B603" s="194"/>
      <c r="C603" s="13"/>
      <c r="D603" s="187" t="s">
        <v>166</v>
      </c>
      <c r="E603" s="195" t="s">
        <v>3</v>
      </c>
      <c r="F603" s="196" t="s">
        <v>872</v>
      </c>
      <c r="G603" s="13"/>
      <c r="H603" s="197">
        <v>-4.032</v>
      </c>
      <c r="I603" s="198"/>
      <c r="J603" s="13"/>
      <c r="K603" s="13"/>
      <c r="L603" s="194"/>
      <c r="M603" s="199"/>
      <c r="N603" s="200"/>
      <c r="O603" s="200"/>
      <c r="P603" s="200"/>
      <c r="Q603" s="200"/>
      <c r="R603" s="200"/>
      <c r="S603" s="200"/>
      <c r="T603" s="20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195" t="s">
        <v>166</v>
      </c>
      <c r="AU603" s="195" t="s">
        <v>82</v>
      </c>
      <c r="AV603" s="13" t="s">
        <v>82</v>
      </c>
      <c r="AW603" s="13" t="s">
        <v>33</v>
      </c>
      <c r="AX603" s="13" t="s">
        <v>72</v>
      </c>
      <c r="AY603" s="195" t="s">
        <v>152</v>
      </c>
    </row>
    <row r="604" s="13" customFormat="1">
      <c r="A604" s="13"/>
      <c r="B604" s="194"/>
      <c r="C604" s="13"/>
      <c r="D604" s="187" t="s">
        <v>166</v>
      </c>
      <c r="E604" s="195" t="s">
        <v>3</v>
      </c>
      <c r="F604" s="196" t="s">
        <v>873</v>
      </c>
      <c r="G604" s="13"/>
      <c r="H604" s="197">
        <v>0.504</v>
      </c>
      <c r="I604" s="198"/>
      <c r="J604" s="13"/>
      <c r="K604" s="13"/>
      <c r="L604" s="194"/>
      <c r="M604" s="199"/>
      <c r="N604" s="200"/>
      <c r="O604" s="200"/>
      <c r="P604" s="200"/>
      <c r="Q604" s="200"/>
      <c r="R604" s="200"/>
      <c r="S604" s="200"/>
      <c r="T604" s="20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195" t="s">
        <v>166</v>
      </c>
      <c r="AU604" s="195" t="s">
        <v>82</v>
      </c>
      <c r="AV604" s="13" t="s">
        <v>82</v>
      </c>
      <c r="AW604" s="13" t="s">
        <v>33</v>
      </c>
      <c r="AX604" s="13" t="s">
        <v>72</v>
      </c>
      <c r="AY604" s="195" t="s">
        <v>152</v>
      </c>
    </row>
    <row r="605" s="13" customFormat="1">
      <c r="A605" s="13"/>
      <c r="B605" s="194"/>
      <c r="C605" s="13"/>
      <c r="D605" s="187" t="s">
        <v>166</v>
      </c>
      <c r="E605" s="195" t="s">
        <v>3</v>
      </c>
      <c r="F605" s="196" t="s">
        <v>874</v>
      </c>
      <c r="G605" s="13"/>
      <c r="H605" s="197">
        <v>108.973</v>
      </c>
      <c r="I605" s="198"/>
      <c r="J605" s="13"/>
      <c r="K605" s="13"/>
      <c r="L605" s="194"/>
      <c r="M605" s="199"/>
      <c r="N605" s="200"/>
      <c r="O605" s="200"/>
      <c r="P605" s="200"/>
      <c r="Q605" s="200"/>
      <c r="R605" s="200"/>
      <c r="S605" s="200"/>
      <c r="T605" s="20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195" t="s">
        <v>166</v>
      </c>
      <c r="AU605" s="195" t="s">
        <v>82</v>
      </c>
      <c r="AV605" s="13" t="s">
        <v>82</v>
      </c>
      <c r="AW605" s="13" t="s">
        <v>33</v>
      </c>
      <c r="AX605" s="13" t="s">
        <v>72</v>
      </c>
      <c r="AY605" s="195" t="s">
        <v>152</v>
      </c>
    </row>
    <row r="606" s="13" customFormat="1">
      <c r="A606" s="13"/>
      <c r="B606" s="194"/>
      <c r="C606" s="13"/>
      <c r="D606" s="187" t="s">
        <v>166</v>
      </c>
      <c r="E606" s="195" t="s">
        <v>3</v>
      </c>
      <c r="F606" s="196" t="s">
        <v>875</v>
      </c>
      <c r="G606" s="13"/>
      <c r="H606" s="197">
        <v>-12.096</v>
      </c>
      <c r="I606" s="198"/>
      <c r="J606" s="13"/>
      <c r="K606" s="13"/>
      <c r="L606" s="194"/>
      <c r="M606" s="199"/>
      <c r="N606" s="200"/>
      <c r="O606" s="200"/>
      <c r="P606" s="200"/>
      <c r="Q606" s="200"/>
      <c r="R606" s="200"/>
      <c r="S606" s="200"/>
      <c r="T606" s="20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195" t="s">
        <v>166</v>
      </c>
      <c r="AU606" s="195" t="s">
        <v>82</v>
      </c>
      <c r="AV606" s="13" t="s">
        <v>82</v>
      </c>
      <c r="AW606" s="13" t="s">
        <v>33</v>
      </c>
      <c r="AX606" s="13" t="s">
        <v>72</v>
      </c>
      <c r="AY606" s="195" t="s">
        <v>152</v>
      </c>
    </row>
    <row r="607" s="13" customFormat="1">
      <c r="A607" s="13"/>
      <c r="B607" s="194"/>
      <c r="C607" s="13"/>
      <c r="D607" s="187" t="s">
        <v>166</v>
      </c>
      <c r="E607" s="195" t="s">
        <v>3</v>
      </c>
      <c r="F607" s="196" t="s">
        <v>876</v>
      </c>
      <c r="G607" s="13"/>
      <c r="H607" s="197">
        <v>1.512</v>
      </c>
      <c r="I607" s="198"/>
      <c r="J607" s="13"/>
      <c r="K607" s="13"/>
      <c r="L607" s="194"/>
      <c r="M607" s="199"/>
      <c r="N607" s="200"/>
      <c r="O607" s="200"/>
      <c r="P607" s="200"/>
      <c r="Q607" s="200"/>
      <c r="R607" s="200"/>
      <c r="S607" s="200"/>
      <c r="T607" s="20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195" t="s">
        <v>166</v>
      </c>
      <c r="AU607" s="195" t="s">
        <v>82</v>
      </c>
      <c r="AV607" s="13" t="s">
        <v>82</v>
      </c>
      <c r="AW607" s="13" t="s">
        <v>33</v>
      </c>
      <c r="AX607" s="13" t="s">
        <v>72</v>
      </c>
      <c r="AY607" s="195" t="s">
        <v>152</v>
      </c>
    </row>
    <row r="608" s="13" customFormat="1">
      <c r="A608" s="13"/>
      <c r="B608" s="194"/>
      <c r="C608" s="13"/>
      <c r="D608" s="187" t="s">
        <v>166</v>
      </c>
      <c r="E608" s="195" t="s">
        <v>3</v>
      </c>
      <c r="F608" s="196" t="s">
        <v>877</v>
      </c>
      <c r="G608" s="13"/>
      <c r="H608" s="197">
        <v>-36.146999999999998</v>
      </c>
      <c r="I608" s="198"/>
      <c r="J608" s="13"/>
      <c r="K608" s="13"/>
      <c r="L608" s="194"/>
      <c r="M608" s="199"/>
      <c r="N608" s="200"/>
      <c r="O608" s="200"/>
      <c r="P608" s="200"/>
      <c r="Q608" s="200"/>
      <c r="R608" s="200"/>
      <c r="S608" s="200"/>
      <c r="T608" s="20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195" t="s">
        <v>166</v>
      </c>
      <c r="AU608" s="195" t="s">
        <v>82</v>
      </c>
      <c r="AV608" s="13" t="s">
        <v>82</v>
      </c>
      <c r="AW608" s="13" t="s">
        <v>33</v>
      </c>
      <c r="AX608" s="13" t="s">
        <v>72</v>
      </c>
      <c r="AY608" s="195" t="s">
        <v>152</v>
      </c>
    </row>
    <row r="609" s="2" customFormat="1" ht="19.8" customHeight="1">
      <c r="A609" s="39"/>
      <c r="B609" s="173"/>
      <c r="C609" s="174" t="s">
        <v>878</v>
      </c>
      <c r="D609" s="174" t="s">
        <v>155</v>
      </c>
      <c r="E609" s="175" t="s">
        <v>879</v>
      </c>
      <c r="F609" s="176" t="s">
        <v>880</v>
      </c>
      <c r="G609" s="177" t="s">
        <v>158</v>
      </c>
      <c r="H609" s="178">
        <v>286.16699999999997</v>
      </c>
      <c r="I609" s="179"/>
      <c r="J609" s="180">
        <f>ROUND(I609*H609,2)</f>
        <v>0</v>
      </c>
      <c r="K609" s="176" t="s">
        <v>159</v>
      </c>
      <c r="L609" s="40"/>
      <c r="M609" s="181" t="s">
        <v>3</v>
      </c>
      <c r="N609" s="182" t="s">
        <v>43</v>
      </c>
      <c r="O609" s="73"/>
      <c r="P609" s="183">
        <f>O609*H609</f>
        <v>0</v>
      </c>
      <c r="Q609" s="183">
        <v>0</v>
      </c>
      <c r="R609" s="183">
        <f>Q609*H609</f>
        <v>0</v>
      </c>
      <c r="S609" s="183">
        <v>0</v>
      </c>
      <c r="T609" s="184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185" t="s">
        <v>284</v>
      </c>
      <c r="AT609" s="185" t="s">
        <v>155</v>
      </c>
      <c r="AU609" s="185" t="s">
        <v>82</v>
      </c>
      <c r="AY609" s="20" t="s">
        <v>152</v>
      </c>
      <c r="BE609" s="186">
        <f>IF(N609="základní",J609,0)</f>
        <v>0</v>
      </c>
      <c r="BF609" s="186">
        <f>IF(N609="snížená",J609,0)</f>
        <v>0</v>
      </c>
      <c r="BG609" s="186">
        <f>IF(N609="zákl. přenesená",J609,0)</f>
        <v>0</v>
      </c>
      <c r="BH609" s="186">
        <f>IF(N609="sníž. přenesená",J609,0)</f>
        <v>0</v>
      </c>
      <c r="BI609" s="186">
        <f>IF(N609="nulová",J609,0)</f>
        <v>0</v>
      </c>
      <c r="BJ609" s="20" t="s">
        <v>80</v>
      </c>
      <c r="BK609" s="186">
        <f>ROUND(I609*H609,2)</f>
        <v>0</v>
      </c>
      <c r="BL609" s="20" t="s">
        <v>284</v>
      </c>
      <c r="BM609" s="185" t="s">
        <v>881</v>
      </c>
    </row>
    <row r="610" s="2" customFormat="1">
      <c r="A610" s="39"/>
      <c r="B610" s="40"/>
      <c r="C610" s="39"/>
      <c r="D610" s="187" t="s">
        <v>162</v>
      </c>
      <c r="E610" s="39"/>
      <c r="F610" s="188" t="s">
        <v>882</v>
      </c>
      <c r="G610" s="39"/>
      <c r="H610" s="39"/>
      <c r="I610" s="189"/>
      <c r="J610" s="39"/>
      <c r="K610" s="39"/>
      <c r="L610" s="40"/>
      <c r="M610" s="190"/>
      <c r="N610" s="191"/>
      <c r="O610" s="73"/>
      <c r="P610" s="73"/>
      <c r="Q610" s="73"/>
      <c r="R610" s="73"/>
      <c r="S610" s="73"/>
      <c r="T610" s="74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20" t="s">
        <v>162</v>
      </c>
      <c r="AU610" s="20" t="s">
        <v>82</v>
      </c>
    </row>
    <row r="611" s="2" customFormat="1">
      <c r="A611" s="39"/>
      <c r="B611" s="40"/>
      <c r="C611" s="39"/>
      <c r="D611" s="192" t="s">
        <v>164</v>
      </c>
      <c r="E611" s="39"/>
      <c r="F611" s="193" t="s">
        <v>883</v>
      </c>
      <c r="G611" s="39"/>
      <c r="H611" s="39"/>
      <c r="I611" s="189"/>
      <c r="J611" s="39"/>
      <c r="K611" s="39"/>
      <c r="L611" s="40"/>
      <c r="M611" s="190"/>
      <c r="N611" s="191"/>
      <c r="O611" s="73"/>
      <c r="P611" s="73"/>
      <c r="Q611" s="73"/>
      <c r="R611" s="73"/>
      <c r="S611" s="73"/>
      <c r="T611" s="74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20" t="s">
        <v>164</v>
      </c>
      <c r="AU611" s="20" t="s">
        <v>82</v>
      </c>
    </row>
    <row r="612" s="14" customFormat="1">
      <c r="A612" s="14"/>
      <c r="B612" s="202"/>
      <c r="C612" s="14"/>
      <c r="D612" s="187" t="s">
        <v>166</v>
      </c>
      <c r="E612" s="203" t="s">
        <v>3</v>
      </c>
      <c r="F612" s="204" t="s">
        <v>884</v>
      </c>
      <c r="G612" s="14"/>
      <c r="H612" s="203" t="s">
        <v>3</v>
      </c>
      <c r="I612" s="205"/>
      <c r="J612" s="14"/>
      <c r="K612" s="14"/>
      <c r="L612" s="202"/>
      <c r="M612" s="206"/>
      <c r="N612" s="207"/>
      <c r="O612" s="207"/>
      <c r="P612" s="207"/>
      <c r="Q612" s="207"/>
      <c r="R612" s="207"/>
      <c r="S612" s="207"/>
      <c r="T612" s="20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03" t="s">
        <v>166</v>
      </c>
      <c r="AU612" s="203" t="s">
        <v>82</v>
      </c>
      <c r="AV612" s="14" t="s">
        <v>80</v>
      </c>
      <c r="AW612" s="14" t="s">
        <v>33</v>
      </c>
      <c r="AX612" s="14" t="s">
        <v>72</v>
      </c>
      <c r="AY612" s="203" t="s">
        <v>152</v>
      </c>
    </row>
    <row r="613" s="13" customFormat="1">
      <c r="A613" s="13"/>
      <c r="B613" s="194"/>
      <c r="C613" s="13"/>
      <c r="D613" s="187" t="s">
        <v>166</v>
      </c>
      <c r="E613" s="195" t="s">
        <v>3</v>
      </c>
      <c r="F613" s="196" t="s">
        <v>290</v>
      </c>
      <c r="G613" s="13"/>
      <c r="H613" s="197">
        <v>22.719999999999999</v>
      </c>
      <c r="I613" s="198"/>
      <c r="J613" s="13"/>
      <c r="K613" s="13"/>
      <c r="L613" s="194"/>
      <c r="M613" s="199"/>
      <c r="N613" s="200"/>
      <c r="O613" s="200"/>
      <c r="P613" s="200"/>
      <c r="Q613" s="200"/>
      <c r="R613" s="200"/>
      <c r="S613" s="200"/>
      <c r="T613" s="201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195" t="s">
        <v>166</v>
      </c>
      <c r="AU613" s="195" t="s">
        <v>82</v>
      </c>
      <c r="AV613" s="13" t="s">
        <v>82</v>
      </c>
      <c r="AW613" s="13" t="s">
        <v>33</v>
      </c>
      <c r="AX613" s="13" t="s">
        <v>72</v>
      </c>
      <c r="AY613" s="195" t="s">
        <v>152</v>
      </c>
    </row>
    <row r="614" s="13" customFormat="1">
      <c r="A614" s="13"/>
      <c r="B614" s="194"/>
      <c r="C614" s="13"/>
      <c r="D614" s="187" t="s">
        <v>166</v>
      </c>
      <c r="E614" s="195" t="s">
        <v>3</v>
      </c>
      <c r="F614" s="196" t="s">
        <v>885</v>
      </c>
      <c r="G614" s="13"/>
      <c r="H614" s="197">
        <v>71.599999999999994</v>
      </c>
      <c r="I614" s="198"/>
      <c r="J614" s="13"/>
      <c r="K614" s="13"/>
      <c r="L614" s="194"/>
      <c r="M614" s="199"/>
      <c r="N614" s="200"/>
      <c r="O614" s="200"/>
      <c r="P614" s="200"/>
      <c r="Q614" s="200"/>
      <c r="R614" s="200"/>
      <c r="S614" s="200"/>
      <c r="T614" s="20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195" t="s">
        <v>166</v>
      </c>
      <c r="AU614" s="195" t="s">
        <v>82</v>
      </c>
      <c r="AV614" s="13" t="s">
        <v>82</v>
      </c>
      <c r="AW614" s="13" t="s">
        <v>33</v>
      </c>
      <c r="AX614" s="13" t="s">
        <v>72</v>
      </c>
      <c r="AY614" s="195" t="s">
        <v>152</v>
      </c>
    </row>
    <row r="615" s="14" customFormat="1">
      <c r="A615" s="14"/>
      <c r="B615" s="202"/>
      <c r="C615" s="14"/>
      <c r="D615" s="187" t="s">
        <v>166</v>
      </c>
      <c r="E615" s="203" t="s">
        <v>3</v>
      </c>
      <c r="F615" s="204" t="s">
        <v>886</v>
      </c>
      <c r="G615" s="14"/>
      <c r="H615" s="203" t="s">
        <v>3</v>
      </c>
      <c r="I615" s="205"/>
      <c r="J615" s="14"/>
      <c r="K615" s="14"/>
      <c r="L615" s="202"/>
      <c r="M615" s="206"/>
      <c r="N615" s="207"/>
      <c r="O615" s="207"/>
      <c r="P615" s="207"/>
      <c r="Q615" s="207"/>
      <c r="R615" s="207"/>
      <c r="S615" s="207"/>
      <c r="T615" s="208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03" t="s">
        <v>166</v>
      </c>
      <c r="AU615" s="203" t="s">
        <v>82</v>
      </c>
      <c r="AV615" s="14" t="s">
        <v>80</v>
      </c>
      <c r="AW615" s="14" t="s">
        <v>33</v>
      </c>
      <c r="AX615" s="14" t="s">
        <v>72</v>
      </c>
      <c r="AY615" s="203" t="s">
        <v>152</v>
      </c>
    </row>
    <row r="616" s="13" customFormat="1">
      <c r="A616" s="13"/>
      <c r="B616" s="194"/>
      <c r="C616" s="13"/>
      <c r="D616" s="187" t="s">
        <v>166</v>
      </c>
      <c r="E616" s="195" t="s">
        <v>3</v>
      </c>
      <c r="F616" s="196" t="s">
        <v>252</v>
      </c>
      <c r="G616" s="13"/>
      <c r="H616" s="197">
        <v>65.617999999999995</v>
      </c>
      <c r="I616" s="198"/>
      <c r="J616" s="13"/>
      <c r="K616" s="13"/>
      <c r="L616" s="194"/>
      <c r="M616" s="199"/>
      <c r="N616" s="200"/>
      <c r="O616" s="200"/>
      <c r="P616" s="200"/>
      <c r="Q616" s="200"/>
      <c r="R616" s="200"/>
      <c r="S616" s="200"/>
      <c r="T616" s="201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195" t="s">
        <v>166</v>
      </c>
      <c r="AU616" s="195" t="s">
        <v>82</v>
      </c>
      <c r="AV616" s="13" t="s">
        <v>82</v>
      </c>
      <c r="AW616" s="13" t="s">
        <v>33</v>
      </c>
      <c r="AX616" s="13" t="s">
        <v>72</v>
      </c>
      <c r="AY616" s="195" t="s">
        <v>152</v>
      </c>
    </row>
    <row r="617" s="13" customFormat="1">
      <c r="A617" s="13"/>
      <c r="B617" s="194"/>
      <c r="C617" s="13"/>
      <c r="D617" s="187" t="s">
        <v>166</v>
      </c>
      <c r="E617" s="195" t="s">
        <v>3</v>
      </c>
      <c r="F617" s="196" t="s">
        <v>887</v>
      </c>
      <c r="G617" s="13"/>
      <c r="H617" s="197">
        <v>-5.7599999999999998</v>
      </c>
      <c r="I617" s="198"/>
      <c r="J617" s="13"/>
      <c r="K617" s="13"/>
      <c r="L617" s="194"/>
      <c r="M617" s="199"/>
      <c r="N617" s="200"/>
      <c r="O617" s="200"/>
      <c r="P617" s="200"/>
      <c r="Q617" s="200"/>
      <c r="R617" s="200"/>
      <c r="S617" s="200"/>
      <c r="T617" s="20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195" t="s">
        <v>166</v>
      </c>
      <c r="AU617" s="195" t="s">
        <v>82</v>
      </c>
      <c r="AV617" s="13" t="s">
        <v>82</v>
      </c>
      <c r="AW617" s="13" t="s">
        <v>33</v>
      </c>
      <c r="AX617" s="13" t="s">
        <v>72</v>
      </c>
      <c r="AY617" s="195" t="s">
        <v>152</v>
      </c>
    </row>
    <row r="618" s="13" customFormat="1">
      <c r="A618" s="13"/>
      <c r="B618" s="194"/>
      <c r="C618" s="13"/>
      <c r="D618" s="187" t="s">
        <v>166</v>
      </c>
      <c r="E618" s="195" t="s">
        <v>3</v>
      </c>
      <c r="F618" s="196" t="s">
        <v>254</v>
      </c>
      <c r="G618" s="13"/>
      <c r="H618" s="197">
        <v>0.71999999999999997</v>
      </c>
      <c r="I618" s="198"/>
      <c r="J618" s="13"/>
      <c r="K618" s="13"/>
      <c r="L618" s="194"/>
      <c r="M618" s="199"/>
      <c r="N618" s="200"/>
      <c r="O618" s="200"/>
      <c r="P618" s="200"/>
      <c r="Q618" s="200"/>
      <c r="R618" s="200"/>
      <c r="S618" s="200"/>
      <c r="T618" s="20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195" t="s">
        <v>166</v>
      </c>
      <c r="AU618" s="195" t="s">
        <v>82</v>
      </c>
      <c r="AV618" s="13" t="s">
        <v>82</v>
      </c>
      <c r="AW618" s="13" t="s">
        <v>33</v>
      </c>
      <c r="AX618" s="13" t="s">
        <v>72</v>
      </c>
      <c r="AY618" s="195" t="s">
        <v>152</v>
      </c>
    </row>
    <row r="619" s="13" customFormat="1">
      <c r="A619" s="13"/>
      <c r="B619" s="194"/>
      <c r="C619" s="13"/>
      <c r="D619" s="187" t="s">
        <v>166</v>
      </c>
      <c r="E619" s="195" t="s">
        <v>3</v>
      </c>
      <c r="F619" s="196" t="s">
        <v>888</v>
      </c>
      <c r="G619" s="13"/>
      <c r="H619" s="197">
        <v>171.01300000000001</v>
      </c>
      <c r="I619" s="198"/>
      <c r="J619" s="13"/>
      <c r="K619" s="13"/>
      <c r="L619" s="194"/>
      <c r="M619" s="199"/>
      <c r="N619" s="200"/>
      <c r="O619" s="200"/>
      <c r="P619" s="200"/>
      <c r="Q619" s="200"/>
      <c r="R619" s="200"/>
      <c r="S619" s="200"/>
      <c r="T619" s="20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195" t="s">
        <v>166</v>
      </c>
      <c r="AU619" s="195" t="s">
        <v>82</v>
      </c>
      <c r="AV619" s="13" t="s">
        <v>82</v>
      </c>
      <c r="AW619" s="13" t="s">
        <v>33</v>
      </c>
      <c r="AX619" s="13" t="s">
        <v>72</v>
      </c>
      <c r="AY619" s="195" t="s">
        <v>152</v>
      </c>
    </row>
    <row r="620" s="13" customFormat="1">
      <c r="A620" s="13"/>
      <c r="B620" s="194"/>
      <c r="C620" s="13"/>
      <c r="D620" s="187" t="s">
        <v>166</v>
      </c>
      <c r="E620" s="195" t="s">
        <v>3</v>
      </c>
      <c r="F620" s="196" t="s">
        <v>889</v>
      </c>
      <c r="G620" s="13"/>
      <c r="H620" s="197">
        <v>20.52</v>
      </c>
      <c r="I620" s="198"/>
      <c r="J620" s="13"/>
      <c r="K620" s="13"/>
      <c r="L620" s="194"/>
      <c r="M620" s="199"/>
      <c r="N620" s="200"/>
      <c r="O620" s="200"/>
      <c r="P620" s="200"/>
      <c r="Q620" s="200"/>
      <c r="R620" s="200"/>
      <c r="S620" s="200"/>
      <c r="T620" s="20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195" t="s">
        <v>166</v>
      </c>
      <c r="AU620" s="195" t="s">
        <v>82</v>
      </c>
      <c r="AV620" s="13" t="s">
        <v>82</v>
      </c>
      <c r="AW620" s="13" t="s">
        <v>33</v>
      </c>
      <c r="AX620" s="13" t="s">
        <v>72</v>
      </c>
      <c r="AY620" s="195" t="s">
        <v>152</v>
      </c>
    </row>
    <row r="621" s="13" customFormat="1">
      <c r="A621" s="13"/>
      <c r="B621" s="194"/>
      <c r="C621" s="13"/>
      <c r="D621" s="187" t="s">
        <v>166</v>
      </c>
      <c r="E621" s="195" t="s">
        <v>3</v>
      </c>
      <c r="F621" s="196" t="s">
        <v>890</v>
      </c>
      <c r="G621" s="13"/>
      <c r="H621" s="197">
        <v>-60.264000000000003</v>
      </c>
      <c r="I621" s="198"/>
      <c r="J621" s="13"/>
      <c r="K621" s="13"/>
      <c r="L621" s="194"/>
      <c r="M621" s="199"/>
      <c r="N621" s="200"/>
      <c r="O621" s="200"/>
      <c r="P621" s="200"/>
      <c r="Q621" s="200"/>
      <c r="R621" s="200"/>
      <c r="S621" s="200"/>
      <c r="T621" s="20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195" t="s">
        <v>166</v>
      </c>
      <c r="AU621" s="195" t="s">
        <v>82</v>
      </c>
      <c r="AV621" s="13" t="s">
        <v>82</v>
      </c>
      <c r="AW621" s="13" t="s">
        <v>33</v>
      </c>
      <c r="AX621" s="13" t="s">
        <v>72</v>
      </c>
      <c r="AY621" s="195" t="s">
        <v>152</v>
      </c>
    </row>
    <row r="622" s="2" customFormat="1" ht="22.2" customHeight="1">
      <c r="A622" s="39"/>
      <c r="B622" s="173"/>
      <c r="C622" s="174" t="s">
        <v>891</v>
      </c>
      <c r="D622" s="174" t="s">
        <v>155</v>
      </c>
      <c r="E622" s="175" t="s">
        <v>892</v>
      </c>
      <c r="F622" s="176" t="s">
        <v>893</v>
      </c>
      <c r="G622" s="177" t="s">
        <v>158</v>
      </c>
      <c r="H622" s="178">
        <v>286.16699999999997</v>
      </c>
      <c r="I622" s="179"/>
      <c r="J622" s="180">
        <f>ROUND(I622*H622,2)</f>
        <v>0</v>
      </c>
      <c r="K622" s="176" t="s">
        <v>159</v>
      </c>
      <c r="L622" s="40"/>
      <c r="M622" s="181" t="s">
        <v>3</v>
      </c>
      <c r="N622" s="182" t="s">
        <v>43</v>
      </c>
      <c r="O622" s="73"/>
      <c r="P622" s="183">
        <f>O622*H622</f>
        <v>0</v>
      </c>
      <c r="Q622" s="183">
        <v>0.00020000000000000001</v>
      </c>
      <c r="R622" s="183">
        <f>Q622*H622</f>
        <v>0.057233399999999997</v>
      </c>
      <c r="S622" s="183">
        <v>0</v>
      </c>
      <c r="T622" s="184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185" t="s">
        <v>284</v>
      </c>
      <c r="AT622" s="185" t="s">
        <v>155</v>
      </c>
      <c r="AU622" s="185" t="s">
        <v>82</v>
      </c>
      <c r="AY622" s="20" t="s">
        <v>152</v>
      </c>
      <c r="BE622" s="186">
        <f>IF(N622="základní",J622,0)</f>
        <v>0</v>
      </c>
      <c r="BF622" s="186">
        <f>IF(N622="snížená",J622,0)</f>
        <v>0</v>
      </c>
      <c r="BG622" s="186">
        <f>IF(N622="zákl. přenesená",J622,0)</f>
        <v>0</v>
      </c>
      <c r="BH622" s="186">
        <f>IF(N622="sníž. přenesená",J622,0)</f>
        <v>0</v>
      </c>
      <c r="BI622" s="186">
        <f>IF(N622="nulová",J622,0)</f>
        <v>0</v>
      </c>
      <c r="BJ622" s="20" t="s">
        <v>80</v>
      </c>
      <c r="BK622" s="186">
        <f>ROUND(I622*H622,2)</f>
        <v>0</v>
      </c>
      <c r="BL622" s="20" t="s">
        <v>284</v>
      </c>
      <c r="BM622" s="185" t="s">
        <v>894</v>
      </c>
    </row>
    <row r="623" s="2" customFormat="1">
      <c r="A623" s="39"/>
      <c r="B623" s="40"/>
      <c r="C623" s="39"/>
      <c r="D623" s="187" t="s">
        <v>162</v>
      </c>
      <c r="E623" s="39"/>
      <c r="F623" s="188" t="s">
        <v>895</v>
      </c>
      <c r="G623" s="39"/>
      <c r="H623" s="39"/>
      <c r="I623" s="189"/>
      <c r="J623" s="39"/>
      <c r="K623" s="39"/>
      <c r="L623" s="40"/>
      <c r="M623" s="190"/>
      <c r="N623" s="191"/>
      <c r="O623" s="73"/>
      <c r="P623" s="73"/>
      <c r="Q623" s="73"/>
      <c r="R623" s="73"/>
      <c r="S623" s="73"/>
      <c r="T623" s="74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20" t="s">
        <v>162</v>
      </c>
      <c r="AU623" s="20" t="s">
        <v>82</v>
      </c>
    </row>
    <row r="624" s="2" customFormat="1">
      <c r="A624" s="39"/>
      <c r="B624" s="40"/>
      <c r="C624" s="39"/>
      <c r="D624" s="192" t="s">
        <v>164</v>
      </c>
      <c r="E624" s="39"/>
      <c r="F624" s="193" t="s">
        <v>896</v>
      </c>
      <c r="G624" s="39"/>
      <c r="H624" s="39"/>
      <c r="I624" s="189"/>
      <c r="J624" s="39"/>
      <c r="K624" s="39"/>
      <c r="L624" s="40"/>
      <c r="M624" s="190"/>
      <c r="N624" s="191"/>
      <c r="O624" s="73"/>
      <c r="P624" s="73"/>
      <c r="Q624" s="73"/>
      <c r="R624" s="73"/>
      <c r="S624" s="73"/>
      <c r="T624" s="74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20" t="s">
        <v>164</v>
      </c>
      <c r="AU624" s="20" t="s">
        <v>82</v>
      </c>
    </row>
    <row r="625" s="2" customFormat="1" ht="22.2" customHeight="1">
      <c r="A625" s="39"/>
      <c r="B625" s="173"/>
      <c r="C625" s="174" t="s">
        <v>897</v>
      </c>
      <c r="D625" s="174" t="s">
        <v>155</v>
      </c>
      <c r="E625" s="175" t="s">
        <v>898</v>
      </c>
      <c r="F625" s="176" t="s">
        <v>899</v>
      </c>
      <c r="G625" s="177" t="s">
        <v>158</v>
      </c>
      <c r="H625" s="178">
        <v>207.66900000000001</v>
      </c>
      <c r="I625" s="179"/>
      <c r="J625" s="180">
        <f>ROUND(I625*H625,2)</f>
        <v>0</v>
      </c>
      <c r="K625" s="176" t="s">
        <v>159</v>
      </c>
      <c r="L625" s="40"/>
      <c r="M625" s="181" t="s">
        <v>3</v>
      </c>
      <c r="N625" s="182" t="s">
        <v>43</v>
      </c>
      <c r="O625" s="73"/>
      <c r="P625" s="183">
        <f>O625*H625</f>
        <v>0</v>
      </c>
      <c r="Q625" s="183">
        <v>0.00029</v>
      </c>
      <c r="R625" s="183">
        <f>Q625*H625</f>
        <v>0.060224010000000001</v>
      </c>
      <c r="S625" s="183">
        <v>0</v>
      </c>
      <c r="T625" s="184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185" t="s">
        <v>284</v>
      </c>
      <c r="AT625" s="185" t="s">
        <v>155</v>
      </c>
      <c r="AU625" s="185" t="s">
        <v>82</v>
      </c>
      <c r="AY625" s="20" t="s">
        <v>152</v>
      </c>
      <c r="BE625" s="186">
        <f>IF(N625="základní",J625,0)</f>
        <v>0</v>
      </c>
      <c r="BF625" s="186">
        <f>IF(N625="snížená",J625,0)</f>
        <v>0</v>
      </c>
      <c r="BG625" s="186">
        <f>IF(N625="zákl. přenesená",J625,0)</f>
        <v>0</v>
      </c>
      <c r="BH625" s="186">
        <f>IF(N625="sníž. přenesená",J625,0)</f>
        <v>0</v>
      </c>
      <c r="BI625" s="186">
        <f>IF(N625="nulová",J625,0)</f>
        <v>0</v>
      </c>
      <c r="BJ625" s="20" t="s">
        <v>80</v>
      </c>
      <c r="BK625" s="186">
        <f>ROUND(I625*H625,2)</f>
        <v>0</v>
      </c>
      <c r="BL625" s="20" t="s">
        <v>284</v>
      </c>
      <c r="BM625" s="185" t="s">
        <v>900</v>
      </c>
    </row>
    <row r="626" s="2" customFormat="1">
      <c r="A626" s="39"/>
      <c r="B626" s="40"/>
      <c r="C626" s="39"/>
      <c r="D626" s="187" t="s">
        <v>162</v>
      </c>
      <c r="E626" s="39"/>
      <c r="F626" s="188" t="s">
        <v>901</v>
      </c>
      <c r="G626" s="39"/>
      <c r="H626" s="39"/>
      <c r="I626" s="189"/>
      <c r="J626" s="39"/>
      <c r="K626" s="39"/>
      <c r="L626" s="40"/>
      <c r="M626" s="190"/>
      <c r="N626" s="191"/>
      <c r="O626" s="73"/>
      <c r="P626" s="73"/>
      <c r="Q626" s="73"/>
      <c r="R626" s="73"/>
      <c r="S626" s="73"/>
      <c r="T626" s="74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20" t="s">
        <v>162</v>
      </c>
      <c r="AU626" s="20" t="s">
        <v>82</v>
      </c>
    </row>
    <row r="627" s="2" customFormat="1">
      <c r="A627" s="39"/>
      <c r="B627" s="40"/>
      <c r="C627" s="39"/>
      <c r="D627" s="192" t="s">
        <v>164</v>
      </c>
      <c r="E627" s="39"/>
      <c r="F627" s="193" t="s">
        <v>902</v>
      </c>
      <c r="G627" s="39"/>
      <c r="H627" s="39"/>
      <c r="I627" s="189"/>
      <c r="J627" s="39"/>
      <c r="K627" s="39"/>
      <c r="L627" s="40"/>
      <c r="M627" s="190"/>
      <c r="N627" s="191"/>
      <c r="O627" s="73"/>
      <c r="P627" s="73"/>
      <c r="Q627" s="73"/>
      <c r="R627" s="73"/>
      <c r="S627" s="73"/>
      <c r="T627" s="74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20" t="s">
        <v>164</v>
      </c>
      <c r="AU627" s="20" t="s">
        <v>82</v>
      </c>
    </row>
    <row r="628" s="14" customFormat="1">
      <c r="A628" s="14"/>
      <c r="B628" s="202"/>
      <c r="C628" s="14"/>
      <c r="D628" s="187" t="s">
        <v>166</v>
      </c>
      <c r="E628" s="203" t="s">
        <v>3</v>
      </c>
      <c r="F628" s="204" t="s">
        <v>884</v>
      </c>
      <c r="G628" s="14"/>
      <c r="H628" s="203" t="s">
        <v>3</v>
      </c>
      <c r="I628" s="205"/>
      <c r="J628" s="14"/>
      <c r="K628" s="14"/>
      <c r="L628" s="202"/>
      <c r="M628" s="206"/>
      <c r="N628" s="207"/>
      <c r="O628" s="207"/>
      <c r="P628" s="207"/>
      <c r="Q628" s="207"/>
      <c r="R628" s="207"/>
      <c r="S628" s="207"/>
      <c r="T628" s="20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03" t="s">
        <v>166</v>
      </c>
      <c r="AU628" s="203" t="s">
        <v>82</v>
      </c>
      <c r="AV628" s="14" t="s">
        <v>80</v>
      </c>
      <c r="AW628" s="14" t="s">
        <v>33</v>
      </c>
      <c r="AX628" s="14" t="s">
        <v>72</v>
      </c>
      <c r="AY628" s="203" t="s">
        <v>152</v>
      </c>
    </row>
    <row r="629" s="13" customFormat="1">
      <c r="A629" s="13"/>
      <c r="B629" s="194"/>
      <c r="C629" s="13"/>
      <c r="D629" s="187" t="s">
        <v>166</v>
      </c>
      <c r="E629" s="195" t="s">
        <v>3</v>
      </c>
      <c r="F629" s="196" t="s">
        <v>885</v>
      </c>
      <c r="G629" s="13"/>
      <c r="H629" s="197">
        <v>71.599999999999994</v>
      </c>
      <c r="I629" s="198"/>
      <c r="J629" s="13"/>
      <c r="K629" s="13"/>
      <c r="L629" s="194"/>
      <c r="M629" s="199"/>
      <c r="N629" s="200"/>
      <c r="O629" s="200"/>
      <c r="P629" s="200"/>
      <c r="Q629" s="200"/>
      <c r="R629" s="200"/>
      <c r="S629" s="200"/>
      <c r="T629" s="20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195" t="s">
        <v>166</v>
      </c>
      <c r="AU629" s="195" t="s">
        <v>82</v>
      </c>
      <c r="AV629" s="13" t="s">
        <v>82</v>
      </c>
      <c r="AW629" s="13" t="s">
        <v>33</v>
      </c>
      <c r="AX629" s="13" t="s">
        <v>72</v>
      </c>
      <c r="AY629" s="195" t="s">
        <v>152</v>
      </c>
    </row>
    <row r="630" s="14" customFormat="1">
      <c r="A630" s="14"/>
      <c r="B630" s="202"/>
      <c r="C630" s="14"/>
      <c r="D630" s="187" t="s">
        <v>166</v>
      </c>
      <c r="E630" s="203" t="s">
        <v>3</v>
      </c>
      <c r="F630" s="204" t="s">
        <v>886</v>
      </c>
      <c r="G630" s="14"/>
      <c r="H630" s="203" t="s">
        <v>3</v>
      </c>
      <c r="I630" s="205"/>
      <c r="J630" s="14"/>
      <c r="K630" s="14"/>
      <c r="L630" s="202"/>
      <c r="M630" s="206"/>
      <c r="N630" s="207"/>
      <c r="O630" s="207"/>
      <c r="P630" s="207"/>
      <c r="Q630" s="207"/>
      <c r="R630" s="207"/>
      <c r="S630" s="207"/>
      <c r="T630" s="20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03" t="s">
        <v>166</v>
      </c>
      <c r="AU630" s="203" t="s">
        <v>82</v>
      </c>
      <c r="AV630" s="14" t="s">
        <v>80</v>
      </c>
      <c r="AW630" s="14" t="s">
        <v>33</v>
      </c>
      <c r="AX630" s="14" t="s">
        <v>72</v>
      </c>
      <c r="AY630" s="203" t="s">
        <v>152</v>
      </c>
    </row>
    <row r="631" s="13" customFormat="1">
      <c r="A631" s="13"/>
      <c r="B631" s="194"/>
      <c r="C631" s="13"/>
      <c r="D631" s="187" t="s">
        <v>166</v>
      </c>
      <c r="E631" s="195" t="s">
        <v>3</v>
      </c>
      <c r="F631" s="196" t="s">
        <v>888</v>
      </c>
      <c r="G631" s="13"/>
      <c r="H631" s="197">
        <v>171.01300000000001</v>
      </c>
      <c r="I631" s="198"/>
      <c r="J631" s="13"/>
      <c r="K631" s="13"/>
      <c r="L631" s="194"/>
      <c r="M631" s="199"/>
      <c r="N631" s="200"/>
      <c r="O631" s="200"/>
      <c r="P631" s="200"/>
      <c r="Q631" s="200"/>
      <c r="R631" s="200"/>
      <c r="S631" s="200"/>
      <c r="T631" s="20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195" t="s">
        <v>166</v>
      </c>
      <c r="AU631" s="195" t="s">
        <v>82</v>
      </c>
      <c r="AV631" s="13" t="s">
        <v>82</v>
      </c>
      <c r="AW631" s="13" t="s">
        <v>33</v>
      </c>
      <c r="AX631" s="13" t="s">
        <v>72</v>
      </c>
      <c r="AY631" s="195" t="s">
        <v>152</v>
      </c>
    </row>
    <row r="632" s="13" customFormat="1">
      <c r="A632" s="13"/>
      <c r="B632" s="194"/>
      <c r="C632" s="13"/>
      <c r="D632" s="187" t="s">
        <v>166</v>
      </c>
      <c r="E632" s="195" t="s">
        <v>3</v>
      </c>
      <c r="F632" s="196" t="s">
        <v>889</v>
      </c>
      <c r="G632" s="13"/>
      <c r="H632" s="197">
        <v>20.52</v>
      </c>
      <c r="I632" s="198"/>
      <c r="J632" s="13"/>
      <c r="K632" s="13"/>
      <c r="L632" s="194"/>
      <c r="M632" s="199"/>
      <c r="N632" s="200"/>
      <c r="O632" s="200"/>
      <c r="P632" s="200"/>
      <c r="Q632" s="200"/>
      <c r="R632" s="200"/>
      <c r="S632" s="200"/>
      <c r="T632" s="201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195" t="s">
        <v>166</v>
      </c>
      <c r="AU632" s="195" t="s">
        <v>82</v>
      </c>
      <c r="AV632" s="13" t="s">
        <v>82</v>
      </c>
      <c r="AW632" s="13" t="s">
        <v>33</v>
      </c>
      <c r="AX632" s="13" t="s">
        <v>72</v>
      </c>
      <c r="AY632" s="195" t="s">
        <v>152</v>
      </c>
    </row>
    <row r="633" s="13" customFormat="1">
      <c r="A633" s="13"/>
      <c r="B633" s="194"/>
      <c r="C633" s="13"/>
      <c r="D633" s="187" t="s">
        <v>166</v>
      </c>
      <c r="E633" s="195" t="s">
        <v>3</v>
      </c>
      <c r="F633" s="196" t="s">
        <v>903</v>
      </c>
      <c r="G633" s="13"/>
      <c r="H633" s="197">
        <v>-55.463999999999999</v>
      </c>
      <c r="I633" s="198"/>
      <c r="J633" s="13"/>
      <c r="K633" s="13"/>
      <c r="L633" s="194"/>
      <c r="M633" s="199"/>
      <c r="N633" s="200"/>
      <c r="O633" s="200"/>
      <c r="P633" s="200"/>
      <c r="Q633" s="200"/>
      <c r="R633" s="200"/>
      <c r="S633" s="200"/>
      <c r="T633" s="20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195" t="s">
        <v>166</v>
      </c>
      <c r="AU633" s="195" t="s">
        <v>82</v>
      </c>
      <c r="AV633" s="13" t="s">
        <v>82</v>
      </c>
      <c r="AW633" s="13" t="s">
        <v>33</v>
      </c>
      <c r="AX633" s="13" t="s">
        <v>72</v>
      </c>
      <c r="AY633" s="195" t="s">
        <v>152</v>
      </c>
    </row>
    <row r="634" s="2" customFormat="1" ht="30" customHeight="1">
      <c r="A634" s="39"/>
      <c r="B634" s="173"/>
      <c r="C634" s="174" t="s">
        <v>904</v>
      </c>
      <c r="D634" s="174" t="s">
        <v>155</v>
      </c>
      <c r="E634" s="175" t="s">
        <v>905</v>
      </c>
      <c r="F634" s="176" t="s">
        <v>906</v>
      </c>
      <c r="G634" s="177" t="s">
        <v>158</v>
      </c>
      <c r="H634" s="178">
        <v>78.498000000000005</v>
      </c>
      <c r="I634" s="179"/>
      <c r="J634" s="180">
        <f>ROUND(I634*H634,2)</f>
        <v>0</v>
      </c>
      <c r="K634" s="176" t="s">
        <v>159</v>
      </c>
      <c r="L634" s="40"/>
      <c r="M634" s="181" t="s">
        <v>3</v>
      </c>
      <c r="N634" s="182" t="s">
        <v>43</v>
      </c>
      <c r="O634" s="73"/>
      <c r="P634" s="183">
        <f>O634*H634</f>
        <v>0</v>
      </c>
      <c r="Q634" s="183">
        <v>0.00017000000000000001</v>
      </c>
      <c r="R634" s="183">
        <f>Q634*H634</f>
        <v>0.013344660000000001</v>
      </c>
      <c r="S634" s="183">
        <v>0</v>
      </c>
      <c r="T634" s="184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185" t="s">
        <v>284</v>
      </c>
      <c r="AT634" s="185" t="s">
        <v>155</v>
      </c>
      <c r="AU634" s="185" t="s">
        <v>82</v>
      </c>
      <c r="AY634" s="20" t="s">
        <v>152</v>
      </c>
      <c r="BE634" s="186">
        <f>IF(N634="základní",J634,0)</f>
        <v>0</v>
      </c>
      <c r="BF634" s="186">
        <f>IF(N634="snížená",J634,0)</f>
        <v>0</v>
      </c>
      <c r="BG634" s="186">
        <f>IF(N634="zákl. přenesená",J634,0)</f>
        <v>0</v>
      </c>
      <c r="BH634" s="186">
        <f>IF(N634="sníž. přenesená",J634,0)</f>
        <v>0</v>
      </c>
      <c r="BI634" s="186">
        <f>IF(N634="nulová",J634,0)</f>
        <v>0</v>
      </c>
      <c r="BJ634" s="20" t="s">
        <v>80</v>
      </c>
      <c r="BK634" s="186">
        <f>ROUND(I634*H634,2)</f>
        <v>0</v>
      </c>
      <c r="BL634" s="20" t="s">
        <v>284</v>
      </c>
      <c r="BM634" s="185" t="s">
        <v>907</v>
      </c>
    </row>
    <row r="635" s="2" customFormat="1">
      <c r="A635" s="39"/>
      <c r="B635" s="40"/>
      <c r="C635" s="39"/>
      <c r="D635" s="187" t="s">
        <v>162</v>
      </c>
      <c r="E635" s="39"/>
      <c r="F635" s="188" t="s">
        <v>908</v>
      </c>
      <c r="G635" s="39"/>
      <c r="H635" s="39"/>
      <c r="I635" s="189"/>
      <c r="J635" s="39"/>
      <c r="K635" s="39"/>
      <c r="L635" s="40"/>
      <c r="M635" s="190"/>
      <c r="N635" s="191"/>
      <c r="O635" s="73"/>
      <c r="P635" s="73"/>
      <c r="Q635" s="73"/>
      <c r="R635" s="73"/>
      <c r="S635" s="73"/>
      <c r="T635" s="74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20" t="s">
        <v>162</v>
      </c>
      <c r="AU635" s="20" t="s">
        <v>82</v>
      </c>
    </row>
    <row r="636" s="2" customFormat="1">
      <c r="A636" s="39"/>
      <c r="B636" s="40"/>
      <c r="C636" s="39"/>
      <c r="D636" s="192" t="s">
        <v>164</v>
      </c>
      <c r="E636" s="39"/>
      <c r="F636" s="193" t="s">
        <v>909</v>
      </c>
      <c r="G636" s="39"/>
      <c r="H636" s="39"/>
      <c r="I636" s="189"/>
      <c r="J636" s="39"/>
      <c r="K636" s="39"/>
      <c r="L636" s="40"/>
      <c r="M636" s="190"/>
      <c r="N636" s="191"/>
      <c r="O636" s="73"/>
      <c r="P636" s="73"/>
      <c r="Q636" s="73"/>
      <c r="R636" s="73"/>
      <c r="S636" s="73"/>
      <c r="T636" s="74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20" t="s">
        <v>164</v>
      </c>
      <c r="AU636" s="20" t="s">
        <v>82</v>
      </c>
    </row>
    <row r="637" s="14" customFormat="1">
      <c r="A637" s="14"/>
      <c r="B637" s="202"/>
      <c r="C637" s="14"/>
      <c r="D637" s="187" t="s">
        <v>166</v>
      </c>
      <c r="E637" s="203" t="s">
        <v>3</v>
      </c>
      <c r="F637" s="204" t="s">
        <v>884</v>
      </c>
      <c r="G637" s="14"/>
      <c r="H637" s="203" t="s">
        <v>3</v>
      </c>
      <c r="I637" s="205"/>
      <c r="J637" s="14"/>
      <c r="K637" s="14"/>
      <c r="L637" s="202"/>
      <c r="M637" s="206"/>
      <c r="N637" s="207"/>
      <c r="O637" s="207"/>
      <c r="P637" s="207"/>
      <c r="Q637" s="207"/>
      <c r="R637" s="207"/>
      <c r="S637" s="207"/>
      <c r="T637" s="208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03" t="s">
        <v>166</v>
      </c>
      <c r="AU637" s="203" t="s">
        <v>82</v>
      </c>
      <c r="AV637" s="14" t="s">
        <v>80</v>
      </c>
      <c r="AW637" s="14" t="s">
        <v>33</v>
      </c>
      <c r="AX637" s="14" t="s">
        <v>72</v>
      </c>
      <c r="AY637" s="203" t="s">
        <v>152</v>
      </c>
    </row>
    <row r="638" s="13" customFormat="1">
      <c r="A638" s="13"/>
      <c r="B638" s="194"/>
      <c r="C638" s="13"/>
      <c r="D638" s="187" t="s">
        <v>166</v>
      </c>
      <c r="E638" s="195" t="s">
        <v>3</v>
      </c>
      <c r="F638" s="196" t="s">
        <v>290</v>
      </c>
      <c r="G638" s="13"/>
      <c r="H638" s="197">
        <v>22.719999999999999</v>
      </c>
      <c r="I638" s="198"/>
      <c r="J638" s="13"/>
      <c r="K638" s="13"/>
      <c r="L638" s="194"/>
      <c r="M638" s="199"/>
      <c r="N638" s="200"/>
      <c r="O638" s="200"/>
      <c r="P638" s="200"/>
      <c r="Q638" s="200"/>
      <c r="R638" s="200"/>
      <c r="S638" s="200"/>
      <c r="T638" s="20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195" t="s">
        <v>166</v>
      </c>
      <c r="AU638" s="195" t="s">
        <v>82</v>
      </c>
      <c r="AV638" s="13" t="s">
        <v>82</v>
      </c>
      <c r="AW638" s="13" t="s">
        <v>33</v>
      </c>
      <c r="AX638" s="13" t="s">
        <v>72</v>
      </c>
      <c r="AY638" s="195" t="s">
        <v>152</v>
      </c>
    </row>
    <row r="639" s="14" customFormat="1">
      <c r="A639" s="14"/>
      <c r="B639" s="202"/>
      <c r="C639" s="14"/>
      <c r="D639" s="187" t="s">
        <v>166</v>
      </c>
      <c r="E639" s="203" t="s">
        <v>3</v>
      </c>
      <c r="F639" s="204" t="s">
        <v>886</v>
      </c>
      <c r="G639" s="14"/>
      <c r="H639" s="203" t="s">
        <v>3</v>
      </c>
      <c r="I639" s="205"/>
      <c r="J639" s="14"/>
      <c r="K639" s="14"/>
      <c r="L639" s="202"/>
      <c r="M639" s="206"/>
      <c r="N639" s="207"/>
      <c r="O639" s="207"/>
      <c r="P639" s="207"/>
      <c r="Q639" s="207"/>
      <c r="R639" s="207"/>
      <c r="S639" s="207"/>
      <c r="T639" s="208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03" t="s">
        <v>166</v>
      </c>
      <c r="AU639" s="203" t="s">
        <v>82</v>
      </c>
      <c r="AV639" s="14" t="s">
        <v>80</v>
      </c>
      <c r="AW639" s="14" t="s">
        <v>33</v>
      </c>
      <c r="AX639" s="14" t="s">
        <v>72</v>
      </c>
      <c r="AY639" s="203" t="s">
        <v>152</v>
      </c>
    </row>
    <row r="640" s="13" customFormat="1">
      <c r="A640" s="13"/>
      <c r="B640" s="194"/>
      <c r="C640" s="13"/>
      <c r="D640" s="187" t="s">
        <v>166</v>
      </c>
      <c r="E640" s="195" t="s">
        <v>3</v>
      </c>
      <c r="F640" s="196" t="s">
        <v>252</v>
      </c>
      <c r="G640" s="13"/>
      <c r="H640" s="197">
        <v>65.617999999999995</v>
      </c>
      <c r="I640" s="198"/>
      <c r="J640" s="13"/>
      <c r="K640" s="13"/>
      <c r="L640" s="194"/>
      <c r="M640" s="199"/>
      <c r="N640" s="200"/>
      <c r="O640" s="200"/>
      <c r="P640" s="200"/>
      <c r="Q640" s="200"/>
      <c r="R640" s="200"/>
      <c r="S640" s="200"/>
      <c r="T640" s="20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195" t="s">
        <v>166</v>
      </c>
      <c r="AU640" s="195" t="s">
        <v>82</v>
      </c>
      <c r="AV640" s="13" t="s">
        <v>82</v>
      </c>
      <c r="AW640" s="13" t="s">
        <v>33</v>
      </c>
      <c r="AX640" s="13" t="s">
        <v>72</v>
      </c>
      <c r="AY640" s="195" t="s">
        <v>152</v>
      </c>
    </row>
    <row r="641" s="13" customFormat="1">
      <c r="A641" s="13"/>
      <c r="B641" s="194"/>
      <c r="C641" s="13"/>
      <c r="D641" s="187" t="s">
        <v>166</v>
      </c>
      <c r="E641" s="195" t="s">
        <v>3</v>
      </c>
      <c r="F641" s="196" t="s">
        <v>887</v>
      </c>
      <c r="G641" s="13"/>
      <c r="H641" s="197">
        <v>-5.7599999999999998</v>
      </c>
      <c r="I641" s="198"/>
      <c r="J641" s="13"/>
      <c r="K641" s="13"/>
      <c r="L641" s="194"/>
      <c r="M641" s="199"/>
      <c r="N641" s="200"/>
      <c r="O641" s="200"/>
      <c r="P641" s="200"/>
      <c r="Q641" s="200"/>
      <c r="R641" s="200"/>
      <c r="S641" s="200"/>
      <c r="T641" s="20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195" t="s">
        <v>166</v>
      </c>
      <c r="AU641" s="195" t="s">
        <v>82</v>
      </c>
      <c r="AV641" s="13" t="s">
        <v>82</v>
      </c>
      <c r="AW641" s="13" t="s">
        <v>33</v>
      </c>
      <c r="AX641" s="13" t="s">
        <v>72</v>
      </c>
      <c r="AY641" s="195" t="s">
        <v>152</v>
      </c>
    </row>
    <row r="642" s="13" customFormat="1">
      <c r="A642" s="13"/>
      <c r="B642" s="194"/>
      <c r="C642" s="13"/>
      <c r="D642" s="187" t="s">
        <v>166</v>
      </c>
      <c r="E642" s="195" t="s">
        <v>3</v>
      </c>
      <c r="F642" s="196" t="s">
        <v>254</v>
      </c>
      <c r="G642" s="13"/>
      <c r="H642" s="197">
        <v>0.71999999999999997</v>
      </c>
      <c r="I642" s="198"/>
      <c r="J642" s="13"/>
      <c r="K642" s="13"/>
      <c r="L642" s="194"/>
      <c r="M642" s="199"/>
      <c r="N642" s="200"/>
      <c r="O642" s="200"/>
      <c r="P642" s="200"/>
      <c r="Q642" s="200"/>
      <c r="R642" s="200"/>
      <c r="S642" s="200"/>
      <c r="T642" s="20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195" t="s">
        <v>166</v>
      </c>
      <c r="AU642" s="195" t="s">
        <v>82</v>
      </c>
      <c r="AV642" s="13" t="s">
        <v>82</v>
      </c>
      <c r="AW642" s="13" t="s">
        <v>33</v>
      </c>
      <c r="AX642" s="13" t="s">
        <v>72</v>
      </c>
      <c r="AY642" s="195" t="s">
        <v>152</v>
      </c>
    </row>
    <row r="643" s="13" customFormat="1">
      <c r="A643" s="13"/>
      <c r="B643" s="194"/>
      <c r="C643" s="13"/>
      <c r="D643" s="187" t="s">
        <v>166</v>
      </c>
      <c r="E643" s="195" t="s">
        <v>3</v>
      </c>
      <c r="F643" s="196" t="s">
        <v>910</v>
      </c>
      <c r="G643" s="13"/>
      <c r="H643" s="197">
        <v>-4.7999999999999998</v>
      </c>
      <c r="I643" s="198"/>
      <c r="J643" s="13"/>
      <c r="K643" s="13"/>
      <c r="L643" s="194"/>
      <c r="M643" s="199"/>
      <c r="N643" s="200"/>
      <c r="O643" s="200"/>
      <c r="P643" s="200"/>
      <c r="Q643" s="200"/>
      <c r="R643" s="200"/>
      <c r="S643" s="200"/>
      <c r="T643" s="20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195" t="s">
        <v>166</v>
      </c>
      <c r="AU643" s="195" t="s">
        <v>82</v>
      </c>
      <c r="AV643" s="13" t="s">
        <v>82</v>
      </c>
      <c r="AW643" s="13" t="s">
        <v>33</v>
      </c>
      <c r="AX643" s="13" t="s">
        <v>72</v>
      </c>
      <c r="AY643" s="195" t="s">
        <v>152</v>
      </c>
    </row>
    <row r="644" s="12" customFormat="1" ht="25.92" customHeight="1">
      <c r="A644" s="12"/>
      <c r="B644" s="160"/>
      <c r="C644" s="12"/>
      <c r="D644" s="161" t="s">
        <v>71</v>
      </c>
      <c r="E644" s="162" t="s">
        <v>911</v>
      </c>
      <c r="F644" s="162" t="s">
        <v>912</v>
      </c>
      <c r="G644" s="12"/>
      <c r="H644" s="12"/>
      <c r="I644" s="163"/>
      <c r="J644" s="164">
        <f>BK644</f>
        <v>0</v>
      </c>
      <c r="K644" s="12"/>
      <c r="L644" s="160"/>
      <c r="M644" s="165"/>
      <c r="N644" s="166"/>
      <c r="O644" s="166"/>
      <c r="P644" s="167">
        <f>SUM(P645:P649)</f>
        <v>0</v>
      </c>
      <c r="Q644" s="166"/>
      <c r="R644" s="167">
        <f>SUM(R645:R649)</f>
        <v>0</v>
      </c>
      <c r="S644" s="166"/>
      <c r="T644" s="168">
        <f>SUM(T645:T649)</f>
        <v>0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161" t="s">
        <v>160</v>
      </c>
      <c r="AT644" s="169" t="s">
        <v>71</v>
      </c>
      <c r="AU644" s="169" t="s">
        <v>72</v>
      </c>
      <c r="AY644" s="161" t="s">
        <v>152</v>
      </c>
      <c r="BK644" s="170">
        <f>SUM(BK645:BK649)</f>
        <v>0</v>
      </c>
    </row>
    <row r="645" s="2" customFormat="1" ht="14.4" customHeight="1">
      <c r="A645" s="39"/>
      <c r="B645" s="173"/>
      <c r="C645" s="174" t="s">
        <v>913</v>
      </c>
      <c r="D645" s="174" t="s">
        <v>155</v>
      </c>
      <c r="E645" s="175" t="s">
        <v>914</v>
      </c>
      <c r="F645" s="176" t="s">
        <v>915</v>
      </c>
      <c r="G645" s="177" t="s">
        <v>916</v>
      </c>
      <c r="H645" s="178">
        <v>16</v>
      </c>
      <c r="I645" s="179"/>
      <c r="J645" s="180">
        <f>ROUND(I645*H645,2)</f>
        <v>0</v>
      </c>
      <c r="K645" s="176" t="s">
        <v>159</v>
      </c>
      <c r="L645" s="40"/>
      <c r="M645" s="181" t="s">
        <v>3</v>
      </c>
      <c r="N645" s="182" t="s">
        <v>43</v>
      </c>
      <c r="O645" s="73"/>
      <c r="P645" s="183">
        <f>O645*H645</f>
        <v>0</v>
      </c>
      <c r="Q645" s="183">
        <v>0</v>
      </c>
      <c r="R645" s="183">
        <f>Q645*H645</f>
        <v>0</v>
      </c>
      <c r="S645" s="183">
        <v>0</v>
      </c>
      <c r="T645" s="184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185" t="s">
        <v>917</v>
      </c>
      <c r="AT645" s="185" t="s">
        <v>155</v>
      </c>
      <c r="AU645" s="185" t="s">
        <v>80</v>
      </c>
      <c r="AY645" s="20" t="s">
        <v>152</v>
      </c>
      <c r="BE645" s="186">
        <f>IF(N645="základní",J645,0)</f>
        <v>0</v>
      </c>
      <c r="BF645" s="186">
        <f>IF(N645="snížená",J645,0)</f>
        <v>0</v>
      </c>
      <c r="BG645" s="186">
        <f>IF(N645="zákl. přenesená",J645,0)</f>
        <v>0</v>
      </c>
      <c r="BH645" s="186">
        <f>IF(N645="sníž. přenesená",J645,0)</f>
        <v>0</v>
      </c>
      <c r="BI645" s="186">
        <f>IF(N645="nulová",J645,0)</f>
        <v>0</v>
      </c>
      <c r="BJ645" s="20" t="s">
        <v>80</v>
      </c>
      <c r="BK645" s="186">
        <f>ROUND(I645*H645,2)</f>
        <v>0</v>
      </c>
      <c r="BL645" s="20" t="s">
        <v>917</v>
      </c>
      <c r="BM645" s="185" t="s">
        <v>918</v>
      </c>
    </row>
    <row r="646" s="2" customFormat="1">
      <c r="A646" s="39"/>
      <c r="B646" s="40"/>
      <c r="C646" s="39"/>
      <c r="D646" s="187" t="s">
        <v>162</v>
      </c>
      <c r="E646" s="39"/>
      <c r="F646" s="188" t="s">
        <v>919</v>
      </c>
      <c r="G646" s="39"/>
      <c r="H646" s="39"/>
      <c r="I646" s="189"/>
      <c r="J646" s="39"/>
      <c r="K646" s="39"/>
      <c r="L646" s="40"/>
      <c r="M646" s="190"/>
      <c r="N646" s="191"/>
      <c r="O646" s="73"/>
      <c r="P646" s="73"/>
      <c r="Q646" s="73"/>
      <c r="R646" s="73"/>
      <c r="S646" s="73"/>
      <c r="T646" s="74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20" t="s">
        <v>162</v>
      </c>
      <c r="AU646" s="20" t="s">
        <v>80</v>
      </c>
    </row>
    <row r="647" s="2" customFormat="1">
      <c r="A647" s="39"/>
      <c r="B647" s="40"/>
      <c r="C647" s="39"/>
      <c r="D647" s="192" t="s">
        <v>164</v>
      </c>
      <c r="E647" s="39"/>
      <c r="F647" s="193" t="s">
        <v>920</v>
      </c>
      <c r="G647" s="39"/>
      <c r="H647" s="39"/>
      <c r="I647" s="189"/>
      <c r="J647" s="39"/>
      <c r="K647" s="39"/>
      <c r="L647" s="40"/>
      <c r="M647" s="190"/>
      <c r="N647" s="191"/>
      <c r="O647" s="73"/>
      <c r="P647" s="73"/>
      <c r="Q647" s="73"/>
      <c r="R647" s="73"/>
      <c r="S647" s="73"/>
      <c r="T647" s="74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20" t="s">
        <v>164</v>
      </c>
      <c r="AU647" s="20" t="s">
        <v>80</v>
      </c>
    </row>
    <row r="648" s="14" customFormat="1">
      <c r="A648" s="14"/>
      <c r="B648" s="202"/>
      <c r="C648" s="14"/>
      <c r="D648" s="187" t="s">
        <v>166</v>
      </c>
      <c r="E648" s="203" t="s">
        <v>3</v>
      </c>
      <c r="F648" s="204" t="s">
        <v>921</v>
      </c>
      <c r="G648" s="14"/>
      <c r="H648" s="203" t="s">
        <v>3</v>
      </c>
      <c r="I648" s="205"/>
      <c r="J648" s="14"/>
      <c r="K648" s="14"/>
      <c r="L648" s="202"/>
      <c r="M648" s="206"/>
      <c r="N648" s="207"/>
      <c r="O648" s="207"/>
      <c r="P648" s="207"/>
      <c r="Q648" s="207"/>
      <c r="R648" s="207"/>
      <c r="S648" s="207"/>
      <c r="T648" s="208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03" t="s">
        <v>166</v>
      </c>
      <c r="AU648" s="203" t="s">
        <v>80</v>
      </c>
      <c r="AV648" s="14" t="s">
        <v>80</v>
      </c>
      <c r="AW648" s="14" t="s">
        <v>33</v>
      </c>
      <c r="AX648" s="14" t="s">
        <v>72</v>
      </c>
      <c r="AY648" s="203" t="s">
        <v>152</v>
      </c>
    </row>
    <row r="649" s="13" customFormat="1">
      <c r="A649" s="13"/>
      <c r="B649" s="194"/>
      <c r="C649" s="13"/>
      <c r="D649" s="187" t="s">
        <v>166</v>
      </c>
      <c r="E649" s="195" t="s">
        <v>3</v>
      </c>
      <c r="F649" s="196" t="s">
        <v>922</v>
      </c>
      <c r="G649" s="13"/>
      <c r="H649" s="197">
        <v>16</v>
      </c>
      <c r="I649" s="198"/>
      <c r="J649" s="13"/>
      <c r="K649" s="13"/>
      <c r="L649" s="194"/>
      <c r="M649" s="220"/>
      <c r="N649" s="221"/>
      <c r="O649" s="221"/>
      <c r="P649" s="221"/>
      <c r="Q649" s="221"/>
      <c r="R649" s="221"/>
      <c r="S649" s="221"/>
      <c r="T649" s="22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195" t="s">
        <v>166</v>
      </c>
      <c r="AU649" s="195" t="s">
        <v>80</v>
      </c>
      <c r="AV649" s="13" t="s">
        <v>82</v>
      </c>
      <c r="AW649" s="13" t="s">
        <v>33</v>
      </c>
      <c r="AX649" s="13" t="s">
        <v>72</v>
      </c>
      <c r="AY649" s="195" t="s">
        <v>152</v>
      </c>
    </row>
    <row r="650" s="2" customFormat="1" ht="6.96" customHeight="1">
      <c r="A650" s="39"/>
      <c r="B650" s="56"/>
      <c r="C650" s="57"/>
      <c r="D650" s="57"/>
      <c r="E650" s="57"/>
      <c r="F650" s="57"/>
      <c r="G650" s="57"/>
      <c r="H650" s="57"/>
      <c r="I650" s="57"/>
      <c r="J650" s="57"/>
      <c r="K650" s="57"/>
      <c r="L650" s="40"/>
      <c r="M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</row>
  </sheetData>
  <autoFilter ref="C97:K649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3" r:id="rId1" display="https://podminky.urs.cz/item/CS_URS_2024_01/319201321"/>
    <hyperlink ref="F107" r:id="rId2" display="https://podminky.urs.cz/item/CS_URS_2024_01/340237211"/>
    <hyperlink ref="F111" r:id="rId3" display="https://podminky.urs.cz/item/CS_URS_2024_01/340238211"/>
    <hyperlink ref="F115" r:id="rId4" display="https://podminky.urs.cz/item/CS_URS_2024_01/340239211"/>
    <hyperlink ref="F120" r:id="rId5" display="https://podminky.urs.cz/item/CS_URS_2024_01/411388621"/>
    <hyperlink ref="F125" r:id="rId6" display="https://podminky.urs.cz/item/CS_URS_2024_01/611325222"/>
    <hyperlink ref="F129" r:id="rId7" display="https://podminky.urs.cz/item/CS_URS_2024_01/612135101"/>
    <hyperlink ref="F133" r:id="rId8" display="https://podminky.urs.cz/item/CS_URS_2024_01/612325222"/>
    <hyperlink ref="F138" r:id="rId9" display="https://podminky.urs.cz/item/CS_URS_2024_01/612325223"/>
    <hyperlink ref="F142" r:id="rId10" display="https://podminky.urs.cz/item/CS_URS_2024_01/612325225"/>
    <hyperlink ref="F146" r:id="rId11" display="https://podminky.urs.cz/item/CS_URS_2024_01/619991011"/>
    <hyperlink ref="F151" r:id="rId12" display="https://podminky.urs.cz/item/CS_URS_2024_01/611325422"/>
    <hyperlink ref="F156" r:id="rId13" display="https://podminky.urs.cz/item/CS_URS_2024_01/612325422"/>
    <hyperlink ref="F166" r:id="rId14" display="https://podminky.urs.cz/item/CS_URS_2024_01/612321121"/>
    <hyperlink ref="F177" r:id="rId15" display="https://podminky.urs.cz/item/CS_URS_2024_01/949101111"/>
    <hyperlink ref="F184" r:id="rId16" display="https://podminky.urs.cz/item/CS_URS_2024_01/952901111"/>
    <hyperlink ref="F191" r:id="rId17" display="https://podminky.urs.cz/item/CS_URS_2024_01/971033431"/>
    <hyperlink ref="F195" r:id="rId18" display="https://podminky.urs.cz/item/CS_URS_2024_01/971033521"/>
    <hyperlink ref="F199" r:id="rId19" display="https://podminky.urs.cz/item/CS_URS_2024_01/971033621"/>
    <hyperlink ref="F203" r:id="rId20" display="https://podminky.urs.cz/item/CS_URS_2024_01/974031153"/>
    <hyperlink ref="F207" r:id="rId21" display="https://podminky.urs.cz/item/CS_URS_2024_01/977151128"/>
    <hyperlink ref="F211" r:id="rId22" display="https://podminky.urs.cz/item/CS_URS_2024_01/978011141"/>
    <hyperlink ref="F216" r:id="rId23" display="https://podminky.urs.cz/item/CS_URS_2024_01/978013141"/>
    <hyperlink ref="F226" r:id="rId24" display="https://podminky.urs.cz/item/CS_URS_2024_01/978059541"/>
    <hyperlink ref="F233" r:id="rId25" display="https://podminky.urs.cz/item/CS_URS_2024_01/997013214"/>
    <hyperlink ref="F236" r:id="rId26" display="https://podminky.urs.cz/item/CS_URS_2024_01/997013501"/>
    <hyperlink ref="F239" r:id="rId27" display="https://podminky.urs.cz/item/CS_URS_2024_01/997013509"/>
    <hyperlink ref="F243" r:id="rId28" display="https://podminky.urs.cz/item/CS_URS_2024_01/997013631"/>
    <hyperlink ref="F247" r:id="rId29" display="https://podminky.urs.cz/item/CS_URS_2024_01/998018003"/>
    <hyperlink ref="F252" r:id="rId30" display="https://podminky.urs.cz/item/CS_URS_2024_01/712311101"/>
    <hyperlink ref="F259" r:id="rId31" display="https://podminky.urs.cz/item/CS_URS_2024_01/712340833"/>
    <hyperlink ref="F263" r:id="rId32" display="https://podminky.urs.cz/item/CS_URS_2024_01/712341559"/>
    <hyperlink ref="F270" r:id="rId33" display="https://podminky.urs.cz/item/CS_URS_2024_01/998712103"/>
    <hyperlink ref="F274" r:id="rId34" display="https://podminky.urs.cz/item/CS_URS_2024_01/763111313"/>
    <hyperlink ref="F280" r:id="rId35" display="https://podminky.urs.cz/item/CS_URS_2024_01/763111336"/>
    <hyperlink ref="F284" r:id="rId36" display="https://podminky.urs.cz/item/CS_URS_2024_01/763111717"/>
    <hyperlink ref="F291" r:id="rId37" display="https://podminky.urs.cz/item/CS_URS_2024_01/763111771"/>
    <hyperlink ref="F298" r:id="rId38" display="https://podminky.urs.cz/item/CS_URS_2024_01/763111722"/>
    <hyperlink ref="F302" r:id="rId39" display="https://podminky.urs.cz/item/CS_URS_2024_01/763131411"/>
    <hyperlink ref="F306" r:id="rId40" display="https://podminky.urs.cz/item/CS_URS_2024_01/763131714"/>
    <hyperlink ref="F309" r:id="rId41" display="https://podminky.urs.cz/item/CS_URS_2024_01/763131772"/>
    <hyperlink ref="F312" r:id="rId42" display="https://podminky.urs.cz/item/CS_URS_2024_01/763164531"/>
    <hyperlink ref="F316" r:id="rId43" display="https://podminky.urs.cz/item/CS_URS_2024_01/763181311"/>
    <hyperlink ref="F324" r:id="rId44" display="https://podminky.urs.cz/item/CS_URS_2024_01/763181422"/>
    <hyperlink ref="F328" r:id="rId45" display="https://podminky.urs.cz/item/CS_URS_2024_01/763182313"/>
    <hyperlink ref="F332" r:id="rId46" display="https://podminky.urs.cz/item/CS_URS_2024_01/998763303"/>
    <hyperlink ref="F336" r:id="rId47" display="https://podminky.urs.cz/item/CS_URS_2024_01/764316625"/>
    <hyperlink ref="F340" r:id="rId48" display="https://podminky.urs.cz/item/CS_URS_2024_01/998764103"/>
    <hyperlink ref="F344" r:id="rId49" display="https://podminky.urs.cz/item/CS_URS_2024_01/766491851"/>
    <hyperlink ref="F349" r:id="rId50" display="https://podminky.urs.cz/item/CS_URS_2024_01/766691914"/>
    <hyperlink ref="F355" r:id="rId51" display="https://podminky.urs.cz/item/CS_URS_2024_01/766812820"/>
    <hyperlink ref="F363" r:id="rId52" display="https://podminky.urs.cz/item/CS_URS_2024_01/766621001"/>
    <hyperlink ref="F370" r:id="rId53" display="https://podminky.urs.cz/item/CS_URS_2024_01/766660001"/>
    <hyperlink ref="F381" r:id="rId54" display="https://podminky.urs.cz/item/CS_URS_2024_01/766660022"/>
    <hyperlink ref="F392" r:id="rId55" display="https://podminky.urs.cz/item/CS_URS_2024_01/766660728"/>
    <hyperlink ref="F402" r:id="rId56" display="https://podminky.urs.cz/item/CS_URS_2024_01/766660729"/>
    <hyperlink ref="F412" r:id="rId57" display="https://podminky.urs.cz/item/CS_URS_2024_01/766660717"/>
    <hyperlink ref="F419" r:id="rId58" display="https://podminky.urs.cz/item/CS_URS_2024_01/998766103"/>
    <hyperlink ref="F423" r:id="rId59" display="https://podminky.urs.cz/item/CS_URS_2024_01/776201811"/>
    <hyperlink ref="F429" r:id="rId60" display="https://podminky.urs.cz/item/CS_URS_2024_01/776410811"/>
    <hyperlink ref="F437" r:id="rId61" display="https://podminky.urs.cz/item/CS_URS_2024_01/776111116"/>
    <hyperlink ref="F443" r:id="rId62" display="https://podminky.urs.cz/item/CS_URS_2024_01/776111311"/>
    <hyperlink ref="F446" r:id="rId63" display="https://podminky.urs.cz/item/CS_URS_2024_01/776121112"/>
    <hyperlink ref="F452" r:id="rId64" display="https://podminky.urs.cz/item/CS_URS_2024_01/776141121"/>
    <hyperlink ref="F458" r:id="rId65" display="https://podminky.urs.cz/item/CS_URS_2024_01/776221111"/>
    <hyperlink ref="F465" r:id="rId66" display="https://podminky.urs.cz/item/CS_URS_2024_01/776411111"/>
    <hyperlink ref="F472" r:id="rId67" display="https://podminky.urs.cz/item/CS_URS_2024_01/776231111"/>
    <hyperlink ref="F477" r:id="rId68" display="https://podminky.urs.cz/item/CS_URS_2024_01/776411211"/>
    <hyperlink ref="F483" r:id="rId69" display="https://podminky.urs.cz/item/CS_URS_2024_01/776411213"/>
    <hyperlink ref="F487" r:id="rId70" display="https://podminky.urs.cz/item/CS_URS_2024_01/776411214"/>
    <hyperlink ref="F520" r:id="rId71" display="https://podminky.urs.cz/item/CS_URS_2024_01/998776103"/>
    <hyperlink ref="F524" r:id="rId72" display="https://podminky.urs.cz/item/CS_URS_2024_01/781111011"/>
    <hyperlink ref="F533" r:id="rId73" display="https://podminky.urs.cz/item/CS_URS_2024_01/781121011"/>
    <hyperlink ref="F536" r:id="rId74" display="https://podminky.urs.cz/item/CS_URS_2024_01/781474113"/>
    <hyperlink ref="F548" r:id="rId75" display="https://podminky.urs.cz/item/CS_URS_2024_01/781472291"/>
    <hyperlink ref="F555" r:id="rId76" display="https://podminky.urs.cz/item/CS_URS_2024_01/781492211"/>
    <hyperlink ref="F561" r:id="rId77" display="https://podminky.urs.cz/item/CS_URS_2024_01/781492251"/>
    <hyperlink ref="F571" r:id="rId78" display="https://podminky.urs.cz/item/CS_URS_2024_01/781492411"/>
    <hyperlink ref="F581" r:id="rId79" display="https://podminky.urs.cz/item/CS_URS_2024_01/781495141"/>
    <hyperlink ref="F587" r:id="rId80" display="https://podminky.urs.cz/item/CS_URS_2024_01/781495142"/>
    <hyperlink ref="F593" r:id="rId81" display="https://podminky.urs.cz/item/CS_URS_2024_01/998781103"/>
    <hyperlink ref="F597" r:id="rId82" display="https://podminky.urs.cz/item/CS_URS_2024_01/784121001"/>
    <hyperlink ref="F611" r:id="rId83" display="https://podminky.urs.cz/item/CS_URS_2024_01/784111001"/>
    <hyperlink ref="F624" r:id="rId84" display="https://podminky.urs.cz/item/CS_URS_2024_01/784181121"/>
    <hyperlink ref="F627" r:id="rId85" display="https://podminky.urs.cz/item/CS_URS_2024_01/784221101"/>
    <hyperlink ref="F636" r:id="rId86" display="https://podminky.urs.cz/item/CS_URS_2024_01/784221121"/>
    <hyperlink ref="F647" r:id="rId87" display="https://podminky.urs.cz/item/CS_URS_2024_01/HZS129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88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="1" customFormat="1" ht="24.96" customHeight="1">
      <c r="B4" s="23"/>
      <c r="D4" s="24" t="s">
        <v>111</v>
      </c>
      <c r="L4" s="23"/>
      <c r="M4" s="123" t="s">
        <v>11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33" t="s">
        <v>17</v>
      </c>
      <c r="L6" s="23"/>
    </row>
    <row r="7" s="1" customFormat="1" ht="27" customHeight="1">
      <c r="B7" s="23"/>
      <c r="E7" s="124" t="str">
        <f>'Rekapitulace stavby'!K6</f>
        <v>ZŠ Konečná-učebna žákovské kuchyňky vč.kabinetu,vybudování bezbar.WC a rekontrukce bezbar.přístupu</v>
      </c>
      <c r="F7" s="33"/>
      <c r="G7" s="33"/>
      <c r="H7" s="33"/>
      <c r="L7" s="23"/>
    </row>
    <row r="8" s="2" customFormat="1" ht="12" customHeight="1">
      <c r="A8" s="39"/>
      <c r="B8" s="40"/>
      <c r="C8" s="39"/>
      <c r="D8" s="33" t="s">
        <v>112</v>
      </c>
      <c r="E8" s="39"/>
      <c r="F8" s="39"/>
      <c r="G8" s="39"/>
      <c r="H8" s="39"/>
      <c r="I8" s="39"/>
      <c r="J8" s="39"/>
      <c r="K8" s="39"/>
      <c r="L8" s="12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0"/>
      <c r="C9" s="39"/>
      <c r="D9" s="39"/>
      <c r="E9" s="63" t="s">
        <v>923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15. 1. 2024</v>
      </c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tr">
        <f>IF('Rekapitulace stavby'!AN19="","",'Rekapitulace stavby'!AN19)</f>
        <v/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tr">
        <f>IF('Rekapitulace stavby'!E20="","",'Rekapitulace stavby'!E20)</f>
        <v xml:space="preserve"> </v>
      </c>
      <c r="F24" s="39"/>
      <c r="G24" s="39"/>
      <c r="H24" s="39"/>
      <c r="I24" s="33" t="s">
        <v>28</v>
      </c>
      <c r="J24" s="28" t="str">
        <f>IF('Rekapitulace stavby'!AN20="","",'Rekapitulace stavby'!AN20)</f>
        <v/>
      </c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72" customHeight="1">
      <c r="A27" s="126"/>
      <c r="B27" s="127"/>
      <c r="C27" s="126"/>
      <c r="D27" s="126"/>
      <c r="E27" s="37" t="s">
        <v>37</v>
      </c>
      <c r="F27" s="37"/>
      <c r="G27" s="37"/>
      <c r="H27" s="37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2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9" t="s">
        <v>38</v>
      </c>
      <c r="E30" s="39"/>
      <c r="F30" s="39"/>
      <c r="G30" s="39"/>
      <c r="H30" s="39"/>
      <c r="I30" s="39"/>
      <c r="J30" s="91">
        <f>ROUND(J95, 2)</f>
        <v>0</v>
      </c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30" t="s">
        <v>42</v>
      </c>
      <c r="E33" s="33" t="s">
        <v>43</v>
      </c>
      <c r="F33" s="131">
        <f>ROUND((SUM(BE95:BE257)),  2)</f>
        <v>0</v>
      </c>
      <c r="G33" s="39"/>
      <c r="H33" s="39"/>
      <c r="I33" s="132">
        <v>0.20999999999999999</v>
      </c>
      <c r="J33" s="131">
        <f>ROUND(((SUM(BE95:BE257))*I33),  2)</f>
        <v>0</v>
      </c>
      <c r="K33" s="39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44</v>
      </c>
      <c r="F34" s="131">
        <f>ROUND((SUM(BF95:BF257)),  2)</f>
        <v>0</v>
      </c>
      <c r="G34" s="39"/>
      <c r="H34" s="39"/>
      <c r="I34" s="132">
        <v>0.12</v>
      </c>
      <c r="J34" s="131">
        <f>ROUND(((SUM(BF95:BF257))*I34),  2)</f>
        <v>0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45</v>
      </c>
      <c r="F35" s="131">
        <f>ROUND((SUM(BG95:BG257)),  2)</f>
        <v>0</v>
      </c>
      <c r="G35" s="39"/>
      <c r="H35" s="39"/>
      <c r="I35" s="132">
        <v>0.20999999999999999</v>
      </c>
      <c r="J35" s="131">
        <f>0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46</v>
      </c>
      <c r="F36" s="131">
        <f>ROUND((SUM(BH95:BH257)),  2)</f>
        <v>0</v>
      </c>
      <c r="G36" s="39"/>
      <c r="H36" s="39"/>
      <c r="I36" s="132">
        <v>0.12</v>
      </c>
      <c r="J36" s="131">
        <f>0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47</v>
      </c>
      <c r="F37" s="131">
        <f>ROUND((SUM(BI95:BI257)),  2)</f>
        <v>0</v>
      </c>
      <c r="G37" s="39"/>
      <c r="H37" s="39"/>
      <c r="I37" s="132">
        <v>0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3"/>
      <c r="D39" s="134" t="s">
        <v>48</v>
      </c>
      <c r="E39" s="77"/>
      <c r="F39" s="77"/>
      <c r="G39" s="135" t="s">
        <v>49</v>
      </c>
      <c r="H39" s="136" t="s">
        <v>50</v>
      </c>
      <c r="I39" s="77"/>
      <c r="J39" s="137">
        <f>SUM(J30:J37)</f>
        <v>0</v>
      </c>
      <c r="K39" s="138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2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39"/>
      <c r="E45" s="39"/>
      <c r="F45" s="39"/>
      <c r="G45" s="39"/>
      <c r="H45" s="39"/>
      <c r="I45" s="39"/>
      <c r="J45" s="39"/>
      <c r="K45" s="39"/>
      <c r="L45" s="12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7" customHeight="1">
      <c r="A48" s="39"/>
      <c r="B48" s="40"/>
      <c r="C48" s="39"/>
      <c r="D48" s="39"/>
      <c r="E48" s="124" t="str">
        <f>E7</f>
        <v>ZŠ Konečná-učebna žákovské kuchyňky vč.kabinetu,vybudování bezbar.WC a rekontrukce bezbar.přístupu</v>
      </c>
      <c r="F48" s="33"/>
      <c r="G48" s="33"/>
      <c r="H48" s="33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112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39"/>
      <c r="D50" s="39"/>
      <c r="E50" s="63" t="str">
        <f>E9</f>
        <v xml:space="preserve">D.1.1.1 - Nákladní výtah </v>
      </c>
      <c r="F50" s="39"/>
      <c r="G50" s="39"/>
      <c r="H50" s="39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2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39"/>
      <c r="E52" s="39"/>
      <c r="F52" s="28" t="str">
        <f>F12</f>
        <v>Karlovy Vary</v>
      </c>
      <c r="G52" s="39"/>
      <c r="H52" s="39"/>
      <c r="I52" s="33" t="s">
        <v>23</v>
      </c>
      <c r="J52" s="65" t="str">
        <f>IF(J12="","",J12)</f>
        <v>15. 1. 2024</v>
      </c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Karlovy Vary</v>
      </c>
      <c r="G54" s="39"/>
      <c r="H54" s="39"/>
      <c r="I54" s="33" t="s">
        <v>31</v>
      </c>
      <c r="J54" s="37" t="str">
        <f>E21</f>
        <v>Oto Szakos</v>
      </c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 xml:space="preserve"> </v>
      </c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39" t="s">
        <v>115</v>
      </c>
      <c r="D57" s="133"/>
      <c r="E57" s="133"/>
      <c r="F57" s="133"/>
      <c r="G57" s="133"/>
      <c r="H57" s="133"/>
      <c r="I57" s="133"/>
      <c r="J57" s="140" t="s">
        <v>116</v>
      </c>
      <c r="K57" s="133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1" t="s">
        <v>70</v>
      </c>
      <c r="D59" s="39"/>
      <c r="E59" s="39"/>
      <c r="F59" s="39"/>
      <c r="G59" s="39"/>
      <c r="H59" s="39"/>
      <c r="I59" s="39"/>
      <c r="J59" s="91">
        <f>J95</f>
        <v>0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117</v>
      </c>
    </row>
    <row r="60" s="9" customFormat="1" ht="24.96" customHeight="1">
      <c r="A60" s="9"/>
      <c r="B60" s="142"/>
      <c r="C60" s="9"/>
      <c r="D60" s="143" t="s">
        <v>118</v>
      </c>
      <c r="E60" s="144"/>
      <c r="F60" s="144"/>
      <c r="G60" s="144"/>
      <c r="H60" s="144"/>
      <c r="I60" s="144"/>
      <c r="J60" s="145">
        <f>J96</f>
        <v>0</v>
      </c>
      <c r="K60" s="9"/>
      <c r="L60" s="14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46"/>
      <c r="C61" s="10"/>
      <c r="D61" s="147" t="s">
        <v>119</v>
      </c>
      <c r="E61" s="148"/>
      <c r="F61" s="148"/>
      <c r="G61" s="148"/>
      <c r="H61" s="148"/>
      <c r="I61" s="148"/>
      <c r="J61" s="149">
        <f>J97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46"/>
      <c r="C62" s="10"/>
      <c r="D62" s="147" t="s">
        <v>120</v>
      </c>
      <c r="E62" s="148"/>
      <c r="F62" s="148"/>
      <c r="G62" s="148"/>
      <c r="H62" s="148"/>
      <c r="I62" s="148"/>
      <c r="J62" s="149">
        <f>J102</f>
        <v>0</v>
      </c>
      <c r="K62" s="10"/>
      <c r="L62" s="14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46"/>
      <c r="C63" s="10"/>
      <c r="D63" s="147" t="s">
        <v>121</v>
      </c>
      <c r="E63" s="148"/>
      <c r="F63" s="148"/>
      <c r="G63" s="148"/>
      <c r="H63" s="148"/>
      <c r="I63" s="148"/>
      <c r="J63" s="149">
        <f>J107</f>
        <v>0</v>
      </c>
      <c r="K63" s="10"/>
      <c r="L63" s="14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46"/>
      <c r="C64" s="10"/>
      <c r="D64" s="147" t="s">
        <v>122</v>
      </c>
      <c r="E64" s="148"/>
      <c r="F64" s="148"/>
      <c r="G64" s="148"/>
      <c r="H64" s="148"/>
      <c r="I64" s="148"/>
      <c r="J64" s="149">
        <f>J124</f>
        <v>0</v>
      </c>
      <c r="K64" s="10"/>
      <c r="L64" s="14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46"/>
      <c r="C65" s="10"/>
      <c r="D65" s="147" t="s">
        <v>123</v>
      </c>
      <c r="E65" s="148"/>
      <c r="F65" s="148"/>
      <c r="G65" s="148"/>
      <c r="H65" s="148"/>
      <c r="I65" s="148"/>
      <c r="J65" s="149">
        <f>J125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46"/>
      <c r="C66" s="10"/>
      <c r="D66" s="147" t="s">
        <v>124</v>
      </c>
      <c r="E66" s="148"/>
      <c r="F66" s="148"/>
      <c r="G66" s="148"/>
      <c r="H66" s="148"/>
      <c r="I66" s="148"/>
      <c r="J66" s="149">
        <f>J158</f>
        <v>0</v>
      </c>
      <c r="K66" s="10"/>
      <c r="L66" s="14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46"/>
      <c r="C67" s="10"/>
      <c r="D67" s="147" t="s">
        <v>125</v>
      </c>
      <c r="E67" s="148"/>
      <c r="F67" s="148"/>
      <c r="G67" s="148"/>
      <c r="H67" s="148"/>
      <c r="I67" s="148"/>
      <c r="J67" s="149">
        <f>J163</f>
        <v>0</v>
      </c>
      <c r="K67" s="10"/>
      <c r="L67" s="14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46"/>
      <c r="C68" s="10"/>
      <c r="D68" s="147" t="s">
        <v>126</v>
      </c>
      <c r="E68" s="148"/>
      <c r="F68" s="148"/>
      <c r="G68" s="148"/>
      <c r="H68" s="148"/>
      <c r="I68" s="148"/>
      <c r="J68" s="149">
        <f>J176</f>
        <v>0</v>
      </c>
      <c r="K68" s="10"/>
      <c r="L68" s="14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46"/>
      <c r="C69" s="10"/>
      <c r="D69" s="147" t="s">
        <v>127</v>
      </c>
      <c r="E69" s="148"/>
      <c r="F69" s="148"/>
      <c r="G69" s="148"/>
      <c r="H69" s="148"/>
      <c r="I69" s="148"/>
      <c r="J69" s="149">
        <f>J190</f>
        <v>0</v>
      </c>
      <c r="K69" s="10"/>
      <c r="L69" s="14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42"/>
      <c r="C70" s="9"/>
      <c r="D70" s="143" t="s">
        <v>128</v>
      </c>
      <c r="E70" s="144"/>
      <c r="F70" s="144"/>
      <c r="G70" s="144"/>
      <c r="H70" s="144"/>
      <c r="I70" s="144"/>
      <c r="J70" s="145">
        <f>J194</f>
        <v>0</v>
      </c>
      <c r="K70" s="9"/>
      <c r="L70" s="14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46"/>
      <c r="C71" s="10"/>
      <c r="D71" s="147" t="s">
        <v>129</v>
      </c>
      <c r="E71" s="148"/>
      <c r="F71" s="148"/>
      <c r="G71" s="148"/>
      <c r="H71" s="148"/>
      <c r="I71" s="148"/>
      <c r="J71" s="149">
        <f>J195</f>
        <v>0</v>
      </c>
      <c r="K71" s="10"/>
      <c r="L71" s="14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46"/>
      <c r="C72" s="10"/>
      <c r="D72" s="147" t="s">
        <v>131</v>
      </c>
      <c r="E72" s="148"/>
      <c r="F72" s="148"/>
      <c r="G72" s="148"/>
      <c r="H72" s="148"/>
      <c r="I72" s="148"/>
      <c r="J72" s="149">
        <f>J217</f>
        <v>0</v>
      </c>
      <c r="K72" s="10"/>
      <c r="L72" s="14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46"/>
      <c r="C73" s="10"/>
      <c r="D73" s="147" t="s">
        <v>924</v>
      </c>
      <c r="E73" s="148"/>
      <c r="F73" s="148"/>
      <c r="G73" s="148"/>
      <c r="H73" s="148"/>
      <c r="I73" s="148"/>
      <c r="J73" s="149">
        <f>J225</f>
        <v>0</v>
      </c>
      <c r="K73" s="10"/>
      <c r="L73" s="14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42"/>
      <c r="C74" s="9"/>
      <c r="D74" s="143" t="s">
        <v>925</v>
      </c>
      <c r="E74" s="144"/>
      <c r="F74" s="144"/>
      <c r="G74" s="144"/>
      <c r="H74" s="144"/>
      <c r="I74" s="144"/>
      <c r="J74" s="145">
        <f>J250</f>
        <v>0</v>
      </c>
      <c r="K74" s="9"/>
      <c r="L74" s="14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46"/>
      <c r="C75" s="10"/>
      <c r="D75" s="147" t="s">
        <v>926</v>
      </c>
      <c r="E75" s="148"/>
      <c r="F75" s="148"/>
      <c r="G75" s="148"/>
      <c r="H75" s="148"/>
      <c r="I75" s="148"/>
      <c r="J75" s="149">
        <f>J251</f>
        <v>0</v>
      </c>
      <c r="K75" s="10"/>
      <c r="L75" s="14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137</v>
      </c>
      <c r="D82" s="39"/>
      <c r="E82" s="39"/>
      <c r="F82" s="39"/>
      <c r="G82" s="39"/>
      <c r="H82" s="39"/>
      <c r="I82" s="39"/>
      <c r="J82" s="39"/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12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17</v>
      </c>
      <c r="D84" s="39"/>
      <c r="E84" s="39"/>
      <c r="F84" s="39"/>
      <c r="G84" s="39"/>
      <c r="H84" s="39"/>
      <c r="I84" s="39"/>
      <c r="J84" s="39"/>
      <c r="K84" s="39"/>
      <c r="L84" s="12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7" customHeight="1">
      <c r="A85" s="39"/>
      <c r="B85" s="40"/>
      <c r="C85" s="39"/>
      <c r="D85" s="39"/>
      <c r="E85" s="124" t="str">
        <f>E7</f>
        <v>ZŠ Konečná-učebna žákovské kuchyňky vč.kabinetu,vybudování bezbar.WC a rekontrukce bezbar.přístupu</v>
      </c>
      <c r="F85" s="33"/>
      <c r="G85" s="33"/>
      <c r="H85" s="33"/>
      <c r="I85" s="39"/>
      <c r="J85" s="39"/>
      <c r="K85" s="39"/>
      <c r="L85" s="12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112</v>
      </c>
      <c r="D86" s="39"/>
      <c r="E86" s="39"/>
      <c r="F86" s="39"/>
      <c r="G86" s="39"/>
      <c r="H86" s="39"/>
      <c r="I86" s="39"/>
      <c r="J86" s="39"/>
      <c r="K86" s="39"/>
      <c r="L86" s="12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6" customHeight="1">
      <c r="A87" s="39"/>
      <c r="B87" s="40"/>
      <c r="C87" s="39"/>
      <c r="D87" s="39"/>
      <c r="E87" s="63" t="str">
        <f>E9</f>
        <v xml:space="preserve">D.1.1.1 - Nákladní výtah </v>
      </c>
      <c r="F87" s="39"/>
      <c r="G87" s="39"/>
      <c r="H87" s="39"/>
      <c r="I87" s="39"/>
      <c r="J87" s="39"/>
      <c r="K87" s="39"/>
      <c r="L87" s="12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12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21</v>
      </c>
      <c r="D89" s="39"/>
      <c r="E89" s="39"/>
      <c r="F89" s="28" t="str">
        <f>F12</f>
        <v>Karlovy Vary</v>
      </c>
      <c r="G89" s="39"/>
      <c r="H89" s="39"/>
      <c r="I89" s="33" t="s">
        <v>23</v>
      </c>
      <c r="J89" s="65" t="str">
        <f>IF(J12="","",J12)</f>
        <v>15. 1. 2024</v>
      </c>
      <c r="K89" s="39"/>
      <c r="L89" s="12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12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6" customHeight="1">
      <c r="A91" s="39"/>
      <c r="B91" s="40"/>
      <c r="C91" s="33" t="s">
        <v>25</v>
      </c>
      <c r="D91" s="39"/>
      <c r="E91" s="39"/>
      <c r="F91" s="28" t="str">
        <f>E15</f>
        <v>Statutární město Karlovy Vary</v>
      </c>
      <c r="G91" s="39"/>
      <c r="H91" s="39"/>
      <c r="I91" s="33" t="s">
        <v>31</v>
      </c>
      <c r="J91" s="37" t="str">
        <f>E21</f>
        <v>Oto Szakos</v>
      </c>
      <c r="K91" s="39"/>
      <c r="L91" s="12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6" customHeight="1">
      <c r="A92" s="39"/>
      <c r="B92" s="40"/>
      <c r="C92" s="33" t="s">
        <v>29</v>
      </c>
      <c r="D92" s="39"/>
      <c r="E92" s="39"/>
      <c r="F92" s="28" t="str">
        <f>IF(E18="","",E18)</f>
        <v>Vyplň údaj</v>
      </c>
      <c r="G92" s="39"/>
      <c r="H92" s="39"/>
      <c r="I92" s="33" t="s">
        <v>34</v>
      </c>
      <c r="J92" s="37" t="str">
        <f>E24</f>
        <v xml:space="preserve"> </v>
      </c>
      <c r="K92" s="39"/>
      <c r="L92" s="12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12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11" customFormat="1" ht="29.28" customHeight="1">
      <c r="A94" s="150"/>
      <c r="B94" s="151"/>
      <c r="C94" s="152" t="s">
        <v>138</v>
      </c>
      <c r="D94" s="153" t="s">
        <v>57</v>
      </c>
      <c r="E94" s="153" t="s">
        <v>53</v>
      </c>
      <c r="F94" s="153" t="s">
        <v>54</v>
      </c>
      <c r="G94" s="153" t="s">
        <v>139</v>
      </c>
      <c r="H94" s="153" t="s">
        <v>140</v>
      </c>
      <c r="I94" s="153" t="s">
        <v>141</v>
      </c>
      <c r="J94" s="153" t="s">
        <v>116</v>
      </c>
      <c r="K94" s="154" t="s">
        <v>142</v>
      </c>
      <c r="L94" s="155"/>
      <c r="M94" s="81" t="s">
        <v>3</v>
      </c>
      <c r="N94" s="82" t="s">
        <v>42</v>
      </c>
      <c r="O94" s="82" t="s">
        <v>143</v>
      </c>
      <c r="P94" s="82" t="s">
        <v>144</v>
      </c>
      <c r="Q94" s="82" t="s">
        <v>145</v>
      </c>
      <c r="R94" s="82" t="s">
        <v>146</v>
      </c>
      <c r="S94" s="82" t="s">
        <v>147</v>
      </c>
      <c r="T94" s="83" t="s">
        <v>148</v>
      </c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</row>
    <row r="95" s="2" customFormat="1" ht="22.8" customHeight="1">
      <c r="A95" s="39"/>
      <c r="B95" s="40"/>
      <c r="C95" s="88" t="s">
        <v>149</v>
      </c>
      <c r="D95" s="39"/>
      <c r="E95" s="39"/>
      <c r="F95" s="39"/>
      <c r="G95" s="39"/>
      <c r="H95" s="39"/>
      <c r="I95" s="39"/>
      <c r="J95" s="156">
        <f>BK95</f>
        <v>0</v>
      </c>
      <c r="K95" s="39"/>
      <c r="L95" s="40"/>
      <c r="M95" s="84"/>
      <c r="N95" s="69"/>
      <c r="O95" s="85"/>
      <c r="P95" s="157">
        <f>P96+P194+P250</f>
        <v>0</v>
      </c>
      <c r="Q95" s="85"/>
      <c r="R95" s="157">
        <f>R96+R194+R250</f>
        <v>2.98128818</v>
      </c>
      <c r="S95" s="85"/>
      <c r="T95" s="158">
        <f>T96+T194+T250</f>
        <v>0.41872500000000001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20" t="s">
        <v>71</v>
      </c>
      <c r="AU95" s="20" t="s">
        <v>117</v>
      </c>
      <c r="BK95" s="159">
        <f>BK96+BK194+BK250</f>
        <v>0</v>
      </c>
    </row>
    <row r="96" s="12" customFormat="1" ht="25.92" customHeight="1">
      <c r="A96" s="12"/>
      <c r="B96" s="160"/>
      <c r="C96" s="12"/>
      <c r="D96" s="161" t="s">
        <v>71</v>
      </c>
      <c r="E96" s="162" t="s">
        <v>150</v>
      </c>
      <c r="F96" s="162" t="s">
        <v>151</v>
      </c>
      <c r="G96" s="12"/>
      <c r="H96" s="12"/>
      <c r="I96" s="163"/>
      <c r="J96" s="164">
        <f>BK96</f>
        <v>0</v>
      </c>
      <c r="K96" s="12"/>
      <c r="L96" s="160"/>
      <c r="M96" s="165"/>
      <c r="N96" s="166"/>
      <c r="O96" s="166"/>
      <c r="P96" s="167">
        <f>P97+P102+P107+P124+P176+P190</f>
        <v>0</v>
      </c>
      <c r="Q96" s="166"/>
      <c r="R96" s="167">
        <f>R97+R102+R107+R124+R176+R190</f>
        <v>2.3480045</v>
      </c>
      <c r="S96" s="166"/>
      <c r="T96" s="168">
        <f>T97+T102+T107+T124+T176+T190</f>
        <v>0.41064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61" t="s">
        <v>80</v>
      </c>
      <c r="AT96" s="169" t="s">
        <v>71</v>
      </c>
      <c r="AU96" s="169" t="s">
        <v>72</v>
      </c>
      <c r="AY96" s="161" t="s">
        <v>152</v>
      </c>
      <c r="BK96" s="170">
        <f>BK97+BK102+BK107+BK124+BK176+BK190</f>
        <v>0</v>
      </c>
    </row>
    <row r="97" s="12" customFormat="1" ht="22.8" customHeight="1">
      <c r="A97" s="12"/>
      <c r="B97" s="160"/>
      <c r="C97" s="12"/>
      <c r="D97" s="161" t="s">
        <v>71</v>
      </c>
      <c r="E97" s="171" t="s">
        <v>153</v>
      </c>
      <c r="F97" s="171" t="s">
        <v>154</v>
      </c>
      <c r="G97" s="12"/>
      <c r="H97" s="12"/>
      <c r="I97" s="163"/>
      <c r="J97" s="172">
        <f>BK97</f>
        <v>0</v>
      </c>
      <c r="K97" s="12"/>
      <c r="L97" s="160"/>
      <c r="M97" s="165"/>
      <c r="N97" s="166"/>
      <c r="O97" s="166"/>
      <c r="P97" s="167">
        <f>SUM(P98:P101)</f>
        <v>0</v>
      </c>
      <c r="Q97" s="166"/>
      <c r="R97" s="167">
        <f>SUM(R98:R101)</f>
        <v>1.7742374999999999</v>
      </c>
      <c r="S97" s="166"/>
      <c r="T97" s="168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61" t="s">
        <v>80</v>
      </c>
      <c r="AT97" s="169" t="s">
        <v>71</v>
      </c>
      <c r="AU97" s="169" t="s">
        <v>80</v>
      </c>
      <c r="AY97" s="161" t="s">
        <v>152</v>
      </c>
      <c r="BK97" s="170">
        <f>SUM(BK98:BK101)</f>
        <v>0</v>
      </c>
    </row>
    <row r="98" s="2" customFormat="1" ht="22.2" customHeight="1">
      <c r="A98" s="39"/>
      <c r="B98" s="173"/>
      <c r="C98" s="174" t="s">
        <v>80</v>
      </c>
      <c r="D98" s="174" t="s">
        <v>155</v>
      </c>
      <c r="E98" s="175" t="s">
        <v>927</v>
      </c>
      <c r="F98" s="176" t="s">
        <v>928</v>
      </c>
      <c r="G98" s="177" t="s">
        <v>929</v>
      </c>
      <c r="H98" s="178">
        <v>0.94499999999999995</v>
      </c>
      <c r="I98" s="179"/>
      <c r="J98" s="180">
        <f>ROUND(I98*H98,2)</f>
        <v>0</v>
      </c>
      <c r="K98" s="176" t="s">
        <v>159</v>
      </c>
      <c r="L98" s="40"/>
      <c r="M98" s="181" t="s">
        <v>3</v>
      </c>
      <c r="N98" s="182" t="s">
        <v>43</v>
      </c>
      <c r="O98" s="73"/>
      <c r="P98" s="183">
        <f>O98*H98</f>
        <v>0</v>
      </c>
      <c r="Q98" s="183">
        <v>1.8775</v>
      </c>
      <c r="R98" s="183">
        <f>Q98*H98</f>
        <v>1.7742374999999999</v>
      </c>
      <c r="S98" s="183">
        <v>0</v>
      </c>
      <c r="T98" s="18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185" t="s">
        <v>160</v>
      </c>
      <c r="AT98" s="185" t="s">
        <v>155</v>
      </c>
      <c r="AU98" s="185" t="s">
        <v>82</v>
      </c>
      <c r="AY98" s="20" t="s">
        <v>152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0" t="s">
        <v>80</v>
      </c>
      <c r="BK98" s="186">
        <f>ROUND(I98*H98,2)</f>
        <v>0</v>
      </c>
      <c r="BL98" s="20" t="s">
        <v>160</v>
      </c>
      <c r="BM98" s="185" t="s">
        <v>930</v>
      </c>
    </row>
    <row r="99" s="2" customFormat="1">
      <c r="A99" s="39"/>
      <c r="B99" s="40"/>
      <c r="C99" s="39"/>
      <c r="D99" s="187" t="s">
        <v>162</v>
      </c>
      <c r="E99" s="39"/>
      <c r="F99" s="188" t="s">
        <v>931</v>
      </c>
      <c r="G99" s="39"/>
      <c r="H99" s="39"/>
      <c r="I99" s="189"/>
      <c r="J99" s="39"/>
      <c r="K99" s="39"/>
      <c r="L99" s="40"/>
      <c r="M99" s="190"/>
      <c r="N99" s="191"/>
      <c r="O99" s="73"/>
      <c r="P99" s="73"/>
      <c r="Q99" s="73"/>
      <c r="R99" s="73"/>
      <c r="S99" s="73"/>
      <c r="T99" s="74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162</v>
      </c>
      <c r="AU99" s="20" t="s">
        <v>82</v>
      </c>
    </row>
    <row r="100" s="2" customFormat="1">
      <c r="A100" s="39"/>
      <c r="B100" s="40"/>
      <c r="C100" s="39"/>
      <c r="D100" s="192" t="s">
        <v>164</v>
      </c>
      <c r="E100" s="39"/>
      <c r="F100" s="193" t="s">
        <v>932</v>
      </c>
      <c r="G100" s="39"/>
      <c r="H100" s="39"/>
      <c r="I100" s="189"/>
      <c r="J100" s="39"/>
      <c r="K100" s="39"/>
      <c r="L100" s="40"/>
      <c r="M100" s="190"/>
      <c r="N100" s="191"/>
      <c r="O100" s="73"/>
      <c r="P100" s="73"/>
      <c r="Q100" s="73"/>
      <c r="R100" s="73"/>
      <c r="S100" s="73"/>
      <c r="T100" s="7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20" t="s">
        <v>164</v>
      </c>
      <c r="AU100" s="20" t="s">
        <v>82</v>
      </c>
    </row>
    <row r="101" s="13" customFormat="1">
      <c r="A101" s="13"/>
      <c r="B101" s="194"/>
      <c r="C101" s="13"/>
      <c r="D101" s="187" t="s">
        <v>166</v>
      </c>
      <c r="E101" s="195" t="s">
        <v>3</v>
      </c>
      <c r="F101" s="196" t="s">
        <v>933</v>
      </c>
      <c r="G101" s="13"/>
      <c r="H101" s="197">
        <v>0.94499999999999995</v>
      </c>
      <c r="I101" s="198"/>
      <c r="J101" s="13"/>
      <c r="K101" s="13"/>
      <c r="L101" s="194"/>
      <c r="M101" s="199"/>
      <c r="N101" s="200"/>
      <c r="O101" s="200"/>
      <c r="P101" s="200"/>
      <c r="Q101" s="200"/>
      <c r="R101" s="200"/>
      <c r="S101" s="200"/>
      <c r="T101" s="20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95" t="s">
        <v>166</v>
      </c>
      <c r="AU101" s="195" t="s">
        <v>82</v>
      </c>
      <c r="AV101" s="13" t="s">
        <v>82</v>
      </c>
      <c r="AW101" s="13" t="s">
        <v>33</v>
      </c>
      <c r="AX101" s="13" t="s">
        <v>72</v>
      </c>
      <c r="AY101" s="195" t="s">
        <v>152</v>
      </c>
    </row>
    <row r="102" s="12" customFormat="1" ht="22.8" customHeight="1">
      <c r="A102" s="12"/>
      <c r="B102" s="160"/>
      <c r="C102" s="12"/>
      <c r="D102" s="161" t="s">
        <v>71</v>
      </c>
      <c r="E102" s="171" t="s">
        <v>160</v>
      </c>
      <c r="F102" s="171" t="s">
        <v>187</v>
      </c>
      <c r="G102" s="12"/>
      <c r="H102" s="12"/>
      <c r="I102" s="163"/>
      <c r="J102" s="172">
        <f>BK102</f>
        <v>0</v>
      </c>
      <c r="K102" s="12"/>
      <c r="L102" s="160"/>
      <c r="M102" s="165"/>
      <c r="N102" s="166"/>
      <c r="O102" s="166"/>
      <c r="P102" s="167">
        <f>SUM(P103:P106)</f>
        <v>0</v>
      </c>
      <c r="Q102" s="166"/>
      <c r="R102" s="167">
        <f>SUM(R103:R106)</f>
        <v>0.13668000000000002</v>
      </c>
      <c r="S102" s="166"/>
      <c r="T102" s="168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61" t="s">
        <v>80</v>
      </c>
      <c r="AT102" s="169" t="s">
        <v>71</v>
      </c>
      <c r="AU102" s="169" t="s">
        <v>80</v>
      </c>
      <c r="AY102" s="161" t="s">
        <v>152</v>
      </c>
      <c r="BK102" s="170">
        <f>SUM(BK103:BK106)</f>
        <v>0</v>
      </c>
    </row>
    <row r="103" s="2" customFormat="1" ht="19.8" customHeight="1">
      <c r="A103" s="39"/>
      <c r="B103" s="173"/>
      <c r="C103" s="174" t="s">
        <v>82</v>
      </c>
      <c r="D103" s="174" t="s">
        <v>155</v>
      </c>
      <c r="E103" s="175" t="s">
        <v>934</v>
      </c>
      <c r="F103" s="176" t="s">
        <v>935</v>
      </c>
      <c r="G103" s="177" t="s">
        <v>170</v>
      </c>
      <c r="H103" s="178">
        <v>6</v>
      </c>
      <c r="I103" s="179"/>
      <c r="J103" s="180">
        <f>ROUND(I103*H103,2)</f>
        <v>0</v>
      </c>
      <c r="K103" s="176" t="s">
        <v>159</v>
      </c>
      <c r="L103" s="40"/>
      <c r="M103" s="181" t="s">
        <v>3</v>
      </c>
      <c r="N103" s="182" t="s">
        <v>43</v>
      </c>
      <c r="O103" s="73"/>
      <c r="P103" s="183">
        <f>O103*H103</f>
        <v>0</v>
      </c>
      <c r="Q103" s="183">
        <v>0.022780000000000002</v>
      </c>
      <c r="R103" s="183">
        <f>Q103*H103</f>
        <v>0.13668000000000002</v>
      </c>
      <c r="S103" s="183">
        <v>0</v>
      </c>
      <c r="T103" s="18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185" t="s">
        <v>160</v>
      </c>
      <c r="AT103" s="185" t="s">
        <v>155</v>
      </c>
      <c r="AU103" s="185" t="s">
        <v>82</v>
      </c>
      <c r="AY103" s="20" t="s">
        <v>152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80</v>
      </c>
      <c r="BK103" s="186">
        <f>ROUND(I103*H103,2)</f>
        <v>0</v>
      </c>
      <c r="BL103" s="20" t="s">
        <v>160</v>
      </c>
      <c r="BM103" s="185" t="s">
        <v>936</v>
      </c>
    </row>
    <row r="104" s="2" customFormat="1">
      <c r="A104" s="39"/>
      <c r="B104" s="40"/>
      <c r="C104" s="39"/>
      <c r="D104" s="187" t="s">
        <v>162</v>
      </c>
      <c r="E104" s="39"/>
      <c r="F104" s="188" t="s">
        <v>937</v>
      </c>
      <c r="G104" s="39"/>
      <c r="H104" s="39"/>
      <c r="I104" s="189"/>
      <c r="J104" s="39"/>
      <c r="K104" s="39"/>
      <c r="L104" s="40"/>
      <c r="M104" s="190"/>
      <c r="N104" s="191"/>
      <c r="O104" s="73"/>
      <c r="P104" s="73"/>
      <c r="Q104" s="73"/>
      <c r="R104" s="73"/>
      <c r="S104" s="73"/>
      <c r="T104" s="7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20" t="s">
        <v>162</v>
      </c>
      <c r="AU104" s="20" t="s">
        <v>82</v>
      </c>
    </row>
    <row r="105" s="2" customFormat="1">
      <c r="A105" s="39"/>
      <c r="B105" s="40"/>
      <c r="C105" s="39"/>
      <c r="D105" s="192" t="s">
        <v>164</v>
      </c>
      <c r="E105" s="39"/>
      <c r="F105" s="193" t="s">
        <v>938</v>
      </c>
      <c r="G105" s="39"/>
      <c r="H105" s="39"/>
      <c r="I105" s="189"/>
      <c r="J105" s="39"/>
      <c r="K105" s="39"/>
      <c r="L105" s="40"/>
      <c r="M105" s="190"/>
      <c r="N105" s="191"/>
      <c r="O105" s="73"/>
      <c r="P105" s="73"/>
      <c r="Q105" s="73"/>
      <c r="R105" s="73"/>
      <c r="S105" s="73"/>
      <c r="T105" s="74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20" t="s">
        <v>164</v>
      </c>
      <c r="AU105" s="20" t="s">
        <v>82</v>
      </c>
    </row>
    <row r="106" s="13" customFormat="1">
      <c r="A106" s="13"/>
      <c r="B106" s="194"/>
      <c r="C106" s="13"/>
      <c r="D106" s="187" t="s">
        <v>166</v>
      </c>
      <c r="E106" s="195" t="s">
        <v>3</v>
      </c>
      <c r="F106" s="196" t="s">
        <v>939</v>
      </c>
      <c r="G106" s="13"/>
      <c r="H106" s="197">
        <v>6</v>
      </c>
      <c r="I106" s="198"/>
      <c r="J106" s="13"/>
      <c r="K106" s="13"/>
      <c r="L106" s="194"/>
      <c r="M106" s="199"/>
      <c r="N106" s="200"/>
      <c r="O106" s="200"/>
      <c r="P106" s="200"/>
      <c r="Q106" s="200"/>
      <c r="R106" s="200"/>
      <c r="S106" s="200"/>
      <c r="T106" s="20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95" t="s">
        <v>166</v>
      </c>
      <c r="AU106" s="195" t="s">
        <v>82</v>
      </c>
      <c r="AV106" s="13" t="s">
        <v>82</v>
      </c>
      <c r="AW106" s="13" t="s">
        <v>33</v>
      </c>
      <c r="AX106" s="13" t="s">
        <v>72</v>
      </c>
      <c r="AY106" s="195" t="s">
        <v>152</v>
      </c>
    </row>
    <row r="107" s="12" customFormat="1" ht="22.8" customHeight="1">
      <c r="A107" s="12"/>
      <c r="B107" s="160"/>
      <c r="C107" s="12"/>
      <c r="D107" s="161" t="s">
        <v>71</v>
      </c>
      <c r="E107" s="171" t="s">
        <v>195</v>
      </c>
      <c r="F107" s="171" t="s">
        <v>196</v>
      </c>
      <c r="G107" s="12"/>
      <c r="H107" s="12"/>
      <c r="I107" s="163"/>
      <c r="J107" s="172">
        <f>BK107</f>
        <v>0</v>
      </c>
      <c r="K107" s="12"/>
      <c r="L107" s="160"/>
      <c r="M107" s="165"/>
      <c r="N107" s="166"/>
      <c r="O107" s="166"/>
      <c r="P107" s="167">
        <f>SUM(P108:P123)</f>
        <v>0</v>
      </c>
      <c r="Q107" s="166"/>
      <c r="R107" s="167">
        <f>SUM(R108:R123)</f>
        <v>0.43534819999999996</v>
      </c>
      <c r="S107" s="166"/>
      <c r="T107" s="168">
        <f>SUM(T108:T123)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61" t="s">
        <v>80</v>
      </c>
      <c r="AT107" s="169" t="s">
        <v>71</v>
      </c>
      <c r="AU107" s="169" t="s">
        <v>80</v>
      </c>
      <c r="AY107" s="161" t="s">
        <v>152</v>
      </c>
      <c r="BK107" s="170">
        <f>SUM(BK108:BK123)</f>
        <v>0</v>
      </c>
    </row>
    <row r="108" s="2" customFormat="1" ht="22.2" customHeight="1">
      <c r="A108" s="39"/>
      <c r="B108" s="173"/>
      <c r="C108" s="174" t="s">
        <v>153</v>
      </c>
      <c r="D108" s="174" t="s">
        <v>155</v>
      </c>
      <c r="E108" s="175" t="s">
        <v>225</v>
      </c>
      <c r="F108" s="176" t="s">
        <v>226</v>
      </c>
      <c r="G108" s="177" t="s">
        <v>170</v>
      </c>
      <c r="H108" s="178">
        <v>1</v>
      </c>
      <c r="I108" s="179"/>
      <c r="J108" s="180">
        <f>ROUND(I108*H108,2)</f>
        <v>0</v>
      </c>
      <c r="K108" s="176" t="s">
        <v>159</v>
      </c>
      <c r="L108" s="40"/>
      <c r="M108" s="181" t="s">
        <v>3</v>
      </c>
      <c r="N108" s="182" t="s">
        <v>43</v>
      </c>
      <c r="O108" s="73"/>
      <c r="P108" s="183">
        <f>O108*H108</f>
        <v>0</v>
      </c>
      <c r="Q108" s="183">
        <v>0.1575</v>
      </c>
      <c r="R108" s="183">
        <f>Q108*H108</f>
        <v>0.1575</v>
      </c>
      <c r="S108" s="183">
        <v>0</v>
      </c>
      <c r="T108" s="18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185" t="s">
        <v>160</v>
      </c>
      <c r="AT108" s="185" t="s">
        <v>155</v>
      </c>
      <c r="AU108" s="185" t="s">
        <v>82</v>
      </c>
      <c r="AY108" s="20" t="s">
        <v>152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0" t="s">
        <v>80</v>
      </c>
      <c r="BK108" s="186">
        <f>ROUND(I108*H108,2)</f>
        <v>0</v>
      </c>
      <c r="BL108" s="20" t="s">
        <v>160</v>
      </c>
      <c r="BM108" s="185" t="s">
        <v>940</v>
      </c>
    </row>
    <row r="109" s="2" customFormat="1">
      <c r="A109" s="39"/>
      <c r="B109" s="40"/>
      <c r="C109" s="39"/>
      <c r="D109" s="187" t="s">
        <v>162</v>
      </c>
      <c r="E109" s="39"/>
      <c r="F109" s="188" t="s">
        <v>228</v>
      </c>
      <c r="G109" s="39"/>
      <c r="H109" s="39"/>
      <c r="I109" s="189"/>
      <c r="J109" s="39"/>
      <c r="K109" s="39"/>
      <c r="L109" s="40"/>
      <c r="M109" s="190"/>
      <c r="N109" s="191"/>
      <c r="O109" s="73"/>
      <c r="P109" s="73"/>
      <c r="Q109" s="73"/>
      <c r="R109" s="73"/>
      <c r="S109" s="73"/>
      <c r="T109" s="7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20" t="s">
        <v>162</v>
      </c>
      <c r="AU109" s="20" t="s">
        <v>82</v>
      </c>
    </row>
    <row r="110" s="2" customFormat="1">
      <c r="A110" s="39"/>
      <c r="B110" s="40"/>
      <c r="C110" s="39"/>
      <c r="D110" s="192" t="s">
        <v>164</v>
      </c>
      <c r="E110" s="39"/>
      <c r="F110" s="193" t="s">
        <v>229</v>
      </c>
      <c r="G110" s="39"/>
      <c r="H110" s="39"/>
      <c r="I110" s="189"/>
      <c r="J110" s="39"/>
      <c r="K110" s="39"/>
      <c r="L110" s="40"/>
      <c r="M110" s="190"/>
      <c r="N110" s="191"/>
      <c r="O110" s="73"/>
      <c r="P110" s="73"/>
      <c r="Q110" s="73"/>
      <c r="R110" s="73"/>
      <c r="S110" s="73"/>
      <c r="T110" s="7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20" t="s">
        <v>164</v>
      </c>
      <c r="AU110" s="20" t="s">
        <v>82</v>
      </c>
    </row>
    <row r="111" s="13" customFormat="1">
      <c r="A111" s="13"/>
      <c r="B111" s="194"/>
      <c r="C111" s="13"/>
      <c r="D111" s="187" t="s">
        <v>166</v>
      </c>
      <c r="E111" s="195" t="s">
        <v>3</v>
      </c>
      <c r="F111" s="196" t="s">
        <v>941</v>
      </c>
      <c r="G111" s="13"/>
      <c r="H111" s="197">
        <v>1</v>
      </c>
      <c r="I111" s="198"/>
      <c r="J111" s="13"/>
      <c r="K111" s="13"/>
      <c r="L111" s="194"/>
      <c r="M111" s="199"/>
      <c r="N111" s="200"/>
      <c r="O111" s="200"/>
      <c r="P111" s="200"/>
      <c r="Q111" s="200"/>
      <c r="R111" s="200"/>
      <c r="S111" s="200"/>
      <c r="T111" s="20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95" t="s">
        <v>166</v>
      </c>
      <c r="AU111" s="195" t="s">
        <v>82</v>
      </c>
      <c r="AV111" s="13" t="s">
        <v>82</v>
      </c>
      <c r="AW111" s="13" t="s">
        <v>33</v>
      </c>
      <c r="AX111" s="13" t="s">
        <v>72</v>
      </c>
      <c r="AY111" s="195" t="s">
        <v>152</v>
      </c>
    </row>
    <row r="112" s="2" customFormat="1" ht="19.8" customHeight="1">
      <c r="A112" s="39"/>
      <c r="B112" s="173"/>
      <c r="C112" s="174" t="s">
        <v>160</v>
      </c>
      <c r="D112" s="174" t="s">
        <v>155</v>
      </c>
      <c r="E112" s="175" t="s">
        <v>942</v>
      </c>
      <c r="F112" s="176" t="s">
        <v>943</v>
      </c>
      <c r="G112" s="177" t="s">
        <v>158</v>
      </c>
      <c r="H112" s="178">
        <v>5.7000000000000002</v>
      </c>
      <c r="I112" s="179"/>
      <c r="J112" s="180">
        <f>ROUND(I112*H112,2)</f>
        <v>0</v>
      </c>
      <c r="K112" s="176" t="s">
        <v>159</v>
      </c>
      <c r="L112" s="40"/>
      <c r="M112" s="181" t="s">
        <v>3</v>
      </c>
      <c r="N112" s="182" t="s">
        <v>43</v>
      </c>
      <c r="O112" s="73"/>
      <c r="P112" s="183">
        <f>O112*H112</f>
        <v>0</v>
      </c>
      <c r="Q112" s="183">
        <v>0.033579999999999999</v>
      </c>
      <c r="R112" s="183">
        <f>Q112*H112</f>
        <v>0.19140599999999999</v>
      </c>
      <c r="S112" s="183">
        <v>0</v>
      </c>
      <c r="T112" s="18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185" t="s">
        <v>160</v>
      </c>
      <c r="AT112" s="185" t="s">
        <v>155</v>
      </c>
      <c r="AU112" s="185" t="s">
        <v>82</v>
      </c>
      <c r="AY112" s="20" t="s">
        <v>152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0" t="s">
        <v>80</v>
      </c>
      <c r="BK112" s="186">
        <f>ROUND(I112*H112,2)</f>
        <v>0</v>
      </c>
      <c r="BL112" s="20" t="s">
        <v>160</v>
      </c>
      <c r="BM112" s="185" t="s">
        <v>944</v>
      </c>
    </row>
    <row r="113" s="2" customFormat="1">
      <c r="A113" s="39"/>
      <c r="B113" s="40"/>
      <c r="C113" s="39"/>
      <c r="D113" s="187" t="s">
        <v>162</v>
      </c>
      <c r="E113" s="39"/>
      <c r="F113" s="188" t="s">
        <v>945</v>
      </c>
      <c r="G113" s="39"/>
      <c r="H113" s="39"/>
      <c r="I113" s="189"/>
      <c r="J113" s="39"/>
      <c r="K113" s="39"/>
      <c r="L113" s="40"/>
      <c r="M113" s="190"/>
      <c r="N113" s="191"/>
      <c r="O113" s="73"/>
      <c r="P113" s="73"/>
      <c r="Q113" s="73"/>
      <c r="R113" s="73"/>
      <c r="S113" s="73"/>
      <c r="T113" s="7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20" t="s">
        <v>162</v>
      </c>
      <c r="AU113" s="20" t="s">
        <v>82</v>
      </c>
    </row>
    <row r="114" s="2" customFormat="1">
      <c r="A114" s="39"/>
      <c r="B114" s="40"/>
      <c r="C114" s="39"/>
      <c r="D114" s="192" t="s">
        <v>164</v>
      </c>
      <c r="E114" s="39"/>
      <c r="F114" s="193" t="s">
        <v>946</v>
      </c>
      <c r="G114" s="39"/>
      <c r="H114" s="39"/>
      <c r="I114" s="189"/>
      <c r="J114" s="39"/>
      <c r="K114" s="39"/>
      <c r="L114" s="40"/>
      <c r="M114" s="190"/>
      <c r="N114" s="191"/>
      <c r="O114" s="73"/>
      <c r="P114" s="73"/>
      <c r="Q114" s="73"/>
      <c r="R114" s="73"/>
      <c r="S114" s="73"/>
      <c r="T114" s="7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20" t="s">
        <v>164</v>
      </c>
      <c r="AU114" s="20" t="s">
        <v>82</v>
      </c>
    </row>
    <row r="115" s="13" customFormat="1">
      <c r="A115" s="13"/>
      <c r="B115" s="194"/>
      <c r="C115" s="13"/>
      <c r="D115" s="187" t="s">
        <v>166</v>
      </c>
      <c r="E115" s="195" t="s">
        <v>3</v>
      </c>
      <c r="F115" s="196" t="s">
        <v>947</v>
      </c>
      <c r="G115" s="13"/>
      <c r="H115" s="197">
        <v>5.7000000000000002</v>
      </c>
      <c r="I115" s="198"/>
      <c r="J115" s="13"/>
      <c r="K115" s="13"/>
      <c r="L115" s="194"/>
      <c r="M115" s="199"/>
      <c r="N115" s="200"/>
      <c r="O115" s="200"/>
      <c r="P115" s="200"/>
      <c r="Q115" s="200"/>
      <c r="R115" s="200"/>
      <c r="S115" s="200"/>
      <c r="T115" s="20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95" t="s">
        <v>166</v>
      </c>
      <c r="AU115" s="195" t="s">
        <v>82</v>
      </c>
      <c r="AV115" s="13" t="s">
        <v>82</v>
      </c>
      <c r="AW115" s="13" t="s">
        <v>33</v>
      </c>
      <c r="AX115" s="13" t="s">
        <v>72</v>
      </c>
      <c r="AY115" s="195" t="s">
        <v>152</v>
      </c>
    </row>
    <row r="116" s="2" customFormat="1" ht="30" customHeight="1">
      <c r="A116" s="39"/>
      <c r="B116" s="173"/>
      <c r="C116" s="174" t="s">
        <v>188</v>
      </c>
      <c r="D116" s="174" t="s">
        <v>155</v>
      </c>
      <c r="E116" s="175" t="s">
        <v>948</v>
      </c>
      <c r="F116" s="176" t="s">
        <v>949</v>
      </c>
      <c r="G116" s="177" t="s">
        <v>158</v>
      </c>
      <c r="H116" s="178">
        <v>1.8899999999999999</v>
      </c>
      <c r="I116" s="179"/>
      <c r="J116" s="180">
        <f>ROUND(I116*H116,2)</f>
        <v>0</v>
      </c>
      <c r="K116" s="176" t="s">
        <v>159</v>
      </c>
      <c r="L116" s="40"/>
      <c r="M116" s="181" t="s">
        <v>3</v>
      </c>
      <c r="N116" s="182" t="s">
        <v>43</v>
      </c>
      <c r="O116" s="73"/>
      <c r="P116" s="183">
        <f>O116*H116</f>
        <v>0</v>
      </c>
      <c r="Q116" s="183">
        <v>0.03798</v>
      </c>
      <c r="R116" s="183">
        <f>Q116*H116</f>
        <v>0.07178219999999999</v>
      </c>
      <c r="S116" s="183">
        <v>0</v>
      </c>
      <c r="T116" s="18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185" t="s">
        <v>160</v>
      </c>
      <c r="AT116" s="185" t="s">
        <v>155</v>
      </c>
      <c r="AU116" s="185" t="s">
        <v>82</v>
      </c>
      <c r="AY116" s="20" t="s">
        <v>152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0" t="s">
        <v>80</v>
      </c>
      <c r="BK116" s="186">
        <f>ROUND(I116*H116,2)</f>
        <v>0</v>
      </c>
      <c r="BL116" s="20" t="s">
        <v>160</v>
      </c>
      <c r="BM116" s="185" t="s">
        <v>950</v>
      </c>
    </row>
    <row r="117" s="2" customFormat="1">
      <c r="A117" s="39"/>
      <c r="B117" s="40"/>
      <c r="C117" s="39"/>
      <c r="D117" s="187" t="s">
        <v>162</v>
      </c>
      <c r="E117" s="39"/>
      <c r="F117" s="188" t="s">
        <v>951</v>
      </c>
      <c r="G117" s="39"/>
      <c r="H117" s="39"/>
      <c r="I117" s="189"/>
      <c r="J117" s="39"/>
      <c r="K117" s="39"/>
      <c r="L117" s="40"/>
      <c r="M117" s="190"/>
      <c r="N117" s="191"/>
      <c r="O117" s="73"/>
      <c r="P117" s="73"/>
      <c r="Q117" s="73"/>
      <c r="R117" s="73"/>
      <c r="S117" s="73"/>
      <c r="T117" s="74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20" t="s">
        <v>162</v>
      </c>
      <c r="AU117" s="20" t="s">
        <v>82</v>
      </c>
    </row>
    <row r="118" s="2" customFormat="1">
      <c r="A118" s="39"/>
      <c r="B118" s="40"/>
      <c r="C118" s="39"/>
      <c r="D118" s="192" t="s">
        <v>164</v>
      </c>
      <c r="E118" s="39"/>
      <c r="F118" s="193" t="s">
        <v>952</v>
      </c>
      <c r="G118" s="39"/>
      <c r="H118" s="39"/>
      <c r="I118" s="189"/>
      <c r="J118" s="39"/>
      <c r="K118" s="39"/>
      <c r="L118" s="40"/>
      <c r="M118" s="190"/>
      <c r="N118" s="191"/>
      <c r="O118" s="73"/>
      <c r="P118" s="73"/>
      <c r="Q118" s="73"/>
      <c r="R118" s="73"/>
      <c r="S118" s="73"/>
      <c r="T118" s="74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20" t="s">
        <v>164</v>
      </c>
      <c r="AU118" s="20" t="s">
        <v>82</v>
      </c>
    </row>
    <row r="119" s="13" customFormat="1">
      <c r="A119" s="13"/>
      <c r="B119" s="194"/>
      <c r="C119" s="13"/>
      <c r="D119" s="187" t="s">
        <v>166</v>
      </c>
      <c r="E119" s="195" t="s">
        <v>3</v>
      </c>
      <c r="F119" s="196" t="s">
        <v>953</v>
      </c>
      <c r="G119" s="13"/>
      <c r="H119" s="197">
        <v>1.8899999999999999</v>
      </c>
      <c r="I119" s="198"/>
      <c r="J119" s="13"/>
      <c r="K119" s="13"/>
      <c r="L119" s="194"/>
      <c r="M119" s="199"/>
      <c r="N119" s="200"/>
      <c r="O119" s="200"/>
      <c r="P119" s="200"/>
      <c r="Q119" s="200"/>
      <c r="R119" s="200"/>
      <c r="S119" s="200"/>
      <c r="T119" s="20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95" t="s">
        <v>166</v>
      </c>
      <c r="AU119" s="195" t="s">
        <v>82</v>
      </c>
      <c r="AV119" s="13" t="s">
        <v>82</v>
      </c>
      <c r="AW119" s="13" t="s">
        <v>33</v>
      </c>
      <c r="AX119" s="13" t="s">
        <v>72</v>
      </c>
      <c r="AY119" s="195" t="s">
        <v>152</v>
      </c>
    </row>
    <row r="120" s="2" customFormat="1" ht="22.2" customHeight="1">
      <c r="A120" s="39"/>
      <c r="B120" s="173"/>
      <c r="C120" s="174" t="s">
        <v>195</v>
      </c>
      <c r="D120" s="174" t="s">
        <v>155</v>
      </c>
      <c r="E120" s="175" t="s">
        <v>954</v>
      </c>
      <c r="F120" s="176" t="s">
        <v>955</v>
      </c>
      <c r="G120" s="177" t="s">
        <v>170</v>
      </c>
      <c r="H120" s="178">
        <v>1</v>
      </c>
      <c r="I120" s="179"/>
      <c r="J120" s="180">
        <f>ROUND(I120*H120,2)</f>
        <v>0</v>
      </c>
      <c r="K120" s="176" t="s">
        <v>159</v>
      </c>
      <c r="L120" s="40"/>
      <c r="M120" s="181" t="s">
        <v>3</v>
      </c>
      <c r="N120" s="182" t="s">
        <v>43</v>
      </c>
      <c r="O120" s="73"/>
      <c r="P120" s="183">
        <f>O120*H120</f>
        <v>0</v>
      </c>
      <c r="Q120" s="183">
        <v>0.014659999999999999</v>
      </c>
      <c r="R120" s="183">
        <f>Q120*H120</f>
        <v>0.014659999999999999</v>
      </c>
      <c r="S120" s="183">
        <v>0</v>
      </c>
      <c r="T120" s="18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185" t="s">
        <v>160</v>
      </c>
      <c r="AT120" s="185" t="s">
        <v>155</v>
      </c>
      <c r="AU120" s="185" t="s">
        <v>82</v>
      </c>
      <c r="AY120" s="20" t="s">
        <v>152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0" t="s">
        <v>80</v>
      </c>
      <c r="BK120" s="186">
        <f>ROUND(I120*H120,2)</f>
        <v>0</v>
      </c>
      <c r="BL120" s="20" t="s">
        <v>160</v>
      </c>
      <c r="BM120" s="185" t="s">
        <v>956</v>
      </c>
    </row>
    <row r="121" s="2" customFormat="1">
      <c r="A121" s="39"/>
      <c r="B121" s="40"/>
      <c r="C121" s="39"/>
      <c r="D121" s="187" t="s">
        <v>162</v>
      </c>
      <c r="E121" s="39"/>
      <c r="F121" s="188" t="s">
        <v>957</v>
      </c>
      <c r="G121" s="39"/>
      <c r="H121" s="39"/>
      <c r="I121" s="189"/>
      <c r="J121" s="39"/>
      <c r="K121" s="39"/>
      <c r="L121" s="40"/>
      <c r="M121" s="190"/>
      <c r="N121" s="191"/>
      <c r="O121" s="73"/>
      <c r="P121" s="73"/>
      <c r="Q121" s="73"/>
      <c r="R121" s="73"/>
      <c r="S121" s="73"/>
      <c r="T121" s="74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20" t="s">
        <v>162</v>
      </c>
      <c r="AU121" s="20" t="s">
        <v>82</v>
      </c>
    </row>
    <row r="122" s="2" customFormat="1">
      <c r="A122" s="39"/>
      <c r="B122" s="40"/>
      <c r="C122" s="39"/>
      <c r="D122" s="192" t="s">
        <v>164</v>
      </c>
      <c r="E122" s="39"/>
      <c r="F122" s="193" t="s">
        <v>958</v>
      </c>
      <c r="G122" s="39"/>
      <c r="H122" s="39"/>
      <c r="I122" s="189"/>
      <c r="J122" s="39"/>
      <c r="K122" s="39"/>
      <c r="L122" s="40"/>
      <c r="M122" s="190"/>
      <c r="N122" s="191"/>
      <c r="O122" s="73"/>
      <c r="P122" s="73"/>
      <c r="Q122" s="73"/>
      <c r="R122" s="73"/>
      <c r="S122" s="73"/>
      <c r="T122" s="74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20" t="s">
        <v>164</v>
      </c>
      <c r="AU122" s="20" t="s">
        <v>82</v>
      </c>
    </row>
    <row r="123" s="13" customFormat="1">
      <c r="A123" s="13"/>
      <c r="B123" s="194"/>
      <c r="C123" s="13"/>
      <c r="D123" s="187" t="s">
        <v>166</v>
      </c>
      <c r="E123" s="195" t="s">
        <v>3</v>
      </c>
      <c r="F123" s="196" t="s">
        <v>959</v>
      </c>
      <c r="G123" s="13"/>
      <c r="H123" s="197">
        <v>1</v>
      </c>
      <c r="I123" s="198"/>
      <c r="J123" s="13"/>
      <c r="K123" s="13"/>
      <c r="L123" s="194"/>
      <c r="M123" s="199"/>
      <c r="N123" s="200"/>
      <c r="O123" s="200"/>
      <c r="P123" s="200"/>
      <c r="Q123" s="200"/>
      <c r="R123" s="200"/>
      <c r="S123" s="200"/>
      <c r="T123" s="20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95" t="s">
        <v>166</v>
      </c>
      <c r="AU123" s="195" t="s">
        <v>82</v>
      </c>
      <c r="AV123" s="13" t="s">
        <v>82</v>
      </c>
      <c r="AW123" s="13" t="s">
        <v>33</v>
      </c>
      <c r="AX123" s="13" t="s">
        <v>72</v>
      </c>
      <c r="AY123" s="195" t="s">
        <v>152</v>
      </c>
    </row>
    <row r="124" s="12" customFormat="1" ht="22.8" customHeight="1">
      <c r="A124" s="12"/>
      <c r="B124" s="160"/>
      <c r="C124" s="12"/>
      <c r="D124" s="161" t="s">
        <v>71</v>
      </c>
      <c r="E124" s="171" t="s">
        <v>217</v>
      </c>
      <c r="F124" s="171" t="s">
        <v>271</v>
      </c>
      <c r="G124" s="12"/>
      <c r="H124" s="12"/>
      <c r="I124" s="163"/>
      <c r="J124" s="172">
        <f>BK124</f>
        <v>0</v>
      </c>
      <c r="K124" s="12"/>
      <c r="L124" s="160"/>
      <c r="M124" s="165"/>
      <c r="N124" s="166"/>
      <c r="O124" s="166"/>
      <c r="P124" s="167">
        <f>P125+P158+P163</f>
        <v>0</v>
      </c>
      <c r="Q124" s="166"/>
      <c r="R124" s="167">
        <f>R125+R158+R163</f>
        <v>0.0017388</v>
      </c>
      <c r="S124" s="166"/>
      <c r="T124" s="168">
        <f>T125+T158+T163</f>
        <v>0.41064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1" t="s">
        <v>80</v>
      </c>
      <c r="AT124" s="169" t="s">
        <v>71</v>
      </c>
      <c r="AU124" s="169" t="s">
        <v>80</v>
      </c>
      <c r="AY124" s="161" t="s">
        <v>152</v>
      </c>
      <c r="BK124" s="170">
        <f>BK125+BK158+BK163</f>
        <v>0</v>
      </c>
    </row>
    <row r="125" s="12" customFormat="1" ht="20.88" customHeight="1">
      <c r="A125" s="12"/>
      <c r="B125" s="160"/>
      <c r="C125" s="12"/>
      <c r="D125" s="161" t="s">
        <v>71</v>
      </c>
      <c r="E125" s="171" t="s">
        <v>272</v>
      </c>
      <c r="F125" s="171" t="s">
        <v>273</v>
      </c>
      <c r="G125" s="12"/>
      <c r="H125" s="12"/>
      <c r="I125" s="163"/>
      <c r="J125" s="172">
        <f>BK125</f>
        <v>0</v>
      </c>
      <c r="K125" s="12"/>
      <c r="L125" s="160"/>
      <c r="M125" s="165"/>
      <c r="N125" s="166"/>
      <c r="O125" s="166"/>
      <c r="P125" s="167">
        <f>SUM(P126:P157)</f>
        <v>0</v>
      </c>
      <c r="Q125" s="166"/>
      <c r="R125" s="167">
        <f>SUM(R126:R157)</f>
        <v>0</v>
      </c>
      <c r="S125" s="166"/>
      <c r="T125" s="168">
        <f>SUM(T126:T157)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1" t="s">
        <v>80</v>
      </c>
      <c r="AT125" s="169" t="s">
        <v>71</v>
      </c>
      <c r="AU125" s="169" t="s">
        <v>82</v>
      </c>
      <c r="AY125" s="161" t="s">
        <v>152</v>
      </c>
      <c r="BK125" s="170">
        <f>SUM(BK126:BK157)</f>
        <v>0</v>
      </c>
    </row>
    <row r="126" s="2" customFormat="1" ht="22.2" customHeight="1">
      <c r="A126" s="39"/>
      <c r="B126" s="173"/>
      <c r="C126" s="174" t="s">
        <v>202</v>
      </c>
      <c r="D126" s="174" t="s">
        <v>155</v>
      </c>
      <c r="E126" s="175" t="s">
        <v>960</v>
      </c>
      <c r="F126" s="176" t="s">
        <v>961</v>
      </c>
      <c r="G126" s="177" t="s">
        <v>317</v>
      </c>
      <c r="H126" s="178">
        <v>21.5</v>
      </c>
      <c r="I126" s="179"/>
      <c r="J126" s="180">
        <f>ROUND(I126*H126,2)</f>
        <v>0</v>
      </c>
      <c r="K126" s="176" t="s">
        <v>159</v>
      </c>
      <c r="L126" s="40"/>
      <c r="M126" s="181" t="s">
        <v>3</v>
      </c>
      <c r="N126" s="182" t="s">
        <v>43</v>
      </c>
      <c r="O126" s="73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85" t="s">
        <v>160</v>
      </c>
      <c r="AT126" s="185" t="s">
        <v>155</v>
      </c>
      <c r="AU126" s="185" t="s">
        <v>153</v>
      </c>
      <c r="AY126" s="20" t="s">
        <v>152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20" t="s">
        <v>80</v>
      </c>
      <c r="BK126" s="186">
        <f>ROUND(I126*H126,2)</f>
        <v>0</v>
      </c>
      <c r="BL126" s="20" t="s">
        <v>160</v>
      </c>
      <c r="BM126" s="185" t="s">
        <v>962</v>
      </c>
    </row>
    <row r="127" s="2" customFormat="1">
      <c r="A127" s="39"/>
      <c r="B127" s="40"/>
      <c r="C127" s="39"/>
      <c r="D127" s="187" t="s">
        <v>162</v>
      </c>
      <c r="E127" s="39"/>
      <c r="F127" s="188" t="s">
        <v>963</v>
      </c>
      <c r="G127" s="39"/>
      <c r="H127" s="39"/>
      <c r="I127" s="189"/>
      <c r="J127" s="39"/>
      <c r="K127" s="39"/>
      <c r="L127" s="40"/>
      <c r="M127" s="190"/>
      <c r="N127" s="191"/>
      <c r="O127" s="73"/>
      <c r="P127" s="73"/>
      <c r="Q127" s="73"/>
      <c r="R127" s="73"/>
      <c r="S127" s="73"/>
      <c r="T127" s="74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20" t="s">
        <v>162</v>
      </c>
      <c r="AU127" s="20" t="s">
        <v>153</v>
      </c>
    </row>
    <row r="128" s="2" customFormat="1">
      <c r="A128" s="39"/>
      <c r="B128" s="40"/>
      <c r="C128" s="39"/>
      <c r="D128" s="192" t="s">
        <v>164</v>
      </c>
      <c r="E128" s="39"/>
      <c r="F128" s="193" t="s">
        <v>964</v>
      </c>
      <c r="G128" s="39"/>
      <c r="H128" s="39"/>
      <c r="I128" s="189"/>
      <c r="J128" s="39"/>
      <c r="K128" s="39"/>
      <c r="L128" s="40"/>
      <c r="M128" s="190"/>
      <c r="N128" s="191"/>
      <c r="O128" s="73"/>
      <c r="P128" s="73"/>
      <c r="Q128" s="73"/>
      <c r="R128" s="73"/>
      <c r="S128" s="73"/>
      <c r="T128" s="74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20" t="s">
        <v>164</v>
      </c>
      <c r="AU128" s="20" t="s">
        <v>153</v>
      </c>
    </row>
    <row r="129" s="13" customFormat="1">
      <c r="A129" s="13"/>
      <c r="B129" s="194"/>
      <c r="C129" s="13"/>
      <c r="D129" s="187" t="s">
        <v>166</v>
      </c>
      <c r="E129" s="195" t="s">
        <v>3</v>
      </c>
      <c r="F129" s="196" t="s">
        <v>965</v>
      </c>
      <c r="G129" s="13"/>
      <c r="H129" s="197">
        <v>21.5</v>
      </c>
      <c r="I129" s="198"/>
      <c r="J129" s="13"/>
      <c r="K129" s="13"/>
      <c r="L129" s="194"/>
      <c r="M129" s="199"/>
      <c r="N129" s="200"/>
      <c r="O129" s="200"/>
      <c r="P129" s="200"/>
      <c r="Q129" s="200"/>
      <c r="R129" s="200"/>
      <c r="S129" s="200"/>
      <c r="T129" s="20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5" t="s">
        <v>166</v>
      </c>
      <c r="AU129" s="195" t="s">
        <v>153</v>
      </c>
      <c r="AV129" s="13" t="s">
        <v>82</v>
      </c>
      <c r="AW129" s="13" t="s">
        <v>33</v>
      </c>
      <c r="AX129" s="13" t="s">
        <v>72</v>
      </c>
      <c r="AY129" s="195" t="s">
        <v>152</v>
      </c>
    </row>
    <row r="130" s="2" customFormat="1" ht="22.2" customHeight="1">
      <c r="A130" s="39"/>
      <c r="B130" s="173"/>
      <c r="C130" s="174" t="s">
        <v>209</v>
      </c>
      <c r="D130" s="174" t="s">
        <v>155</v>
      </c>
      <c r="E130" s="175" t="s">
        <v>966</v>
      </c>
      <c r="F130" s="176" t="s">
        <v>967</v>
      </c>
      <c r="G130" s="177" t="s">
        <v>317</v>
      </c>
      <c r="H130" s="178">
        <v>860</v>
      </c>
      <c r="I130" s="179"/>
      <c r="J130" s="180">
        <f>ROUND(I130*H130,2)</f>
        <v>0</v>
      </c>
      <c r="K130" s="176" t="s">
        <v>159</v>
      </c>
      <c r="L130" s="40"/>
      <c r="M130" s="181" t="s">
        <v>3</v>
      </c>
      <c r="N130" s="182" t="s">
        <v>43</v>
      </c>
      <c r="O130" s="73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85" t="s">
        <v>160</v>
      </c>
      <c r="AT130" s="185" t="s">
        <v>155</v>
      </c>
      <c r="AU130" s="185" t="s">
        <v>153</v>
      </c>
      <c r="AY130" s="20" t="s">
        <v>152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0" t="s">
        <v>80</v>
      </c>
      <c r="BK130" s="186">
        <f>ROUND(I130*H130,2)</f>
        <v>0</v>
      </c>
      <c r="BL130" s="20" t="s">
        <v>160</v>
      </c>
      <c r="BM130" s="185" t="s">
        <v>968</v>
      </c>
    </row>
    <row r="131" s="2" customFormat="1">
      <c r="A131" s="39"/>
      <c r="B131" s="40"/>
      <c r="C131" s="39"/>
      <c r="D131" s="187" t="s">
        <v>162</v>
      </c>
      <c r="E131" s="39"/>
      <c r="F131" s="188" t="s">
        <v>969</v>
      </c>
      <c r="G131" s="39"/>
      <c r="H131" s="39"/>
      <c r="I131" s="189"/>
      <c r="J131" s="39"/>
      <c r="K131" s="39"/>
      <c r="L131" s="40"/>
      <c r="M131" s="190"/>
      <c r="N131" s="191"/>
      <c r="O131" s="73"/>
      <c r="P131" s="73"/>
      <c r="Q131" s="73"/>
      <c r="R131" s="73"/>
      <c r="S131" s="73"/>
      <c r="T131" s="74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20" t="s">
        <v>162</v>
      </c>
      <c r="AU131" s="20" t="s">
        <v>153</v>
      </c>
    </row>
    <row r="132" s="2" customFormat="1">
      <c r="A132" s="39"/>
      <c r="B132" s="40"/>
      <c r="C132" s="39"/>
      <c r="D132" s="192" t="s">
        <v>164</v>
      </c>
      <c r="E132" s="39"/>
      <c r="F132" s="193" t="s">
        <v>970</v>
      </c>
      <c r="G132" s="39"/>
      <c r="H132" s="39"/>
      <c r="I132" s="189"/>
      <c r="J132" s="39"/>
      <c r="K132" s="39"/>
      <c r="L132" s="40"/>
      <c r="M132" s="190"/>
      <c r="N132" s="191"/>
      <c r="O132" s="73"/>
      <c r="P132" s="73"/>
      <c r="Q132" s="73"/>
      <c r="R132" s="73"/>
      <c r="S132" s="73"/>
      <c r="T132" s="74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20" t="s">
        <v>164</v>
      </c>
      <c r="AU132" s="20" t="s">
        <v>153</v>
      </c>
    </row>
    <row r="133" s="13" customFormat="1">
      <c r="A133" s="13"/>
      <c r="B133" s="194"/>
      <c r="C133" s="13"/>
      <c r="D133" s="187" t="s">
        <v>166</v>
      </c>
      <c r="E133" s="13"/>
      <c r="F133" s="196" t="s">
        <v>971</v>
      </c>
      <c r="G133" s="13"/>
      <c r="H133" s="197">
        <v>860</v>
      </c>
      <c r="I133" s="198"/>
      <c r="J133" s="13"/>
      <c r="K133" s="13"/>
      <c r="L133" s="194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166</v>
      </c>
      <c r="AU133" s="195" t="s">
        <v>153</v>
      </c>
      <c r="AV133" s="13" t="s">
        <v>82</v>
      </c>
      <c r="AW133" s="13" t="s">
        <v>4</v>
      </c>
      <c r="AX133" s="13" t="s">
        <v>80</v>
      </c>
      <c r="AY133" s="195" t="s">
        <v>152</v>
      </c>
    </row>
    <row r="134" s="2" customFormat="1" ht="22.2" customHeight="1">
      <c r="A134" s="39"/>
      <c r="B134" s="173"/>
      <c r="C134" s="174" t="s">
        <v>217</v>
      </c>
      <c r="D134" s="174" t="s">
        <v>155</v>
      </c>
      <c r="E134" s="175" t="s">
        <v>972</v>
      </c>
      <c r="F134" s="176" t="s">
        <v>973</v>
      </c>
      <c r="G134" s="177" t="s">
        <v>317</v>
      </c>
      <c r="H134" s="178">
        <v>21.5</v>
      </c>
      <c r="I134" s="179"/>
      <c r="J134" s="180">
        <f>ROUND(I134*H134,2)</f>
        <v>0</v>
      </c>
      <c r="K134" s="176" t="s">
        <v>159</v>
      </c>
      <c r="L134" s="40"/>
      <c r="M134" s="181" t="s">
        <v>3</v>
      </c>
      <c r="N134" s="182" t="s">
        <v>43</v>
      </c>
      <c r="O134" s="73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5" t="s">
        <v>160</v>
      </c>
      <c r="AT134" s="185" t="s">
        <v>155</v>
      </c>
      <c r="AU134" s="185" t="s">
        <v>153</v>
      </c>
      <c r="AY134" s="20" t="s">
        <v>152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20" t="s">
        <v>80</v>
      </c>
      <c r="BK134" s="186">
        <f>ROUND(I134*H134,2)</f>
        <v>0</v>
      </c>
      <c r="BL134" s="20" t="s">
        <v>160</v>
      </c>
      <c r="BM134" s="185" t="s">
        <v>974</v>
      </c>
    </row>
    <row r="135" s="2" customFormat="1">
      <c r="A135" s="39"/>
      <c r="B135" s="40"/>
      <c r="C135" s="39"/>
      <c r="D135" s="187" t="s">
        <v>162</v>
      </c>
      <c r="E135" s="39"/>
      <c r="F135" s="188" t="s">
        <v>975</v>
      </c>
      <c r="G135" s="39"/>
      <c r="H135" s="39"/>
      <c r="I135" s="189"/>
      <c r="J135" s="39"/>
      <c r="K135" s="39"/>
      <c r="L135" s="40"/>
      <c r="M135" s="190"/>
      <c r="N135" s="191"/>
      <c r="O135" s="73"/>
      <c r="P135" s="73"/>
      <c r="Q135" s="73"/>
      <c r="R135" s="73"/>
      <c r="S135" s="73"/>
      <c r="T135" s="74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20" t="s">
        <v>162</v>
      </c>
      <c r="AU135" s="20" t="s">
        <v>153</v>
      </c>
    </row>
    <row r="136" s="2" customFormat="1">
      <c r="A136" s="39"/>
      <c r="B136" s="40"/>
      <c r="C136" s="39"/>
      <c r="D136" s="192" t="s">
        <v>164</v>
      </c>
      <c r="E136" s="39"/>
      <c r="F136" s="193" t="s">
        <v>976</v>
      </c>
      <c r="G136" s="39"/>
      <c r="H136" s="39"/>
      <c r="I136" s="189"/>
      <c r="J136" s="39"/>
      <c r="K136" s="39"/>
      <c r="L136" s="40"/>
      <c r="M136" s="190"/>
      <c r="N136" s="191"/>
      <c r="O136" s="73"/>
      <c r="P136" s="73"/>
      <c r="Q136" s="73"/>
      <c r="R136" s="73"/>
      <c r="S136" s="73"/>
      <c r="T136" s="7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20" t="s">
        <v>164</v>
      </c>
      <c r="AU136" s="20" t="s">
        <v>153</v>
      </c>
    </row>
    <row r="137" s="2" customFormat="1" ht="30" customHeight="1">
      <c r="A137" s="39"/>
      <c r="B137" s="173"/>
      <c r="C137" s="174" t="s">
        <v>224</v>
      </c>
      <c r="D137" s="174" t="s">
        <v>155</v>
      </c>
      <c r="E137" s="175" t="s">
        <v>977</v>
      </c>
      <c r="F137" s="176" t="s">
        <v>978</v>
      </c>
      <c r="G137" s="177" t="s">
        <v>158</v>
      </c>
      <c r="H137" s="178">
        <v>21.5</v>
      </c>
      <c r="I137" s="179"/>
      <c r="J137" s="180">
        <f>ROUND(I137*H137,2)</f>
        <v>0</v>
      </c>
      <c r="K137" s="176" t="s">
        <v>159</v>
      </c>
      <c r="L137" s="40"/>
      <c r="M137" s="181" t="s">
        <v>3</v>
      </c>
      <c r="N137" s="182" t="s">
        <v>43</v>
      </c>
      <c r="O137" s="73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5" t="s">
        <v>160</v>
      </c>
      <c r="AT137" s="185" t="s">
        <v>155</v>
      </c>
      <c r="AU137" s="185" t="s">
        <v>153</v>
      </c>
      <c r="AY137" s="20" t="s">
        <v>152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0" t="s">
        <v>80</v>
      </c>
      <c r="BK137" s="186">
        <f>ROUND(I137*H137,2)</f>
        <v>0</v>
      </c>
      <c r="BL137" s="20" t="s">
        <v>160</v>
      </c>
      <c r="BM137" s="185" t="s">
        <v>979</v>
      </c>
    </row>
    <row r="138" s="2" customFormat="1">
      <c r="A138" s="39"/>
      <c r="B138" s="40"/>
      <c r="C138" s="39"/>
      <c r="D138" s="187" t="s">
        <v>162</v>
      </c>
      <c r="E138" s="39"/>
      <c r="F138" s="188" t="s">
        <v>980</v>
      </c>
      <c r="G138" s="39"/>
      <c r="H138" s="39"/>
      <c r="I138" s="189"/>
      <c r="J138" s="39"/>
      <c r="K138" s="39"/>
      <c r="L138" s="40"/>
      <c r="M138" s="190"/>
      <c r="N138" s="191"/>
      <c r="O138" s="73"/>
      <c r="P138" s="73"/>
      <c r="Q138" s="73"/>
      <c r="R138" s="73"/>
      <c r="S138" s="73"/>
      <c r="T138" s="74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20" t="s">
        <v>162</v>
      </c>
      <c r="AU138" s="20" t="s">
        <v>153</v>
      </c>
    </row>
    <row r="139" s="2" customFormat="1">
      <c r="A139" s="39"/>
      <c r="B139" s="40"/>
      <c r="C139" s="39"/>
      <c r="D139" s="192" t="s">
        <v>164</v>
      </c>
      <c r="E139" s="39"/>
      <c r="F139" s="193" t="s">
        <v>981</v>
      </c>
      <c r="G139" s="39"/>
      <c r="H139" s="39"/>
      <c r="I139" s="189"/>
      <c r="J139" s="39"/>
      <c r="K139" s="39"/>
      <c r="L139" s="40"/>
      <c r="M139" s="190"/>
      <c r="N139" s="191"/>
      <c r="O139" s="73"/>
      <c r="P139" s="73"/>
      <c r="Q139" s="73"/>
      <c r="R139" s="73"/>
      <c r="S139" s="73"/>
      <c r="T139" s="74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20" t="s">
        <v>164</v>
      </c>
      <c r="AU139" s="20" t="s">
        <v>153</v>
      </c>
    </row>
    <row r="140" s="2" customFormat="1" ht="34.8" customHeight="1">
      <c r="A140" s="39"/>
      <c r="B140" s="173"/>
      <c r="C140" s="174" t="s">
        <v>231</v>
      </c>
      <c r="D140" s="174" t="s">
        <v>155</v>
      </c>
      <c r="E140" s="175" t="s">
        <v>982</v>
      </c>
      <c r="F140" s="176" t="s">
        <v>983</v>
      </c>
      <c r="G140" s="177" t="s">
        <v>158</v>
      </c>
      <c r="H140" s="178">
        <v>860</v>
      </c>
      <c r="I140" s="179"/>
      <c r="J140" s="180">
        <f>ROUND(I140*H140,2)</f>
        <v>0</v>
      </c>
      <c r="K140" s="176" t="s">
        <v>159</v>
      </c>
      <c r="L140" s="40"/>
      <c r="M140" s="181" t="s">
        <v>3</v>
      </c>
      <c r="N140" s="182" t="s">
        <v>43</v>
      </c>
      <c r="O140" s="73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5" t="s">
        <v>160</v>
      </c>
      <c r="AT140" s="185" t="s">
        <v>155</v>
      </c>
      <c r="AU140" s="185" t="s">
        <v>153</v>
      </c>
      <c r="AY140" s="20" t="s">
        <v>152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0" t="s">
        <v>80</v>
      </c>
      <c r="BK140" s="186">
        <f>ROUND(I140*H140,2)</f>
        <v>0</v>
      </c>
      <c r="BL140" s="20" t="s">
        <v>160</v>
      </c>
      <c r="BM140" s="185" t="s">
        <v>984</v>
      </c>
    </row>
    <row r="141" s="2" customFormat="1">
      <c r="A141" s="39"/>
      <c r="B141" s="40"/>
      <c r="C141" s="39"/>
      <c r="D141" s="187" t="s">
        <v>162</v>
      </c>
      <c r="E141" s="39"/>
      <c r="F141" s="188" t="s">
        <v>985</v>
      </c>
      <c r="G141" s="39"/>
      <c r="H141" s="39"/>
      <c r="I141" s="189"/>
      <c r="J141" s="39"/>
      <c r="K141" s="39"/>
      <c r="L141" s="40"/>
      <c r="M141" s="190"/>
      <c r="N141" s="191"/>
      <c r="O141" s="73"/>
      <c r="P141" s="73"/>
      <c r="Q141" s="73"/>
      <c r="R141" s="73"/>
      <c r="S141" s="73"/>
      <c r="T141" s="74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20" t="s">
        <v>162</v>
      </c>
      <c r="AU141" s="20" t="s">
        <v>153</v>
      </c>
    </row>
    <row r="142" s="2" customFormat="1">
      <c r="A142" s="39"/>
      <c r="B142" s="40"/>
      <c r="C142" s="39"/>
      <c r="D142" s="192" t="s">
        <v>164</v>
      </c>
      <c r="E142" s="39"/>
      <c r="F142" s="193" t="s">
        <v>986</v>
      </c>
      <c r="G142" s="39"/>
      <c r="H142" s="39"/>
      <c r="I142" s="189"/>
      <c r="J142" s="39"/>
      <c r="K142" s="39"/>
      <c r="L142" s="40"/>
      <c r="M142" s="190"/>
      <c r="N142" s="191"/>
      <c r="O142" s="73"/>
      <c r="P142" s="73"/>
      <c r="Q142" s="73"/>
      <c r="R142" s="73"/>
      <c r="S142" s="73"/>
      <c r="T142" s="7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20" t="s">
        <v>164</v>
      </c>
      <c r="AU142" s="20" t="s">
        <v>153</v>
      </c>
    </row>
    <row r="143" s="13" customFormat="1">
      <c r="A143" s="13"/>
      <c r="B143" s="194"/>
      <c r="C143" s="13"/>
      <c r="D143" s="187" t="s">
        <v>166</v>
      </c>
      <c r="E143" s="13"/>
      <c r="F143" s="196" t="s">
        <v>971</v>
      </c>
      <c r="G143" s="13"/>
      <c r="H143" s="197">
        <v>860</v>
      </c>
      <c r="I143" s="198"/>
      <c r="J143" s="13"/>
      <c r="K143" s="13"/>
      <c r="L143" s="194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166</v>
      </c>
      <c r="AU143" s="195" t="s">
        <v>153</v>
      </c>
      <c r="AV143" s="13" t="s">
        <v>82</v>
      </c>
      <c r="AW143" s="13" t="s">
        <v>4</v>
      </c>
      <c r="AX143" s="13" t="s">
        <v>80</v>
      </c>
      <c r="AY143" s="195" t="s">
        <v>152</v>
      </c>
    </row>
    <row r="144" s="2" customFormat="1" ht="30" customHeight="1">
      <c r="A144" s="39"/>
      <c r="B144" s="173"/>
      <c r="C144" s="174" t="s">
        <v>9</v>
      </c>
      <c r="D144" s="174" t="s">
        <v>155</v>
      </c>
      <c r="E144" s="175" t="s">
        <v>987</v>
      </c>
      <c r="F144" s="176" t="s">
        <v>988</v>
      </c>
      <c r="G144" s="177" t="s">
        <v>158</v>
      </c>
      <c r="H144" s="178">
        <v>21.5</v>
      </c>
      <c r="I144" s="179"/>
      <c r="J144" s="180">
        <f>ROUND(I144*H144,2)</f>
        <v>0</v>
      </c>
      <c r="K144" s="176" t="s">
        <v>159</v>
      </c>
      <c r="L144" s="40"/>
      <c r="M144" s="181" t="s">
        <v>3</v>
      </c>
      <c r="N144" s="182" t="s">
        <v>43</v>
      </c>
      <c r="O144" s="73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85" t="s">
        <v>160</v>
      </c>
      <c r="AT144" s="185" t="s">
        <v>155</v>
      </c>
      <c r="AU144" s="185" t="s">
        <v>153</v>
      </c>
      <c r="AY144" s="20" t="s">
        <v>152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0" t="s">
        <v>80</v>
      </c>
      <c r="BK144" s="186">
        <f>ROUND(I144*H144,2)</f>
        <v>0</v>
      </c>
      <c r="BL144" s="20" t="s">
        <v>160</v>
      </c>
      <c r="BM144" s="185" t="s">
        <v>989</v>
      </c>
    </row>
    <row r="145" s="2" customFormat="1">
      <c r="A145" s="39"/>
      <c r="B145" s="40"/>
      <c r="C145" s="39"/>
      <c r="D145" s="187" t="s">
        <v>162</v>
      </c>
      <c r="E145" s="39"/>
      <c r="F145" s="188" t="s">
        <v>990</v>
      </c>
      <c r="G145" s="39"/>
      <c r="H145" s="39"/>
      <c r="I145" s="189"/>
      <c r="J145" s="39"/>
      <c r="K145" s="39"/>
      <c r="L145" s="40"/>
      <c r="M145" s="190"/>
      <c r="N145" s="191"/>
      <c r="O145" s="73"/>
      <c r="P145" s="73"/>
      <c r="Q145" s="73"/>
      <c r="R145" s="73"/>
      <c r="S145" s="73"/>
      <c r="T145" s="74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20" t="s">
        <v>162</v>
      </c>
      <c r="AU145" s="20" t="s">
        <v>153</v>
      </c>
    </row>
    <row r="146" s="2" customFormat="1">
      <c r="A146" s="39"/>
      <c r="B146" s="40"/>
      <c r="C146" s="39"/>
      <c r="D146" s="192" t="s">
        <v>164</v>
      </c>
      <c r="E146" s="39"/>
      <c r="F146" s="193" t="s">
        <v>991</v>
      </c>
      <c r="G146" s="39"/>
      <c r="H146" s="39"/>
      <c r="I146" s="189"/>
      <c r="J146" s="39"/>
      <c r="K146" s="39"/>
      <c r="L146" s="40"/>
      <c r="M146" s="190"/>
      <c r="N146" s="191"/>
      <c r="O146" s="73"/>
      <c r="P146" s="73"/>
      <c r="Q146" s="73"/>
      <c r="R146" s="73"/>
      <c r="S146" s="73"/>
      <c r="T146" s="74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20" t="s">
        <v>164</v>
      </c>
      <c r="AU146" s="20" t="s">
        <v>153</v>
      </c>
    </row>
    <row r="147" s="2" customFormat="1" ht="22.2" customHeight="1">
      <c r="A147" s="39"/>
      <c r="B147" s="173"/>
      <c r="C147" s="174" t="s">
        <v>246</v>
      </c>
      <c r="D147" s="174" t="s">
        <v>155</v>
      </c>
      <c r="E147" s="175" t="s">
        <v>992</v>
      </c>
      <c r="F147" s="176" t="s">
        <v>993</v>
      </c>
      <c r="G147" s="177" t="s">
        <v>317</v>
      </c>
      <c r="H147" s="178">
        <v>10</v>
      </c>
      <c r="I147" s="179"/>
      <c r="J147" s="180">
        <f>ROUND(I147*H147,2)</f>
        <v>0</v>
      </c>
      <c r="K147" s="176" t="s">
        <v>159</v>
      </c>
      <c r="L147" s="40"/>
      <c r="M147" s="181" t="s">
        <v>3</v>
      </c>
      <c r="N147" s="182" t="s">
        <v>43</v>
      </c>
      <c r="O147" s="73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185" t="s">
        <v>160</v>
      </c>
      <c r="AT147" s="185" t="s">
        <v>155</v>
      </c>
      <c r="AU147" s="185" t="s">
        <v>153</v>
      </c>
      <c r="AY147" s="20" t="s">
        <v>152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20" t="s">
        <v>80</v>
      </c>
      <c r="BK147" s="186">
        <f>ROUND(I147*H147,2)</f>
        <v>0</v>
      </c>
      <c r="BL147" s="20" t="s">
        <v>160</v>
      </c>
      <c r="BM147" s="185" t="s">
        <v>994</v>
      </c>
    </row>
    <row r="148" s="2" customFormat="1">
      <c r="A148" s="39"/>
      <c r="B148" s="40"/>
      <c r="C148" s="39"/>
      <c r="D148" s="187" t="s">
        <v>162</v>
      </c>
      <c r="E148" s="39"/>
      <c r="F148" s="188" t="s">
        <v>995</v>
      </c>
      <c r="G148" s="39"/>
      <c r="H148" s="39"/>
      <c r="I148" s="189"/>
      <c r="J148" s="39"/>
      <c r="K148" s="39"/>
      <c r="L148" s="40"/>
      <c r="M148" s="190"/>
      <c r="N148" s="191"/>
      <c r="O148" s="73"/>
      <c r="P148" s="73"/>
      <c r="Q148" s="73"/>
      <c r="R148" s="73"/>
      <c r="S148" s="73"/>
      <c r="T148" s="74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20" t="s">
        <v>162</v>
      </c>
      <c r="AU148" s="20" t="s">
        <v>153</v>
      </c>
    </row>
    <row r="149" s="2" customFormat="1">
      <c r="A149" s="39"/>
      <c r="B149" s="40"/>
      <c r="C149" s="39"/>
      <c r="D149" s="192" t="s">
        <v>164</v>
      </c>
      <c r="E149" s="39"/>
      <c r="F149" s="193" t="s">
        <v>996</v>
      </c>
      <c r="G149" s="39"/>
      <c r="H149" s="39"/>
      <c r="I149" s="189"/>
      <c r="J149" s="39"/>
      <c r="K149" s="39"/>
      <c r="L149" s="40"/>
      <c r="M149" s="190"/>
      <c r="N149" s="191"/>
      <c r="O149" s="73"/>
      <c r="P149" s="73"/>
      <c r="Q149" s="73"/>
      <c r="R149" s="73"/>
      <c r="S149" s="73"/>
      <c r="T149" s="74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20" t="s">
        <v>164</v>
      </c>
      <c r="AU149" s="20" t="s">
        <v>153</v>
      </c>
    </row>
    <row r="150" s="13" customFormat="1">
      <c r="A150" s="13"/>
      <c r="B150" s="194"/>
      <c r="C150" s="13"/>
      <c r="D150" s="187" t="s">
        <v>166</v>
      </c>
      <c r="E150" s="195" t="s">
        <v>3</v>
      </c>
      <c r="F150" s="196" t="s">
        <v>997</v>
      </c>
      <c r="G150" s="13"/>
      <c r="H150" s="197">
        <v>10</v>
      </c>
      <c r="I150" s="198"/>
      <c r="J150" s="13"/>
      <c r="K150" s="13"/>
      <c r="L150" s="194"/>
      <c r="M150" s="199"/>
      <c r="N150" s="200"/>
      <c r="O150" s="200"/>
      <c r="P150" s="200"/>
      <c r="Q150" s="200"/>
      <c r="R150" s="200"/>
      <c r="S150" s="200"/>
      <c r="T150" s="20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5" t="s">
        <v>166</v>
      </c>
      <c r="AU150" s="195" t="s">
        <v>153</v>
      </c>
      <c r="AV150" s="13" t="s">
        <v>82</v>
      </c>
      <c r="AW150" s="13" t="s">
        <v>33</v>
      </c>
      <c r="AX150" s="13" t="s">
        <v>72</v>
      </c>
      <c r="AY150" s="195" t="s">
        <v>152</v>
      </c>
    </row>
    <row r="151" s="2" customFormat="1" ht="22.2" customHeight="1">
      <c r="A151" s="39"/>
      <c r="B151" s="173"/>
      <c r="C151" s="174" t="s">
        <v>259</v>
      </c>
      <c r="D151" s="174" t="s">
        <v>155</v>
      </c>
      <c r="E151" s="175" t="s">
        <v>998</v>
      </c>
      <c r="F151" s="176" t="s">
        <v>999</v>
      </c>
      <c r="G151" s="177" t="s">
        <v>317</v>
      </c>
      <c r="H151" s="178">
        <v>400</v>
      </c>
      <c r="I151" s="179"/>
      <c r="J151" s="180">
        <f>ROUND(I151*H151,2)</f>
        <v>0</v>
      </c>
      <c r="K151" s="176" t="s">
        <v>159</v>
      </c>
      <c r="L151" s="40"/>
      <c r="M151" s="181" t="s">
        <v>3</v>
      </c>
      <c r="N151" s="182" t="s">
        <v>43</v>
      </c>
      <c r="O151" s="73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85" t="s">
        <v>160</v>
      </c>
      <c r="AT151" s="185" t="s">
        <v>155</v>
      </c>
      <c r="AU151" s="185" t="s">
        <v>153</v>
      </c>
      <c r="AY151" s="20" t="s">
        <v>152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20" t="s">
        <v>80</v>
      </c>
      <c r="BK151" s="186">
        <f>ROUND(I151*H151,2)</f>
        <v>0</v>
      </c>
      <c r="BL151" s="20" t="s">
        <v>160</v>
      </c>
      <c r="BM151" s="185" t="s">
        <v>1000</v>
      </c>
    </row>
    <row r="152" s="2" customFormat="1">
      <c r="A152" s="39"/>
      <c r="B152" s="40"/>
      <c r="C152" s="39"/>
      <c r="D152" s="187" t="s">
        <v>162</v>
      </c>
      <c r="E152" s="39"/>
      <c r="F152" s="188" t="s">
        <v>1001</v>
      </c>
      <c r="G152" s="39"/>
      <c r="H152" s="39"/>
      <c r="I152" s="189"/>
      <c r="J152" s="39"/>
      <c r="K152" s="39"/>
      <c r="L152" s="40"/>
      <c r="M152" s="190"/>
      <c r="N152" s="191"/>
      <c r="O152" s="73"/>
      <c r="P152" s="73"/>
      <c r="Q152" s="73"/>
      <c r="R152" s="73"/>
      <c r="S152" s="73"/>
      <c r="T152" s="74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20" t="s">
        <v>162</v>
      </c>
      <c r="AU152" s="20" t="s">
        <v>153</v>
      </c>
    </row>
    <row r="153" s="2" customFormat="1">
      <c r="A153" s="39"/>
      <c r="B153" s="40"/>
      <c r="C153" s="39"/>
      <c r="D153" s="192" t="s">
        <v>164</v>
      </c>
      <c r="E153" s="39"/>
      <c r="F153" s="193" t="s">
        <v>1002</v>
      </c>
      <c r="G153" s="39"/>
      <c r="H153" s="39"/>
      <c r="I153" s="189"/>
      <c r="J153" s="39"/>
      <c r="K153" s="39"/>
      <c r="L153" s="40"/>
      <c r="M153" s="190"/>
      <c r="N153" s="191"/>
      <c r="O153" s="73"/>
      <c r="P153" s="73"/>
      <c r="Q153" s="73"/>
      <c r="R153" s="73"/>
      <c r="S153" s="73"/>
      <c r="T153" s="74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20" t="s">
        <v>164</v>
      </c>
      <c r="AU153" s="20" t="s">
        <v>153</v>
      </c>
    </row>
    <row r="154" s="13" customFormat="1">
      <c r="A154" s="13"/>
      <c r="B154" s="194"/>
      <c r="C154" s="13"/>
      <c r="D154" s="187" t="s">
        <v>166</v>
      </c>
      <c r="E154" s="13"/>
      <c r="F154" s="196" t="s">
        <v>1003</v>
      </c>
      <c r="G154" s="13"/>
      <c r="H154" s="197">
        <v>400</v>
      </c>
      <c r="I154" s="198"/>
      <c r="J154" s="13"/>
      <c r="K154" s="13"/>
      <c r="L154" s="194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166</v>
      </c>
      <c r="AU154" s="195" t="s">
        <v>153</v>
      </c>
      <c r="AV154" s="13" t="s">
        <v>82</v>
      </c>
      <c r="AW154" s="13" t="s">
        <v>4</v>
      </c>
      <c r="AX154" s="13" t="s">
        <v>80</v>
      </c>
      <c r="AY154" s="195" t="s">
        <v>152</v>
      </c>
    </row>
    <row r="155" s="2" customFormat="1" ht="22.2" customHeight="1">
      <c r="A155" s="39"/>
      <c r="B155" s="173"/>
      <c r="C155" s="174" t="s">
        <v>274</v>
      </c>
      <c r="D155" s="174" t="s">
        <v>155</v>
      </c>
      <c r="E155" s="175" t="s">
        <v>1004</v>
      </c>
      <c r="F155" s="176" t="s">
        <v>1005</v>
      </c>
      <c r="G155" s="177" t="s">
        <v>317</v>
      </c>
      <c r="H155" s="178">
        <v>10</v>
      </c>
      <c r="I155" s="179"/>
      <c r="J155" s="180">
        <f>ROUND(I155*H155,2)</f>
        <v>0</v>
      </c>
      <c r="K155" s="176" t="s">
        <v>159</v>
      </c>
      <c r="L155" s="40"/>
      <c r="M155" s="181" t="s">
        <v>3</v>
      </c>
      <c r="N155" s="182" t="s">
        <v>43</v>
      </c>
      <c r="O155" s="73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85" t="s">
        <v>160</v>
      </c>
      <c r="AT155" s="185" t="s">
        <v>155</v>
      </c>
      <c r="AU155" s="185" t="s">
        <v>153</v>
      </c>
      <c r="AY155" s="20" t="s">
        <v>152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0" t="s">
        <v>80</v>
      </c>
      <c r="BK155" s="186">
        <f>ROUND(I155*H155,2)</f>
        <v>0</v>
      </c>
      <c r="BL155" s="20" t="s">
        <v>160</v>
      </c>
      <c r="BM155" s="185" t="s">
        <v>1006</v>
      </c>
    </row>
    <row r="156" s="2" customFormat="1">
      <c r="A156" s="39"/>
      <c r="B156" s="40"/>
      <c r="C156" s="39"/>
      <c r="D156" s="187" t="s">
        <v>162</v>
      </c>
      <c r="E156" s="39"/>
      <c r="F156" s="188" t="s">
        <v>1007</v>
      </c>
      <c r="G156" s="39"/>
      <c r="H156" s="39"/>
      <c r="I156" s="189"/>
      <c r="J156" s="39"/>
      <c r="K156" s="39"/>
      <c r="L156" s="40"/>
      <c r="M156" s="190"/>
      <c r="N156" s="191"/>
      <c r="O156" s="73"/>
      <c r="P156" s="73"/>
      <c r="Q156" s="73"/>
      <c r="R156" s="73"/>
      <c r="S156" s="73"/>
      <c r="T156" s="74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20" t="s">
        <v>162</v>
      </c>
      <c r="AU156" s="20" t="s">
        <v>153</v>
      </c>
    </row>
    <row r="157" s="2" customFormat="1">
      <c r="A157" s="39"/>
      <c r="B157" s="40"/>
      <c r="C157" s="39"/>
      <c r="D157" s="192" t="s">
        <v>164</v>
      </c>
      <c r="E157" s="39"/>
      <c r="F157" s="193" t="s">
        <v>1008</v>
      </c>
      <c r="G157" s="39"/>
      <c r="H157" s="39"/>
      <c r="I157" s="189"/>
      <c r="J157" s="39"/>
      <c r="K157" s="39"/>
      <c r="L157" s="40"/>
      <c r="M157" s="190"/>
      <c r="N157" s="191"/>
      <c r="O157" s="73"/>
      <c r="P157" s="73"/>
      <c r="Q157" s="73"/>
      <c r="R157" s="73"/>
      <c r="S157" s="73"/>
      <c r="T157" s="74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20" t="s">
        <v>164</v>
      </c>
      <c r="AU157" s="20" t="s">
        <v>153</v>
      </c>
    </row>
    <row r="158" s="12" customFormat="1" ht="20.88" customHeight="1">
      <c r="A158" s="12"/>
      <c r="B158" s="160"/>
      <c r="C158" s="12"/>
      <c r="D158" s="161" t="s">
        <v>71</v>
      </c>
      <c r="E158" s="171" t="s">
        <v>282</v>
      </c>
      <c r="F158" s="171" t="s">
        <v>283</v>
      </c>
      <c r="G158" s="12"/>
      <c r="H158" s="12"/>
      <c r="I158" s="163"/>
      <c r="J158" s="172">
        <f>BK158</f>
        <v>0</v>
      </c>
      <c r="K158" s="12"/>
      <c r="L158" s="160"/>
      <c r="M158" s="165"/>
      <c r="N158" s="166"/>
      <c r="O158" s="166"/>
      <c r="P158" s="167">
        <f>SUM(P159:P162)</f>
        <v>0</v>
      </c>
      <c r="Q158" s="166"/>
      <c r="R158" s="167">
        <f>SUM(R159:R162)</f>
        <v>0.00038880000000000007</v>
      </c>
      <c r="S158" s="166"/>
      <c r="T158" s="168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1" t="s">
        <v>80</v>
      </c>
      <c r="AT158" s="169" t="s">
        <v>71</v>
      </c>
      <c r="AU158" s="169" t="s">
        <v>82</v>
      </c>
      <c r="AY158" s="161" t="s">
        <v>152</v>
      </c>
      <c r="BK158" s="170">
        <f>SUM(BK159:BK162)</f>
        <v>0</v>
      </c>
    </row>
    <row r="159" s="2" customFormat="1" ht="22.2" customHeight="1">
      <c r="A159" s="39"/>
      <c r="B159" s="173"/>
      <c r="C159" s="174" t="s">
        <v>284</v>
      </c>
      <c r="D159" s="174" t="s">
        <v>155</v>
      </c>
      <c r="E159" s="175" t="s">
        <v>285</v>
      </c>
      <c r="F159" s="176" t="s">
        <v>286</v>
      </c>
      <c r="G159" s="177" t="s">
        <v>158</v>
      </c>
      <c r="H159" s="178">
        <v>9.7200000000000006</v>
      </c>
      <c r="I159" s="179"/>
      <c r="J159" s="180">
        <f>ROUND(I159*H159,2)</f>
        <v>0</v>
      </c>
      <c r="K159" s="176" t="s">
        <v>159</v>
      </c>
      <c r="L159" s="40"/>
      <c r="M159" s="181" t="s">
        <v>3</v>
      </c>
      <c r="N159" s="182" t="s">
        <v>43</v>
      </c>
      <c r="O159" s="73"/>
      <c r="P159" s="183">
        <f>O159*H159</f>
        <v>0</v>
      </c>
      <c r="Q159" s="183">
        <v>4.0000000000000003E-05</v>
      </c>
      <c r="R159" s="183">
        <f>Q159*H159</f>
        <v>0.00038880000000000007</v>
      </c>
      <c r="S159" s="183">
        <v>0</v>
      </c>
      <c r="T159" s="18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185" t="s">
        <v>160</v>
      </c>
      <c r="AT159" s="185" t="s">
        <v>155</v>
      </c>
      <c r="AU159" s="185" t="s">
        <v>153</v>
      </c>
      <c r="AY159" s="20" t="s">
        <v>152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20" t="s">
        <v>80</v>
      </c>
      <c r="BK159" s="186">
        <f>ROUND(I159*H159,2)</f>
        <v>0</v>
      </c>
      <c r="BL159" s="20" t="s">
        <v>160</v>
      </c>
      <c r="BM159" s="185" t="s">
        <v>1009</v>
      </c>
    </row>
    <row r="160" s="2" customFormat="1">
      <c r="A160" s="39"/>
      <c r="B160" s="40"/>
      <c r="C160" s="39"/>
      <c r="D160" s="187" t="s">
        <v>162</v>
      </c>
      <c r="E160" s="39"/>
      <c r="F160" s="188" t="s">
        <v>288</v>
      </c>
      <c r="G160" s="39"/>
      <c r="H160" s="39"/>
      <c r="I160" s="189"/>
      <c r="J160" s="39"/>
      <c r="K160" s="39"/>
      <c r="L160" s="40"/>
      <c r="M160" s="190"/>
      <c r="N160" s="191"/>
      <c r="O160" s="73"/>
      <c r="P160" s="73"/>
      <c r="Q160" s="73"/>
      <c r="R160" s="73"/>
      <c r="S160" s="73"/>
      <c r="T160" s="74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20" t="s">
        <v>162</v>
      </c>
      <c r="AU160" s="20" t="s">
        <v>153</v>
      </c>
    </row>
    <row r="161" s="2" customFormat="1">
      <c r="A161" s="39"/>
      <c r="B161" s="40"/>
      <c r="C161" s="39"/>
      <c r="D161" s="192" t="s">
        <v>164</v>
      </c>
      <c r="E161" s="39"/>
      <c r="F161" s="193" t="s">
        <v>289</v>
      </c>
      <c r="G161" s="39"/>
      <c r="H161" s="39"/>
      <c r="I161" s="189"/>
      <c r="J161" s="39"/>
      <c r="K161" s="39"/>
      <c r="L161" s="40"/>
      <c r="M161" s="190"/>
      <c r="N161" s="191"/>
      <c r="O161" s="73"/>
      <c r="P161" s="73"/>
      <c r="Q161" s="73"/>
      <c r="R161" s="73"/>
      <c r="S161" s="73"/>
      <c r="T161" s="74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20" t="s">
        <v>164</v>
      </c>
      <c r="AU161" s="20" t="s">
        <v>153</v>
      </c>
    </row>
    <row r="162" s="13" customFormat="1">
      <c r="A162" s="13"/>
      <c r="B162" s="194"/>
      <c r="C162" s="13"/>
      <c r="D162" s="187" t="s">
        <v>166</v>
      </c>
      <c r="E162" s="195" t="s">
        <v>3</v>
      </c>
      <c r="F162" s="196" t="s">
        <v>1010</v>
      </c>
      <c r="G162" s="13"/>
      <c r="H162" s="197">
        <v>9.7200000000000006</v>
      </c>
      <c r="I162" s="198"/>
      <c r="J162" s="13"/>
      <c r="K162" s="13"/>
      <c r="L162" s="194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166</v>
      </c>
      <c r="AU162" s="195" t="s">
        <v>153</v>
      </c>
      <c r="AV162" s="13" t="s">
        <v>82</v>
      </c>
      <c r="AW162" s="13" t="s">
        <v>33</v>
      </c>
      <c r="AX162" s="13" t="s">
        <v>72</v>
      </c>
      <c r="AY162" s="195" t="s">
        <v>152</v>
      </c>
    </row>
    <row r="163" s="12" customFormat="1" ht="20.88" customHeight="1">
      <c r="A163" s="12"/>
      <c r="B163" s="160"/>
      <c r="C163" s="12"/>
      <c r="D163" s="161" t="s">
        <v>71</v>
      </c>
      <c r="E163" s="171" t="s">
        <v>291</v>
      </c>
      <c r="F163" s="171" t="s">
        <v>292</v>
      </c>
      <c r="G163" s="12"/>
      <c r="H163" s="12"/>
      <c r="I163" s="163"/>
      <c r="J163" s="172">
        <f>BK163</f>
        <v>0</v>
      </c>
      <c r="K163" s="12"/>
      <c r="L163" s="160"/>
      <c r="M163" s="165"/>
      <c r="N163" s="166"/>
      <c r="O163" s="166"/>
      <c r="P163" s="167">
        <f>SUM(P164:P175)</f>
        <v>0</v>
      </c>
      <c r="Q163" s="166"/>
      <c r="R163" s="167">
        <f>SUM(R164:R175)</f>
        <v>0.0013499999999999999</v>
      </c>
      <c r="S163" s="166"/>
      <c r="T163" s="168">
        <f>SUM(T164:T175)</f>
        <v>0.41064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61" t="s">
        <v>80</v>
      </c>
      <c r="AT163" s="169" t="s">
        <v>71</v>
      </c>
      <c r="AU163" s="169" t="s">
        <v>82</v>
      </c>
      <c r="AY163" s="161" t="s">
        <v>152</v>
      </c>
      <c r="BK163" s="170">
        <f>SUM(BK164:BK175)</f>
        <v>0</v>
      </c>
    </row>
    <row r="164" s="2" customFormat="1" ht="22.2" customHeight="1">
      <c r="A164" s="39"/>
      <c r="B164" s="173"/>
      <c r="C164" s="174" t="s">
        <v>293</v>
      </c>
      <c r="D164" s="174" t="s">
        <v>155</v>
      </c>
      <c r="E164" s="175" t="s">
        <v>1011</v>
      </c>
      <c r="F164" s="176" t="s">
        <v>1012</v>
      </c>
      <c r="G164" s="177" t="s">
        <v>170</v>
      </c>
      <c r="H164" s="178">
        <v>6</v>
      </c>
      <c r="I164" s="179"/>
      <c r="J164" s="180">
        <f>ROUND(I164*H164,2)</f>
        <v>0</v>
      </c>
      <c r="K164" s="176" t="s">
        <v>159</v>
      </c>
      <c r="L164" s="40"/>
      <c r="M164" s="181" t="s">
        <v>3</v>
      </c>
      <c r="N164" s="182" t="s">
        <v>43</v>
      </c>
      <c r="O164" s="73"/>
      <c r="P164" s="183">
        <f>O164*H164</f>
        <v>0</v>
      </c>
      <c r="Q164" s="183">
        <v>0</v>
      </c>
      <c r="R164" s="183">
        <f>Q164*H164</f>
        <v>0</v>
      </c>
      <c r="S164" s="183">
        <v>0.031</v>
      </c>
      <c r="T164" s="184">
        <f>S164*H164</f>
        <v>0.186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5" t="s">
        <v>160</v>
      </c>
      <c r="AT164" s="185" t="s">
        <v>155</v>
      </c>
      <c r="AU164" s="185" t="s">
        <v>153</v>
      </c>
      <c r="AY164" s="20" t="s">
        <v>152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20" t="s">
        <v>80</v>
      </c>
      <c r="BK164" s="186">
        <f>ROUND(I164*H164,2)</f>
        <v>0</v>
      </c>
      <c r="BL164" s="20" t="s">
        <v>160</v>
      </c>
      <c r="BM164" s="185" t="s">
        <v>1013</v>
      </c>
    </row>
    <row r="165" s="2" customFormat="1">
      <c r="A165" s="39"/>
      <c r="B165" s="40"/>
      <c r="C165" s="39"/>
      <c r="D165" s="187" t="s">
        <v>162</v>
      </c>
      <c r="E165" s="39"/>
      <c r="F165" s="188" t="s">
        <v>1014</v>
      </c>
      <c r="G165" s="39"/>
      <c r="H165" s="39"/>
      <c r="I165" s="189"/>
      <c r="J165" s="39"/>
      <c r="K165" s="39"/>
      <c r="L165" s="40"/>
      <c r="M165" s="190"/>
      <c r="N165" s="191"/>
      <c r="O165" s="73"/>
      <c r="P165" s="73"/>
      <c r="Q165" s="73"/>
      <c r="R165" s="73"/>
      <c r="S165" s="73"/>
      <c r="T165" s="74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20" t="s">
        <v>162</v>
      </c>
      <c r="AU165" s="20" t="s">
        <v>153</v>
      </c>
    </row>
    <row r="166" s="2" customFormat="1">
      <c r="A166" s="39"/>
      <c r="B166" s="40"/>
      <c r="C166" s="39"/>
      <c r="D166" s="192" t="s">
        <v>164</v>
      </c>
      <c r="E166" s="39"/>
      <c r="F166" s="193" t="s">
        <v>1015</v>
      </c>
      <c r="G166" s="39"/>
      <c r="H166" s="39"/>
      <c r="I166" s="189"/>
      <c r="J166" s="39"/>
      <c r="K166" s="39"/>
      <c r="L166" s="40"/>
      <c r="M166" s="190"/>
      <c r="N166" s="191"/>
      <c r="O166" s="73"/>
      <c r="P166" s="73"/>
      <c r="Q166" s="73"/>
      <c r="R166" s="73"/>
      <c r="S166" s="73"/>
      <c r="T166" s="74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20" t="s">
        <v>164</v>
      </c>
      <c r="AU166" s="20" t="s">
        <v>153</v>
      </c>
    </row>
    <row r="167" s="13" customFormat="1">
      <c r="A167" s="13"/>
      <c r="B167" s="194"/>
      <c r="C167" s="13"/>
      <c r="D167" s="187" t="s">
        <v>166</v>
      </c>
      <c r="E167" s="195" t="s">
        <v>3</v>
      </c>
      <c r="F167" s="196" t="s">
        <v>1016</v>
      </c>
      <c r="G167" s="13"/>
      <c r="H167" s="197">
        <v>6</v>
      </c>
      <c r="I167" s="198"/>
      <c r="J167" s="13"/>
      <c r="K167" s="13"/>
      <c r="L167" s="194"/>
      <c r="M167" s="199"/>
      <c r="N167" s="200"/>
      <c r="O167" s="200"/>
      <c r="P167" s="200"/>
      <c r="Q167" s="200"/>
      <c r="R167" s="200"/>
      <c r="S167" s="200"/>
      <c r="T167" s="20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5" t="s">
        <v>166</v>
      </c>
      <c r="AU167" s="195" t="s">
        <v>153</v>
      </c>
      <c r="AV167" s="13" t="s">
        <v>82</v>
      </c>
      <c r="AW167" s="13" t="s">
        <v>33</v>
      </c>
      <c r="AX167" s="13" t="s">
        <v>72</v>
      </c>
      <c r="AY167" s="195" t="s">
        <v>152</v>
      </c>
    </row>
    <row r="168" s="2" customFormat="1" ht="22.2" customHeight="1">
      <c r="A168" s="39"/>
      <c r="B168" s="173"/>
      <c r="C168" s="174" t="s">
        <v>300</v>
      </c>
      <c r="D168" s="174" t="s">
        <v>155</v>
      </c>
      <c r="E168" s="175" t="s">
        <v>1017</v>
      </c>
      <c r="F168" s="176" t="s">
        <v>1018</v>
      </c>
      <c r="G168" s="177" t="s">
        <v>317</v>
      </c>
      <c r="H168" s="178">
        <v>0.29999999999999999</v>
      </c>
      <c r="I168" s="179"/>
      <c r="J168" s="180">
        <f>ROUND(I168*H168,2)</f>
        <v>0</v>
      </c>
      <c r="K168" s="176" t="s">
        <v>159</v>
      </c>
      <c r="L168" s="40"/>
      <c r="M168" s="181" t="s">
        <v>3</v>
      </c>
      <c r="N168" s="182" t="s">
        <v>43</v>
      </c>
      <c r="O168" s="73"/>
      <c r="P168" s="183">
        <f>O168*H168</f>
        <v>0</v>
      </c>
      <c r="Q168" s="183">
        <v>0.0044999999999999997</v>
      </c>
      <c r="R168" s="183">
        <f>Q168*H168</f>
        <v>0.0013499999999999999</v>
      </c>
      <c r="S168" s="183">
        <v>0.27000000000000002</v>
      </c>
      <c r="T168" s="184">
        <f>S168*H168</f>
        <v>0.081000000000000003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185" t="s">
        <v>160</v>
      </c>
      <c r="AT168" s="185" t="s">
        <v>155</v>
      </c>
      <c r="AU168" s="185" t="s">
        <v>153</v>
      </c>
      <c r="AY168" s="20" t="s">
        <v>152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20" t="s">
        <v>80</v>
      </c>
      <c r="BK168" s="186">
        <f>ROUND(I168*H168,2)</f>
        <v>0</v>
      </c>
      <c r="BL168" s="20" t="s">
        <v>160</v>
      </c>
      <c r="BM168" s="185" t="s">
        <v>1019</v>
      </c>
    </row>
    <row r="169" s="2" customFormat="1">
      <c r="A169" s="39"/>
      <c r="B169" s="40"/>
      <c r="C169" s="39"/>
      <c r="D169" s="187" t="s">
        <v>162</v>
      </c>
      <c r="E169" s="39"/>
      <c r="F169" s="188" t="s">
        <v>1020</v>
      </c>
      <c r="G169" s="39"/>
      <c r="H169" s="39"/>
      <c r="I169" s="189"/>
      <c r="J169" s="39"/>
      <c r="K169" s="39"/>
      <c r="L169" s="40"/>
      <c r="M169" s="190"/>
      <c r="N169" s="191"/>
      <c r="O169" s="73"/>
      <c r="P169" s="73"/>
      <c r="Q169" s="73"/>
      <c r="R169" s="73"/>
      <c r="S169" s="73"/>
      <c r="T169" s="74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20" t="s">
        <v>162</v>
      </c>
      <c r="AU169" s="20" t="s">
        <v>153</v>
      </c>
    </row>
    <row r="170" s="2" customFormat="1">
      <c r="A170" s="39"/>
      <c r="B170" s="40"/>
      <c r="C170" s="39"/>
      <c r="D170" s="192" t="s">
        <v>164</v>
      </c>
      <c r="E170" s="39"/>
      <c r="F170" s="193" t="s">
        <v>1021</v>
      </c>
      <c r="G170" s="39"/>
      <c r="H170" s="39"/>
      <c r="I170" s="189"/>
      <c r="J170" s="39"/>
      <c r="K170" s="39"/>
      <c r="L170" s="40"/>
      <c r="M170" s="190"/>
      <c r="N170" s="191"/>
      <c r="O170" s="73"/>
      <c r="P170" s="73"/>
      <c r="Q170" s="73"/>
      <c r="R170" s="73"/>
      <c r="S170" s="73"/>
      <c r="T170" s="74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20" t="s">
        <v>164</v>
      </c>
      <c r="AU170" s="20" t="s">
        <v>153</v>
      </c>
    </row>
    <row r="171" s="13" customFormat="1">
      <c r="A171" s="13"/>
      <c r="B171" s="194"/>
      <c r="C171" s="13"/>
      <c r="D171" s="187" t="s">
        <v>166</v>
      </c>
      <c r="E171" s="195" t="s">
        <v>3</v>
      </c>
      <c r="F171" s="196" t="s">
        <v>1022</v>
      </c>
      <c r="G171" s="13"/>
      <c r="H171" s="197">
        <v>0.29999999999999999</v>
      </c>
      <c r="I171" s="198"/>
      <c r="J171" s="13"/>
      <c r="K171" s="13"/>
      <c r="L171" s="194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166</v>
      </c>
      <c r="AU171" s="195" t="s">
        <v>153</v>
      </c>
      <c r="AV171" s="13" t="s">
        <v>82</v>
      </c>
      <c r="AW171" s="13" t="s">
        <v>33</v>
      </c>
      <c r="AX171" s="13" t="s">
        <v>72</v>
      </c>
      <c r="AY171" s="195" t="s">
        <v>152</v>
      </c>
    </row>
    <row r="172" s="2" customFormat="1" ht="14.4" customHeight="1">
      <c r="A172" s="39"/>
      <c r="B172" s="173"/>
      <c r="C172" s="174" t="s">
        <v>307</v>
      </c>
      <c r="D172" s="174" t="s">
        <v>155</v>
      </c>
      <c r="E172" s="175" t="s">
        <v>1023</v>
      </c>
      <c r="F172" s="176" t="s">
        <v>1024</v>
      </c>
      <c r="G172" s="177" t="s">
        <v>158</v>
      </c>
      <c r="H172" s="178">
        <v>1.8899999999999999</v>
      </c>
      <c r="I172" s="179"/>
      <c r="J172" s="180">
        <f>ROUND(I172*H172,2)</f>
        <v>0</v>
      </c>
      <c r="K172" s="176" t="s">
        <v>159</v>
      </c>
      <c r="L172" s="40"/>
      <c r="M172" s="181" t="s">
        <v>3</v>
      </c>
      <c r="N172" s="182" t="s">
        <v>43</v>
      </c>
      <c r="O172" s="73"/>
      <c r="P172" s="183">
        <f>O172*H172</f>
        <v>0</v>
      </c>
      <c r="Q172" s="183">
        <v>0</v>
      </c>
      <c r="R172" s="183">
        <f>Q172*H172</f>
        <v>0</v>
      </c>
      <c r="S172" s="183">
        <v>0.075999999999999998</v>
      </c>
      <c r="T172" s="184">
        <f>S172*H172</f>
        <v>0.14363999999999999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185" t="s">
        <v>160</v>
      </c>
      <c r="AT172" s="185" t="s">
        <v>155</v>
      </c>
      <c r="AU172" s="185" t="s">
        <v>153</v>
      </c>
      <c r="AY172" s="20" t="s">
        <v>152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20" t="s">
        <v>80</v>
      </c>
      <c r="BK172" s="186">
        <f>ROUND(I172*H172,2)</f>
        <v>0</v>
      </c>
      <c r="BL172" s="20" t="s">
        <v>160</v>
      </c>
      <c r="BM172" s="185" t="s">
        <v>1025</v>
      </c>
    </row>
    <row r="173" s="2" customFormat="1">
      <c r="A173" s="39"/>
      <c r="B173" s="40"/>
      <c r="C173" s="39"/>
      <c r="D173" s="187" t="s">
        <v>162</v>
      </c>
      <c r="E173" s="39"/>
      <c r="F173" s="188" t="s">
        <v>1026</v>
      </c>
      <c r="G173" s="39"/>
      <c r="H173" s="39"/>
      <c r="I173" s="189"/>
      <c r="J173" s="39"/>
      <c r="K173" s="39"/>
      <c r="L173" s="40"/>
      <c r="M173" s="190"/>
      <c r="N173" s="191"/>
      <c r="O173" s="73"/>
      <c r="P173" s="73"/>
      <c r="Q173" s="73"/>
      <c r="R173" s="73"/>
      <c r="S173" s="73"/>
      <c r="T173" s="74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20" t="s">
        <v>162</v>
      </c>
      <c r="AU173" s="20" t="s">
        <v>153</v>
      </c>
    </row>
    <row r="174" s="2" customFormat="1">
      <c r="A174" s="39"/>
      <c r="B174" s="40"/>
      <c r="C174" s="39"/>
      <c r="D174" s="192" t="s">
        <v>164</v>
      </c>
      <c r="E174" s="39"/>
      <c r="F174" s="193" t="s">
        <v>1027</v>
      </c>
      <c r="G174" s="39"/>
      <c r="H174" s="39"/>
      <c r="I174" s="189"/>
      <c r="J174" s="39"/>
      <c r="K174" s="39"/>
      <c r="L174" s="40"/>
      <c r="M174" s="190"/>
      <c r="N174" s="191"/>
      <c r="O174" s="73"/>
      <c r="P174" s="73"/>
      <c r="Q174" s="73"/>
      <c r="R174" s="73"/>
      <c r="S174" s="73"/>
      <c r="T174" s="74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20" t="s">
        <v>164</v>
      </c>
      <c r="AU174" s="20" t="s">
        <v>153</v>
      </c>
    </row>
    <row r="175" s="13" customFormat="1">
      <c r="A175" s="13"/>
      <c r="B175" s="194"/>
      <c r="C175" s="13"/>
      <c r="D175" s="187" t="s">
        <v>166</v>
      </c>
      <c r="E175" s="195" t="s">
        <v>3</v>
      </c>
      <c r="F175" s="196" t="s">
        <v>1028</v>
      </c>
      <c r="G175" s="13"/>
      <c r="H175" s="197">
        <v>1.8899999999999999</v>
      </c>
      <c r="I175" s="198"/>
      <c r="J175" s="13"/>
      <c r="K175" s="13"/>
      <c r="L175" s="194"/>
      <c r="M175" s="199"/>
      <c r="N175" s="200"/>
      <c r="O175" s="200"/>
      <c r="P175" s="200"/>
      <c r="Q175" s="200"/>
      <c r="R175" s="200"/>
      <c r="S175" s="200"/>
      <c r="T175" s="20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5" t="s">
        <v>166</v>
      </c>
      <c r="AU175" s="195" t="s">
        <v>153</v>
      </c>
      <c r="AV175" s="13" t="s">
        <v>82</v>
      </c>
      <c r="AW175" s="13" t="s">
        <v>33</v>
      </c>
      <c r="AX175" s="13" t="s">
        <v>72</v>
      </c>
      <c r="AY175" s="195" t="s">
        <v>152</v>
      </c>
    </row>
    <row r="176" s="12" customFormat="1" ht="22.8" customHeight="1">
      <c r="A176" s="12"/>
      <c r="B176" s="160"/>
      <c r="C176" s="12"/>
      <c r="D176" s="161" t="s">
        <v>71</v>
      </c>
      <c r="E176" s="171" t="s">
        <v>349</v>
      </c>
      <c r="F176" s="171" t="s">
        <v>350</v>
      </c>
      <c r="G176" s="12"/>
      <c r="H176" s="12"/>
      <c r="I176" s="163"/>
      <c r="J176" s="172">
        <f>BK176</f>
        <v>0</v>
      </c>
      <c r="K176" s="12"/>
      <c r="L176" s="160"/>
      <c r="M176" s="165"/>
      <c r="N176" s="166"/>
      <c r="O176" s="166"/>
      <c r="P176" s="167">
        <f>SUM(P177:P189)</f>
        <v>0</v>
      </c>
      <c r="Q176" s="166"/>
      <c r="R176" s="167">
        <f>SUM(R177:R189)</f>
        <v>0</v>
      </c>
      <c r="S176" s="166"/>
      <c r="T176" s="168">
        <f>SUM(T177:T189)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61" t="s">
        <v>80</v>
      </c>
      <c r="AT176" s="169" t="s">
        <v>71</v>
      </c>
      <c r="AU176" s="169" t="s">
        <v>80</v>
      </c>
      <c r="AY176" s="161" t="s">
        <v>152</v>
      </c>
      <c r="BK176" s="170">
        <f>SUM(BK177:BK189)</f>
        <v>0</v>
      </c>
    </row>
    <row r="177" s="2" customFormat="1" ht="22.2" customHeight="1">
      <c r="A177" s="39"/>
      <c r="B177" s="173"/>
      <c r="C177" s="174" t="s">
        <v>314</v>
      </c>
      <c r="D177" s="174" t="s">
        <v>155</v>
      </c>
      <c r="E177" s="175" t="s">
        <v>352</v>
      </c>
      <c r="F177" s="176" t="s">
        <v>353</v>
      </c>
      <c r="G177" s="177" t="s">
        <v>354</v>
      </c>
      <c r="H177" s="178">
        <v>0.41899999999999998</v>
      </c>
      <c r="I177" s="179"/>
      <c r="J177" s="180">
        <f>ROUND(I177*H177,2)</f>
        <v>0</v>
      </c>
      <c r="K177" s="176" t="s">
        <v>159</v>
      </c>
      <c r="L177" s="40"/>
      <c r="M177" s="181" t="s">
        <v>3</v>
      </c>
      <c r="N177" s="182" t="s">
        <v>43</v>
      </c>
      <c r="O177" s="73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185" t="s">
        <v>160</v>
      </c>
      <c r="AT177" s="185" t="s">
        <v>155</v>
      </c>
      <c r="AU177" s="185" t="s">
        <v>82</v>
      </c>
      <c r="AY177" s="20" t="s">
        <v>152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20" t="s">
        <v>80</v>
      </c>
      <c r="BK177" s="186">
        <f>ROUND(I177*H177,2)</f>
        <v>0</v>
      </c>
      <c r="BL177" s="20" t="s">
        <v>160</v>
      </c>
      <c r="BM177" s="185" t="s">
        <v>1029</v>
      </c>
    </row>
    <row r="178" s="2" customFormat="1">
      <c r="A178" s="39"/>
      <c r="B178" s="40"/>
      <c r="C178" s="39"/>
      <c r="D178" s="187" t="s">
        <v>162</v>
      </c>
      <c r="E178" s="39"/>
      <c r="F178" s="188" t="s">
        <v>356</v>
      </c>
      <c r="G178" s="39"/>
      <c r="H178" s="39"/>
      <c r="I178" s="189"/>
      <c r="J178" s="39"/>
      <c r="K178" s="39"/>
      <c r="L178" s="40"/>
      <c r="M178" s="190"/>
      <c r="N178" s="191"/>
      <c r="O178" s="73"/>
      <c r="P178" s="73"/>
      <c r="Q178" s="73"/>
      <c r="R178" s="73"/>
      <c r="S178" s="73"/>
      <c r="T178" s="74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20" t="s">
        <v>162</v>
      </c>
      <c r="AU178" s="20" t="s">
        <v>82</v>
      </c>
    </row>
    <row r="179" s="2" customFormat="1">
      <c r="A179" s="39"/>
      <c r="B179" s="40"/>
      <c r="C179" s="39"/>
      <c r="D179" s="192" t="s">
        <v>164</v>
      </c>
      <c r="E179" s="39"/>
      <c r="F179" s="193" t="s">
        <v>357</v>
      </c>
      <c r="G179" s="39"/>
      <c r="H179" s="39"/>
      <c r="I179" s="189"/>
      <c r="J179" s="39"/>
      <c r="K179" s="39"/>
      <c r="L179" s="40"/>
      <c r="M179" s="190"/>
      <c r="N179" s="191"/>
      <c r="O179" s="73"/>
      <c r="P179" s="73"/>
      <c r="Q179" s="73"/>
      <c r="R179" s="73"/>
      <c r="S179" s="73"/>
      <c r="T179" s="74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20" t="s">
        <v>164</v>
      </c>
      <c r="AU179" s="20" t="s">
        <v>82</v>
      </c>
    </row>
    <row r="180" s="2" customFormat="1" ht="22.2" customHeight="1">
      <c r="A180" s="39"/>
      <c r="B180" s="173"/>
      <c r="C180" s="174" t="s">
        <v>8</v>
      </c>
      <c r="D180" s="174" t="s">
        <v>155</v>
      </c>
      <c r="E180" s="175" t="s">
        <v>359</v>
      </c>
      <c r="F180" s="176" t="s">
        <v>360</v>
      </c>
      <c r="G180" s="177" t="s">
        <v>354</v>
      </c>
      <c r="H180" s="178">
        <v>0.41899999999999998</v>
      </c>
      <c r="I180" s="179"/>
      <c r="J180" s="180">
        <f>ROUND(I180*H180,2)</f>
        <v>0</v>
      </c>
      <c r="K180" s="176" t="s">
        <v>159</v>
      </c>
      <c r="L180" s="40"/>
      <c r="M180" s="181" t="s">
        <v>3</v>
      </c>
      <c r="N180" s="182" t="s">
        <v>43</v>
      </c>
      <c r="O180" s="73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185" t="s">
        <v>160</v>
      </c>
      <c r="AT180" s="185" t="s">
        <v>155</v>
      </c>
      <c r="AU180" s="185" t="s">
        <v>82</v>
      </c>
      <c r="AY180" s="20" t="s">
        <v>152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20" t="s">
        <v>80</v>
      </c>
      <c r="BK180" s="186">
        <f>ROUND(I180*H180,2)</f>
        <v>0</v>
      </c>
      <c r="BL180" s="20" t="s">
        <v>160</v>
      </c>
      <c r="BM180" s="185" t="s">
        <v>1030</v>
      </c>
    </row>
    <row r="181" s="2" customFormat="1">
      <c r="A181" s="39"/>
      <c r="B181" s="40"/>
      <c r="C181" s="39"/>
      <c r="D181" s="187" t="s">
        <v>162</v>
      </c>
      <c r="E181" s="39"/>
      <c r="F181" s="188" t="s">
        <v>362</v>
      </c>
      <c r="G181" s="39"/>
      <c r="H181" s="39"/>
      <c r="I181" s="189"/>
      <c r="J181" s="39"/>
      <c r="K181" s="39"/>
      <c r="L181" s="40"/>
      <c r="M181" s="190"/>
      <c r="N181" s="191"/>
      <c r="O181" s="73"/>
      <c r="P181" s="73"/>
      <c r="Q181" s="73"/>
      <c r="R181" s="73"/>
      <c r="S181" s="73"/>
      <c r="T181" s="74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20" t="s">
        <v>162</v>
      </c>
      <c r="AU181" s="20" t="s">
        <v>82</v>
      </c>
    </row>
    <row r="182" s="2" customFormat="1">
      <c r="A182" s="39"/>
      <c r="B182" s="40"/>
      <c r="C182" s="39"/>
      <c r="D182" s="192" t="s">
        <v>164</v>
      </c>
      <c r="E182" s="39"/>
      <c r="F182" s="193" t="s">
        <v>363</v>
      </c>
      <c r="G182" s="39"/>
      <c r="H182" s="39"/>
      <c r="I182" s="189"/>
      <c r="J182" s="39"/>
      <c r="K182" s="39"/>
      <c r="L182" s="40"/>
      <c r="M182" s="190"/>
      <c r="N182" s="191"/>
      <c r="O182" s="73"/>
      <c r="P182" s="73"/>
      <c r="Q182" s="73"/>
      <c r="R182" s="73"/>
      <c r="S182" s="73"/>
      <c r="T182" s="74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20" t="s">
        <v>164</v>
      </c>
      <c r="AU182" s="20" t="s">
        <v>82</v>
      </c>
    </row>
    <row r="183" s="2" customFormat="1" ht="22.2" customHeight="1">
      <c r="A183" s="39"/>
      <c r="B183" s="173"/>
      <c r="C183" s="174" t="s">
        <v>328</v>
      </c>
      <c r="D183" s="174" t="s">
        <v>155</v>
      </c>
      <c r="E183" s="175" t="s">
        <v>365</v>
      </c>
      <c r="F183" s="176" t="s">
        <v>366</v>
      </c>
      <c r="G183" s="177" t="s">
        <v>354</v>
      </c>
      <c r="H183" s="178">
        <v>7.1230000000000002</v>
      </c>
      <c r="I183" s="179"/>
      <c r="J183" s="180">
        <f>ROUND(I183*H183,2)</f>
        <v>0</v>
      </c>
      <c r="K183" s="176" t="s">
        <v>159</v>
      </c>
      <c r="L183" s="40"/>
      <c r="M183" s="181" t="s">
        <v>3</v>
      </c>
      <c r="N183" s="182" t="s">
        <v>43</v>
      </c>
      <c r="O183" s="73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185" t="s">
        <v>160</v>
      </c>
      <c r="AT183" s="185" t="s">
        <v>155</v>
      </c>
      <c r="AU183" s="185" t="s">
        <v>82</v>
      </c>
      <c r="AY183" s="20" t="s">
        <v>152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20" t="s">
        <v>80</v>
      </c>
      <c r="BK183" s="186">
        <f>ROUND(I183*H183,2)</f>
        <v>0</v>
      </c>
      <c r="BL183" s="20" t="s">
        <v>160</v>
      </c>
      <c r="BM183" s="185" t="s">
        <v>1031</v>
      </c>
    </row>
    <row r="184" s="2" customFormat="1">
      <c r="A184" s="39"/>
      <c r="B184" s="40"/>
      <c r="C184" s="39"/>
      <c r="D184" s="187" t="s">
        <v>162</v>
      </c>
      <c r="E184" s="39"/>
      <c r="F184" s="188" t="s">
        <v>368</v>
      </c>
      <c r="G184" s="39"/>
      <c r="H184" s="39"/>
      <c r="I184" s="189"/>
      <c r="J184" s="39"/>
      <c r="K184" s="39"/>
      <c r="L184" s="40"/>
      <c r="M184" s="190"/>
      <c r="N184" s="191"/>
      <c r="O184" s="73"/>
      <c r="P184" s="73"/>
      <c r="Q184" s="73"/>
      <c r="R184" s="73"/>
      <c r="S184" s="73"/>
      <c r="T184" s="74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20" t="s">
        <v>162</v>
      </c>
      <c r="AU184" s="20" t="s">
        <v>82</v>
      </c>
    </row>
    <row r="185" s="2" customFormat="1">
      <c r="A185" s="39"/>
      <c r="B185" s="40"/>
      <c r="C185" s="39"/>
      <c r="D185" s="192" t="s">
        <v>164</v>
      </c>
      <c r="E185" s="39"/>
      <c r="F185" s="193" t="s">
        <v>369</v>
      </c>
      <c r="G185" s="39"/>
      <c r="H185" s="39"/>
      <c r="I185" s="189"/>
      <c r="J185" s="39"/>
      <c r="K185" s="39"/>
      <c r="L185" s="40"/>
      <c r="M185" s="190"/>
      <c r="N185" s="191"/>
      <c r="O185" s="73"/>
      <c r="P185" s="73"/>
      <c r="Q185" s="73"/>
      <c r="R185" s="73"/>
      <c r="S185" s="73"/>
      <c r="T185" s="74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20" t="s">
        <v>164</v>
      </c>
      <c r="AU185" s="20" t="s">
        <v>82</v>
      </c>
    </row>
    <row r="186" s="13" customFormat="1">
      <c r="A186" s="13"/>
      <c r="B186" s="194"/>
      <c r="C186" s="13"/>
      <c r="D186" s="187" t="s">
        <v>166</v>
      </c>
      <c r="E186" s="13"/>
      <c r="F186" s="196" t="s">
        <v>1032</v>
      </c>
      <c r="G186" s="13"/>
      <c r="H186" s="197">
        <v>7.1230000000000002</v>
      </c>
      <c r="I186" s="198"/>
      <c r="J186" s="13"/>
      <c r="K186" s="13"/>
      <c r="L186" s="194"/>
      <c r="M186" s="199"/>
      <c r="N186" s="200"/>
      <c r="O186" s="200"/>
      <c r="P186" s="200"/>
      <c r="Q186" s="200"/>
      <c r="R186" s="200"/>
      <c r="S186" s="200"/>
      <c r="T186" s="20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5" t="s">
        <v>166</v>
      </c>
      <c r="AU186" s="195" t="s">
        <v>82</v>
      </c>
      <c r="AV186" s="13" t="s">
        <v>82</v>
      </c>
      <c r="AW186" s="13" t="s">
        <v>4</v>
      </c>
      <c r="AX186" s="13" t="s">
        <v>80</v>
      </c>
      <c r="AY186" s="195" t="s">
        <v>152</v>
      </c>
    </row>
    <row r="187" s="2" customFormat="1" ht="30" customHeight="1">
      <c r="A187" s="39"/>
      <c r="B187" s="173"/>
      <c r="C187" s="174" t="s">
        <v>334</v>
      </c>
      <c r="D187" s="174" t="s">
        <v>155</v>
      </c>
      <c r="E187" s="175" t="s">
        <v>372</v>
      </c>
      <c r="F187" s="176" t="s">
        <v>373</v>
      </c>
      <c r="G187" s="177" t="s">
        <v>354</v>
      </c>
      <c r="H187" s="178">
        <v>0.41899999999999998</v>
      </c>
      <c r="I187" s="179"/>
      <c r="J187" s="180">
        <f>ROUND(I187*H187,2)</f>
        <v>0</v>
      </c>
      <c r="K187" s="176" t="s">
        <v>159</v>
      </c>
      <c r="L187" s="40"/>
      <c r="M187" s="181" t="s">
        <v>3</v>
      </c>
      <c r="N187" s="182" t="s">
        <v>43</v>
      </c>
      <c r="O187" s="73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185" t="s">
        <v>160</v>
      </c>
      <c r="AT187" s="185" t="s">
        <v>155</v>
      </c>
      <c r="AU187" s="185" t="s">
        <v>82</v>
      </c>
      <c r="AY187" s="20" t="s">
        <v>152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20" t="s">
        <v>80</v>
      </c>
      <c r="BK187" s="186">
        <f>ROUND(I187*H187,2)</f>
        <v>0</v>
      </c>
      <c r="BL187" s="20" t="s">
        <v>160</v>
      </c>
      <c r="BM187" s="185" t="s">
        <v>1033</v>
      </c>
    </row>
    <row r="188" s="2" customFormat="1">
      <c r="A188" s="39"/>
      <c r="B188" s="40"/>
      <c r="C188" s="39"/>
      <c r="D188" s="187" t="s">
        <v>162</v>
      </c>
      <c r="E188" s="39"/>
      <c r="F188" s="188" t="s">
        <v>375</v>
      </c>
      <c r="G188" s="39"/>
      <c r="H188" s="39"/>
      <c r="I188" s="189"/>
      <c r="J188" s="39"/>
      <c r="K188" s="39"/>
      <c r="L188" s="40"/>
      <c r="M188" s="190"/>
      <c r="N188" s="191"/>
      <c r="O188" s="73"/>
      <c r="P188" s="73"/>
      <c r="Q188" s="73"/>
      <c r="R188" s="73"/>
      <c r="S188" s="73"/>
      <c r="T188" s="74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20" t="s">
        <v>162</v>
      </c>
      <c r="AU188" s="20" t="s">
        <v>82</v>
      </c>
    </row>
    <row r="189" s="2" customFormat="1">
      <c r="A189" s="39"/>
      <c r="B189" s="40"/>
      <c r="C189" s="39"/>
      <c r="D189" s="192" t="s">
        <v>164</v>
      </c>
      <c r="E189" s="39"/>
      <c r="F189" s="193" t="s">
        <v>376</v>
      </c>
      <c r="G189" s="39"/>
      <c r="H189" s="39"/>
      <c r="I189" s="189"/>
      <c r="J189" s="39"/>
      <c r="K189" s="39"/>
      <c r="L189" s="40"/>
      <c r="M189" s="190"/>
      <c r="N189" s="191"/>
      <c r="O189" s="73"/>
      <c r="P189" s="73"/>
      <c r="Q189" s="73"/>
      <c r="R189" s="73"/>
      <c r="S189" s="73"/>
      <c r="T189" s="74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20" t="s">
        <v>164</v>
      </c>
      <c r="AU189" s="20" t="s">
        <v>82</v>
      </c>
    </row>
    <row r="190" s="12" customFormat="1" ht="22.8" customHeight="1">
      <c r="A190" s="12"/>
      <c r="B190" s="160"/>
      <c r="C190" s="12"/>
      <c r="D190" s="161" t="s">
        <v>71</v>
      </c>
      <c r="E190" s="171" t="s">
        <v>377</v>
      </c>
      <c r="F190" s="171" t="s">
        <v>378</v>
      </c>
      <c r="G190" s="12"/>
      <c r="H190" s="12"/>
      <c r="I190" s="163"/>
      <c r="J190" s="172">
        <f>BK190</f>
        <v>0</v>
      </c>
      <c r="K190" s="12"/>
      <c r="L190" s="160"/>
      <c r="M190" s="165"/>
      <c r="N190" s="166"/>
      <c r="O190" s="166"/>
      <c r="P190" s="167">
        <f>SUM(P191:P193)</f>
        <v>0</v>
      </c>
      <c r="Q190" s="166"/>
      <c r="R190" s="167">
        <f>SUM(R191:R193)</f>
        <v>0</v>
      </c>
      <c r="S190" s="166"/>
      <c r="T190" s="168">
        <f>SUM(T191:T193)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61" t="s">
        <v>80</v>
      </c>
      <c r="AT190" s="169" t="s">
        <v>71</v>
      </c>
      <c r="AU190" s="169" t="s">
        <v>80</v>
      </c>
      <c r="AY190" s="161" t="s">
        <v>152</v>
      </c>
      <c r="BK190" s="170">
        <f>SUM(BK191:BK193)</f>
        <v>0</v>
      </c>
    </row>
    <row r="191" s="2" customFormat="1" ht="22.2" customHeight="1">
      <c r="A191" s="39"/>
      <c r="B191" s="173"/>
      <c r="C191" s="174" t="s">
        <v>341</v>
      </c>
      <c r="D191" s="174" t="s">
        <v>155</v>
      </c>
      <c r="E191" s="175" t="s">
        <v>380</v>
      </c>
      <c r="F191" s="176" t="s">
        <v>381</v>
      </c>
      <c r="G191" s="177" t="s">
        <v>354</v>
      </c>
      <c r="H191" s="178">
        <v>2.3580000000000001</v>
      </c>
      <c r="I191" s="179"/>
      <c r="J191" s="180">
        <f>ROUND(I191*H191,2)</f>
        <v>0</v>
      </c>
      <c r="K191" s="176" t="s">
        <v>159</v>
      </c>
      <c r="L191" s="40"/>
      <c r="M191" s="181" t="s">
        <v>3</v>
      </c>
      <c r="N191" s="182" t="s">
        <v>43</v>
      </c>
      <c r="O191" s="73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85" t="s">
        <v>160</v>
      </c>
      <c r="AT191" s="185" t="s">
        <v>155</v>
      </c>
      <c r="AU191" s="185" t="s">
        <v>82</v>
      </c>
      <c r="AY191" s="20" t="s">
        <v>152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20" t="s">
        <v>80</v>
      </c>
      <c r="BK191" s="186">
        <f>ROUND(I191*H191,2)</f>
        <v>0</v>
      </c>
      <c r="BL191" s="20" t="s">
        <v>160</v>
      </c>
      <c r="BM191" s="185" t="s">
        <v>1034</v>
      </c>
    </row>
    <row r="192" s="2" customFormat="1">
      <c r="A192" s="39"/>
      <c r="B192" s="40"/>
      <c r="C192" s="39"/>
      <c r="D192" s="187" t="s">
        <v>162</v>
      </c>
      <c r="E192" s="39"/>
      <c r="F192" s="188" t="s">
        <v>383</v>
      </c>
      <c r="G192" s="39"/>
      <c r="H192" s="39"/>
      <c r="I192" s="189"/>
      <c r="J192" s="39"/>
      <c r="K192" s="39"/>
      <c r="L192" s="40"/>
      <c r="M192" s="190"/>
      <c r="N192" s="191"/>
      <c r="O192" s="73"/>
      <c r="P192" s="73"/>
      <c r="Q192" s="73"/>
      <c r="R192" s="73"/>
      <c r="S192" s="73"/>
      <c r="T192" s="74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20" t="s">
        <v>162</v>
      </c>
      <c r="AU192" s="20" t="s">
        <v>82</v>
      </c>
    </row>
    <row r="193" s="2" customFormat="1">
      <c r="A193" s="39"/>
      <c r="B193" s="40"/>
      <c r="C193" s="39"/>
      <c r="D193" s="192" t="s">
        <v>164</v>
      </c>
      <c r="E193" s="39"/>
      <c r="F193" s="193" t="s">
        <v>384</v>
      </c>
      <c r="G193" s="39"/>
      <c r="H193" s="39"/>
      <c r="I193" s="189"/>
      <c r="J193" s="39"/>
      <c r="K193" s="39"/>
      <c r="L193" s="40"/>
      <c r="M193" s="190"/>
      <c r="N193" s="191"/>
      <c r="O193" s="73"/>
      <c r="P193" s="73"/>
      <c r="Q193" s="73"/>
      <c r="R193" s="73"/>
      <c r="S193" s="73"/>
      <c r="T193" s="74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20" t="s">
        <v>164</v>
      </c>
      <c r="AU193" s="20" t="s">
        <v>82</v>
      </c>
    </row>
    <row r="194" s="12" customFormat="1" ht="25.92" customHeight="1">
      <c r="A194" s="12"/>
      <c r="B194" s="160"/>
      <c r="C194" s="12"/>
      <c r="D194" s="161" t="s">
        <v>71</v>
      </c>
      <c r="E194" s="162" t="s">
        <v>385</v>
      </c>
      <c r="F194" s="162" t="s">
        <v>386</v>
      </c>
      <c r="G194" s="12"/>
      <c r="H194" s="12"/>
      <c r="I194" s="163"/>
      <c r="J194" s="164">
        <f>BK194</f>
        <v>0</v>
      </c>
      <c r="K194" s="12"/>
      <c r="L194" s="160"/>
      <c r="M194" s="165"/>
      <c r="N194" s="166"/>
      <c r="O194" s="166"/>
      <c r="P194" s="167">
        <f>P195+P217+P225</f>
        <v>0</v>
      </c>
      <c r="Q194" s="166"/>
      <c r="R194" s="167">
        <f>R195+R217+R225</f>
        <v>0.63328368000000002</v>
      </c>
      <c r="S194" s="166"/>
      <c r="T194" s="168">
        <f>T195+T217+T225</f>
        <v>0.0080850000000000002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1" t="s">
        <v>82</v>
      </c>
      <c r="AT194" s="169" t="s">
        <v>71</v>
      </c>
      <c r="AU194" s="169" t="s">
        <v>72</v>
      </c>
      <c r="AY194" s="161" t="s">
        <v>152</v>
      </c>
      <c r="BK194" s="170">
        <f>BK195+BK217+BK225</f>
        <v>0</v>
      </c>
    </row>
    <row r="195" s="12" customFormat="1" ht="22.8" customHeight="1">
      <c r="A195" s="12"/>
      <c r="B195" s="160"/>
      <c r="C195" s="12"/>
      <c r="D195" s="161" t="s">
        <v>71</v>
      </c>
      <c r="E195" s="171" t="s">
        <v>387</v>
      </c>
      <c r="F195" s="171" t="s">
        <v>388</v>
      </c>
      <c r="G195" s="12"/>
      <c r="H195" s="12"/>
      <c r="I195" s="163"/>
      <c r="J195" s="172">
        <f>BK195</f>
        <v>0</v>
      </c>
      <c r="K195" s="12"/>
      <c r="L195" s="160"/>
      <c r="M195" s="165"/>
      <c r="N195" s="166"/>
      <c r="O195" s="166"/>
      <c r="P195" s="167">
        <f>SUM(P196:P216)</f>
        <v>0</v>
      </c>
      <c r="Q195" s="166"/>
      <c r="R195" s="167">
        <f>SUM(R196:R216)</f>
        <v>0.011239180000000001</v>
      </c>
      <c r="S195" s="166"/>
      <c r="T195" s="168">
        <f>SUM(T196:T216)</f>
        <v>0.0080850000000000002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61" t="s">
        <v>82</v>
      </c>
      <c r="AT195" s="169" t="s">
        <v>71</v>
      </c>
      <c r="AU195" s="169" t="s">
        <v>80</v>
      </c>
      <c r="AY195" s="161" t="s">
        <v>152</v>
      </c>
      <c r="BK195" s="170">
        <f>SUM(BK196:BK216)</f>
        <v>0</v>
      </c>
    </row>
    <row r="196" s="2" customFormat="1" ht="22.2" customHeight="1">
      <c r="A196" s="39"/>
      <c r="B196" s="173"/>
      <c r="C196" s="174" t="s">
        <v>351</v>
      </c>
      <c r="D196" s="174" t="s">
        <v>155</v>
      </c>
      <c r="E196" s="175" t="s">
        <v>390</v>
      </c>
      <c r="F196" s="176" t="s">
        <v>391</v>
      </c>
      <c r="G196" s="177" t="s">
        <v>158</v>
      </c>
      <c r="H196" s="178">
        <v>0.48999999999999999</v>
      </c>
      <c r="I196" s="179"/>
      <c r="J196" s="180">
        <f>ROUND(I196*H196,2)</f>
        <v>0</v>
      </c>
      <c r="K196" s="176" t="s">
        <v>159</v>
      </c>
      <c r="L196" s="40"/>
      <c r="M196" s="181" t="s">
        <v>3</v>
      </c>
      <c r="N196" s="182" t="s">
        <v>43</v>
      </c>
      <c r="O196" s="73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185" t="s">
        <v>284</v>
      </c>
      <c r="AT196" s="185" t="s">
        <v>155</v>
      </c>
      <c r="AU196" s="185" t="s">
        <v>82</v>
      </c>
      <c r="AY196" s="20" t="s">
        <v>152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20" t="s">
        <v>80</v>
      </c>
      <c r="BK196" s="186">
        <f>ROUND(I196*H196,2)</f>
        <v>0</v>
      </c>
      <c r="BL196" s="20" t="s">
        <v>284</v>
      </c>
      <c r="BM196" s="185" t="s">
        <v>1035</v>
      </c>
    </row>
    <row r="197" s="2" customFormat="1">
      <c r="A197" s="39"/>
      <c r="B197" s="40"/>
      <c r="C197" s="39"/>
      <c r="D197" s="187" t="s">
        <v>162</v>
      </c>
      <c r="E197" s="39"/>
      <c r="F197" s="188" t="s">
        <v>393</v>
      </c>
      <c r="G197" s="39"/>
      <c r="H197" s="39"/>
      <c r="I197" s="189"/>
      <c r="J197" s="39"/>
      <c r="K197" s="39"/>
      <c r="L197" s="40"/>
      <c r="M197" s="190"/>
      <c r="N197" s="191"/>
      <c r="O197" s="73"/>
      <c r="P197" s="73"/>
      <c r="Q197" s="73"/>
      <c r="R197" s="73"/>
      <c r="S197" s="73"/>
      <c r="T197" s="74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20" t="s">
        <v>162</v>
      </c>
      <c r="AU197" s="20" t="s">
        <v>82</v>
      </c>
    </row>
    <row r="198" s="2" customFormat="1">
      <c r="A198" s="39"/>
      <c r="B198" s="40"/>
      <c r="C198" s="39"/>
      <c r="D198" s="192" t="s">
        <v>164</v>
      </c>
      <c r="E198" s="39"/>
      <c r="F198" s="193" t="s">
        <v>394</v>
      </c>
      <c r="G198" s="39"/>
      <c r="H198" s="39"/>
      <c r="I198" s="189"/>
      <c r="J198" s="39"/>
      <c r="K198" s="39"/>
      <c r="L198" s="40"/>
      <c r="M198" s="190"/>
      <c r="N198" s="191"/>
      <c r="O198" s="73"/>
      <c r="P198" s="73"/>
      <c r="Q198" s="73"/>
      <c r="R198" s="73"/>
      <c r="S198" s="73"/>
      <c r="T198" s="74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20" t="s">
        <v>164</v>
      </c>
      <c r="AU198" s="20" t="s">
        <v>82</v>
      </c>
    </row>
    <row r="199" s="13" customFormat="1">
      <c r="A199" s="13"/>
      <c r="B199" s="194"/>
      <c r="C199" s="13"/>
      <c r="D199" s="187" t="s">
        <v>166</v>
      </c>
      <c r="E199" s="195" t="s">
        <v>3</v>
      </c>
      <c r="F199" s="196" t="s">
        <v>395</v>
      </c>
      <c r="G199" s="13"/>
      <c r="H199" s="197">
        <v>0.48999999999999999</v>
      </c>
      <c r="I199" s="198"/>
      <c r="J199" s="13"/>
      <c r="K199" s="13"/>
      <c r="L199" s="194"/>
      <c r="M199" s="199"/>
      <c r="N199" s="200"/>
      <c r="O199" s="200"/>
      <c r="P199" s="200"/>
      <c r="Q199" s="200"/>
      <c r="R199" s="200"/>
      <c r="S199" s="200"/>
      <c r="T199" s="20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5" t="s">
        <v>166</v>
      </c>
      <c r="AU199" s="195" t="s">
        <v>82</v>
      </c>
      <c r="AV199" s="13" t="s">
        <v>82</v>
      </c>
      <c r="AW199" s="13" t="s">
        <v>33</v>
      </c>
      <c r="AX199" s="13" t="s">
        <v>72</v>
      </c>
      <c r="AY199" s="195" t="s">
        <v>152</v>
      </c>
    </row>
    <row r="200" s="2" customFormat="1" ht="14.4" customHeight="1">
      <c r="A200" s="39"/>
      <c r="B200" s="173"/>
      <c r="C200" s="209" t="s">
        <v>358</v>
      </c>
      <c r="D200" s="209" t="s">
        <v>397</v>
      </c>
      <c r="E200" s="210" t="s">
        <v>398</v>
      </c>
      <c r="F200" s="211" t="s">
        <v>399</v>
      </c>
      <c r="G200" s="212" t="s">
        <v>354</v>
      </c>
      <c r="H200" s="213">
        <v>0.001</v>
      </c>
      <c r="I200" s="214"/>
      <c r="J200" s="215">
        <f>ROUND(I200*H200,2)</f>
        <v>0</v>
      </c>
      <c r="K200" s="211" t="s">
        <v>159</v>
      </c>
      <c r="L200" s="216"/>
      <c r="M200" s="217" t="s">
        <v>3</v>
      </c>
      <c r="N200" s="218" t="s">
        <v>43</v>
      </c>
      <c r="O200" s="73"/>
      <c r="P200" s="183">
        <f>O200*H200</f>
        <v>0</v>
      </c>
      <c r="Q200" s="183">
        <v>1</v>
      </c>
      <c r="R200" s="183">
        <f>Q200*H200</f>
        <v>0.001</v>
      </c>
      <c r="S200" s="183">
        <v>0</v>
      </c>
      <c r="T200" s="18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85" t="s">
        <v>400</v>
      </c>
      <c r="AT200" s="185" t="s">
        <v>397</v>
      </c>
      <c r="AU200" s="185" t="s">
        <v>82</v>
      </c>
      <c r="AY200" s="20" t="s">
        <v>152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20" t="s">
        <v>80</v>
      </c>
      <c r="BK200" s="186">
        <f>ROUND(I200*H200,2)</f>
        <v>0</v>
      </c>
      <c r="BL200" s="20" t="s">
        <v>284</v>
      </c>
      <c r="BM200" s="185" t="s">
        <v>1036</v>
      </c>
    </row>
    <row r="201" s="2" customFormat="1">
      <c r="A201" s="39"/>
      <c r="B201" s="40"/>
      <c r="C201" s="39"/>
      <c r="D201" s="187" t="s">
        <v>162</v>
      </c>
      <c r="E201" s="39"/>
      <c r="F201" s="188" t="s">
        <v>399</v>
      </c>
      <c r="G201" s="39"/>
      <c r="H201" s="39"/>
      <c r="I201" s="189"/>
      <c r="J201" s="39"/>
      <c r="K201" s="39"/>
      <c r="L201" s="40"/>
      <c r="M201" s="190"/>
      <c r="N201" s="191"/>
      <c r="O201" s="73"/>
      <c r="P201" s="73"/>
      <c r="Q201" s="73"/>
      <c r="R201" s="73"/>
      <c r="S201" s="73"/>
      <c r="T201" s="74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20" t="s">
        <v>162</v>
      </c>
      <c r="AU201" s="20" t="s">
        <v>82</v>
      </c>
    </row>
    <row r="202" s="13" customFormat="1">
      <c r="A202" s="13"/>
      <c r="B202" s="194"/>
      <c r="C202" s="13"/>
      <c r="D202" s="187" t="s">
        <v>166</v>
      </c>
      <c r="E202" s="13"/>
      <c r="F202" s="196" t="s">
        <v>402</v>
      </c>
      <c r="G202" s="13"/>
      <c r="H202" s="197">
        <v>0.001</v>
      </c>
      <c r="I202" s="198"/>
      <c r="J202" s="13"/>
      <c r="K202" s="13"/>
      <c r="L202" s="194"/>
      <c r="M202" s="199"/>
      <c r="N202" s="200"/>
      <c r="O202" s="200"/>
      <c r="P202" s="200"/>
      <c r="Q202" s="200"/>
      <c r="R202" s="200"/>
      <c r="S202" s="200"/>
      <c r="T202" s="20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5" t="s">
        <v>166</v>
      </c>
      <c r="AU202" s="195" t="s">
        <v>82</v>
      </c>
      <c r="AV202" s="13" t="s">
        <v>82</v>
      </c>
      <c r="AW202" s="13" t="s">
        <v>4</v>
      </c>
      <c r="AX202" s="13" t="s">
        <v>80</v>
      </c>
      <c r="AY202" s="195" t="s">
        <v>152</v>
      </c>
    </row>
    <row r="203" s="2" customFormat="1" ht="22.2" customHeight="1">
      <c r="A203" s="39"/>
      <c r="B203" s="173"/>
      <c r="C203" s="174" t="s">
        <v>364</v>
      </c>
      <c r="D203" s="174" t="s">
        <v>155</v>
      </c>
      <c r="E203" s="175" t="s">
        <v>403</v>
      </c>
      <c r="F203" s="176" t="s">
        <v>404</v>
      </c>
      <c r="G203" s="177" t="s">
        <v>158</v>
      </c>
      <c r="H203" s="178">
        <v>0.48999999999999999</v>
      </c>
      <c r="I203" s="179"/>
      <c r="J203" s="180">
        <f>ROUND(I203*H203,2)</f>
        <v>0</v>
      </c>
      <c r="K203" s="176" t="s">
        <v>159</v>
      </c>
      <c r="L203" s="40"/>
      <c r="M203" s="181" t="s">
        <v>3</v>
      </c>
      <c r="N203" s="182" t="s">
        <v>43</v>
      </c>
      <c r="O203" s="73"/>
      <c r="P203" s="183">
        <f>O203*H203</f>
        <v>0</v>
      </c>
      <c r="Q203" s="183">
        <v>0</v>
      </c>
      <c r="R203" s="183">
        <f>Q203*H203</f>
        <v>0</v>
      </c>
      <c r="S203" s="183">
        <v>0.016500000000000001</v>
      </c>
      <c r="T203" s="184">
        <f>S203*H203</f>
        <v>0.0080850000000000002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185" t="s">
        <v>284</v>
      </c>
      <c r="AT203" s="185" t="s">
        <v>155</v>
      </c>
      <c r="AU203" s="185" t="s">
        <v>82</v>
      </c>
      <c r="AY203" s="20" t="s">
        <v>152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20" t="s">
        <v>80</v>
      </c>
      <c r="BK203" s="186">
        <f>ROUND(I203*H203,2)</f>
        <v>0</v>
      </c>
      <c r="BL203" s="20" t="s">
        <v>284</v>
      </c>
      <c r="BM203" s="185" t="s">
        <v>1037</v>
      </c>
    </row>
    <row r="204" s="2" customFormat="1">
      <c r="A204" s="39"/>
      <c r="B204" s="40"/>
      <c r="C204" s="39"/>
      <c r="D204" s="187" t="s">
        <v>162</v>
      </c>
      <c r="E204" s="39"/>
      <c r="F204" s="188" t="s">
        <v>406</v>
      </c>
      <c r="G204" s="39"/>
      <c r="H204" s="39"/>
      <c r="I204" s="189"/>
      <c r="J204" s="39"/>
      <c r="K204" s="39"/>
      <c r="L204" s="40"/>
      <c r="M204" s="190"/>
      <c r="N204" s="191"/>
      <c r="O204" s="73"/>
      <c r="P204" s="73"/>
      <c r="Q204" s="73"/>
      <c r="R204" s="73"/>
      <c r="S204" s="73"/>
      <c r="T204" s="74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20" t="s">
        <v>162</v>
      </c>
      <c r="AU204" s="20" t="s">
        <v>82</v>
      </c>
    </row>
    <row r="205" s="2" customFormat="1">
      <c r="A205" s="39"/>
      <c r="B205" s="40"/>
      <c r="C205" s="39"/>
      <c r="D205" s="192" t="s">
        <v>164</v>
      </c>
      <c r="E205" s="39"/>
      <c r="F205" s="193" t="s">
        <v>407</v>
      </c>
      <c r="G205" s="39"/>
      <c r="H205" s="39"/>
      <c r="I205" s="189"/>
      <c r="J205" s="39"/>
      <c r="K205" s="39"/>
      <c r="L205" s="40"/>
      <c r="M205" s="190"/>
      <c r="N205" s="191"/>
      <c r="O205" s="73"/>
      <c r="P205" s="73"/>
      <c r="Q205" s="73"/>
      <c r="R205" s="73"/>
      <c r="S205" s="73"/>
      <c r="T205" s="74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20" t="s">
        <v>164</v>
      </c>
      <c r="AU205" s="20" t="s">
        <v>82</v>
      </c>
    </row>
    <row r="206" s="13" customFormat="1">
      <c r="A206" s="13"/>
      <c r="B206" s="194"/>
      <c r="C206" s="13"/>
      <c r="D206" s="187" t="s">
        <v>166</v>
      </c>
      <c r="E206" s="195" t="s">
        <v>3</v>
      </c>
      <c r="F206" s="196" t="s">
        <v>408</v>
      </c>
      <c r="G206" s="13"/>
      <c r="H206" s="197">
        <v>0.48999999999999999</v>
      </c>
      <c r="I206" s="198"/>
      <c r="J206" s="13"/>
      <c r="K206" s="13"/>
      <c r="L206" s="194"/>
      <c r="M206" s="199"/>
      <c r="N206" s="200"/>
      <c r="O206" s="200"/>
      <c r="P206" s="200"/>
      <c r="Q206" s="200"/>
      <c r="R206" s="200"/>
      <c r="S206" s="200"/>
      <c r="T206" s="20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5" t="s">
        <v>166</v>
      </c>
      <c r="AU206" s="195" t="s">
        <v>82</v>
      </c>
      <c r="AV206" s="13" t="s">
        <v>82</v>
      </c>
      <c r="AW206" s="13" t="s">
        <v>33</v>
      </c>
      <c r="AX206" s="13" t="s">
        <v>72</v>
      </c>
      <c r="AY206" s="195" t="s">
        <v>152</v>
      </c>
    </row>
    <row r="207" s="2" customFormat="1" ht="22.2" customHeight="1">
      <c r="A207" s="39"/>
      <c r="B207" s="173"/>
      <c r="C207" s="174" t="s">
        <v>371</v>
      </c>
      <c r="D207" s="174" t="s">
        <v>155</v>
      </c>
      <c r="E207" s="175" t="s">
        <v>410</v>
      </c>
      <c r="F207" s="176" t="s">
        <v>411</v>
      </c>
      <c r="G207" s="177" t="s">
        <v>158</v>
      </c>
      <c r="H207" s="178">
        <v>1.4510000000000001</v>
      </c>
      <c r="I207" s="179"/>
      <c r="J207" s="180">
        <f>ROUND(I207*H207,2)</f>
        <v>0</v>
      </c>
      <c r="K207" s="176" t="s">
        <v>159</v>
      </c>
      <c r="L207" s="40"/>
      <c r="M207" s="181" t="s">
        <v>3</v>
      </c>
      <c r="N207" s="182" t="s">
        <v>43</v>
      </c>
      <c r="O207" s="73"/>
      <c r="P207" s="183">
        <f>O207*H207</f>
        <v>0</v>
      </c>
      <c r="Q207" s="183">
        <v>0.00088000000000000003</v>
      </c>
      <c r="R207" s="183">
        <f>Q207*H207</f>
        <v>0.0012768800000000002</v>
      </c>
      <c r="S207" s="183">
        <v>0</v>
      </c>
      <c r="T207" s="18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185" t="s">
        <v>284</v>
      </c>
      <c r="AT207" s="185" t="s">
        <v>155</v>
      </c>
      <c r="AU207" s="185" t="s">
        <v>82</v>
      </c>
      <c r="AY207" s="20" t="s">
        <v>152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20" t="s">
        <v>80</v>
      </c>
      <c r="BK207" s="186">
        <f>ROUND(I207*H207,2)</f>
        <v>0</v>
      </c>
      <c r="BL207" s="20" t="s">
        <v>284</v>
      </c>
      <c r="BM207" s="185" t="s">
        <v>1038</v>
      </c>
    </row>
    <row r="208" s="2" customFormat="1">
      <c r="A208" s="39"/>
      <c r="B208" s="40"/>
      <c r="C208" s="39"/>
      <c r="D208" s="187" t="s">
        <v>162</v>
      </c>
      <c r="E208" s="39"/>
      <c r="F208" s="188" t="s">
        <v>413</v>
      </c>
      <c r="G208" s="39"/>
      <c r="H208" s="39"/>
      <c r="I208" s="189"/>
      <c r="J208" s="39"/>
      <c r="K208" s="39"/>
      <c r="L208" s="40"/>
      <c r="M208" s="190"/>
      <c r="N208" s="191"/>
      <c r="O208" s="73"/>
      <c r="P208" s="73"/>
      <c r="Q208" s="73"/>
      <c r="R208" s="73"/>
      <c r="S208" s="73"/>
      <c r="T208" s="74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20" t="s">
        <v>162</v>
      </c>
      <c r="AU208" s="20" t="s">
        <v>82</v>
      </c>
    </row>
    <row r="209" s="2" customFormat="1">
      <c r="A209" s="39"/>
      <c r="B209" s="40"/>
      <c r="C209" s="39"/>
      <c r="D209" s="192" t="s">
        <v>164</v>
      </c>
      <c r="E209" s="39"/>
      <c r="F209" s="193" t="s">
        <v>414</v>
      </c>
      <c r="G209" s="39"/>
      <c r="H209" s="39"/>
      <c r="I209" s="189"/>
      <c r="J209" s="39"/>
      <c r="K209" s="39"/>
      <c r="L209" s="40"/>
      <c r="M209" s="190"/>
      <c r="N209" s="191"/>
      <c r="O209" s="73"/>
      <c r="P209" s="73"/>
      <c r="Q209" s="73"/>
      <c r="R209" s="73"/>
      <c r="S209" s="73"/>
      <c r="T209" s="74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20" t="s">
        <v>164</v>
      </c>
      <c r="AU209" s="20" t="s">
        <v>82</v>
      </c>
    </row>
    <row r="210" s="13" customFormat="1">
      <c r="A210" s="13"/>
      <c r="B210" s="194"/>
      <c r="C210" s="13"/>
      <c r="D210" s="187" t="s">
        <v>166</v>
      </c>
      <c r="E210" s="195" t="s">
        <v>3</v>
      </c>
      <c r="F210" s="196" t="s">
        <v>415</v>
      </c>
      <c r="G210" s="13"/>
      <c r="H210" s="197">
        <v>1.4510000000000001</v>
      </c>
      <c r="I210" s="198"/>
      <c r="J210" s="13"/>
      <c r="K210" s="13"/>
      <c r="L210" s="194"/>
      <c r="M210" s="199"/>
      <c r="N210" s="200"/>
      <c r="O210" s="200"/>
      <c r="P210" s="200"/>
      <c r="Q210" s="200"/>
      <c r="R210" s="200"/>
      <c r="S210" s="200"/>
      <c r="T210" s="20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5" t="s">
        <v>166</v>
      </c>
      <c r="AU210" s="195" t="s">
        <v>82</v>
      </c>
      <c r="AV210" s="13" t="s">
        <v>82</v>
      </c>
      <c r="AW210" s="13" t="s">
        <v>33</v>
      </c>
      <c r="AX210" s="13" t="s">
        <v>72</v>
      </c>
      <c r="AY210" s="195" t="s">
        <v>152</v>
      </c>
    </row>
    <row r="211" s="2" customFormat="1" ht="45" customHeight="1">
      <c r="A211" s="39"/>
      <c r="B211" s="173"/>
      <c r="C211" s="209" t="s">
        <v>379</v>
      </c>
      <c r="D211" s="209" t="s">
        <v>397</v>
      </c>
      <c r="E211" s="210" t="s">
        <v>417</v>
      </c>
      <c r="F211" s="211" t="s">
        <v>418</v>
      </c>
      <c r="G211" s="212" t="s">
        <v>158</v>
      </c>
      <c r="H211" s="213">
        <v>1.6910000000000001</v>
      </c>
      <c r="I211" s="214"/>
      <c r="J211" s="215">
        <f>ROUND(I211*H211,2)</f>
        <v>0</v>
      </c>
      <c r="K211" s="211" t="s">
        <v>159</v>
      </c>
      <c r="L211" s="216"/>
      <c r="M211" s="217" t="s">
        <v>3</v>
      </c>
      <c r="N211" s="218" t="s">
        <v>43</v>
      </c>
      <c r="O211" s="73"/>
      <c r="P211" s="183">
        <f>O211*H211</f>
        <v>0</v>
      </c>
      <c r="Q211" s="183">
        <v>0.0053</v>
      </c>
      <c r="R211" s="183">
        <f>Q211*H211</f>
        <v>0.0089623000000000012</v>
      </c>
      <c r="S211" s="183">
        <v>0</v>
      </c>
      <c r="T211" s="18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185" t="s">
        <v>400</v>
      </c>
      <c r="AT211" s="185" t="s">
        <v>397</v>
      </c>
      <c r="AU211" s="185" t="s">
        <v>82</v>
      </c>
      <c r="AY211" s="20" t="s">
        <v>152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20" t="s">
        <v>80</v>
      </c>
      <c r="BK211" s="186">
        <f>ROUND(I211*H211,2)</f>
        <v>0</v>
      </c>
      <c r="BL211" s="20" t="s">
        <v>284</v>
      </c>
      <c r="BM211" s="185" t="s">
        <v>1039</v>
      </c>
    </row>
    <row r="212" s="2" customFormat="1">
      <c r="A212" s="39"/>
      <c r="B212" s="40"/>
      <c r="C212" s="39"/>
      <c r="D212" s="187" t="s">
        <v>162</v>
      </c>
      <c r="E212" s="39"/>
      <c r="F212" s="188" t="s">
        <v>418</v>
      </c>
      <c r="G212" s="39"/>
      <c r="H212" s="39"/>
      <c r="I212" s="189"/>
      <c r="J212" s="39"/>
      <c r="K212" s="39"/>
      <c r="L212" s="40"/>
      <c r="M212" s="190"/>
      <c r="N212" s="191"/>
      <c r="O212" s="73"/>
      <c r="P212" s="73"/>
      <c r="Q212" s="73"/>
      <c r="R212" s="73"/>
      <c r="S212" s="73"/>
      <c r="T212" s="74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20" t="s">
        <v>162</v>
      </c>
      <c r="AU212" s="20" t="s">
        <v>82</v>
      </c>
    </row>
    <row r="213" s="13" customFormat="1">
      <c r="A213" s="13"/>
      <c r="B213" s="194"/>
      <c r="C213" s="13"/>
      <c r="D213" s="187" t="s">
        <v>166</v>
      </c>
      <c r="E213" s="13"/>
      <c r="F213" s="196" t="s">
        <v>420</v>
      </c>
      <c r="G213" s="13"/>
      <c r="H213" s="197">
        <v>1.6910000000000001</v>
      </c>
      <c r="I213" s="198"/>
      <c r="J213" s="13"/>
      <c r="K213" s="13"/>
      <c r="L213" s="194"/>
      <c r="M213" s="199"/>
      <c r="N213" s="200"/>
      <c r="O213" s="200"/>
      <c r="P213" s="200"/>
      <c r="Q213" s="200"/>
      <c r="R213" s="200"/>
      <c r="S213" s="200"/>
      <c r="T213" s="20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5" t="s">
        <v>166</v>
      </c>
      <c r="AU213" s="195" t="s">
        <v>82</v>
      </c>
      <c r="AV213" s="13" t="s">
        <v>82</v>
      </c>
      <c r="AW213" s="13" t="s">
        <v>4</v>
      </c>
      <c r="AX213" s="13" t="s">
        <v>80</v>
      </c>
      <c r="AY213" s="195" t="s">
        <v>152</v>
      </c>
    </row>
    <row r="214" s="2" customFormat="1" ht="22.2" customHeight="1">
      <c r="A214" s="39"/>
      <c r="B214" s="173"/>
      <c r="C214" s="174" t="s">
        <v>389</v>
      </c>
      <c r="D214" s="174" t="s">
        <v>155</v>
      </c>
      <c r="E214" s="175" t="s">
        <v>422</v>
      </c>
      <c r="F214" s="176" t="s">
        <v>423</v>
      </c>
      <c r="G214" s="177" t="s">
        <v>354</v>
      </c>
      <c r="H214" s="178">
        <v>0.010999999999999999</v>
      </c>
      <c r="I214" s="179"/>
      <c r="J214" s="180">
        <f>ROUND(I214*H214,2)</f>
        <v>0</v>
      </c>
      <c r="K214" s="176" t="s">
        <v>159</v>
      </c>
      <c r="L214" s="40"/>
      <c r="M214" s="181" t="s">
        <v>3</v>
      </c>
      <c r="N214" s="182" t="s">
        <v>43</v>
      </c>
      <c r="O214" s="73"/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85" t="s">
        <v>284</v>
      </c>
      <c r="AT214" s="185" t="s">
        <v>155</v>
      </c>
      <c r="AU214" s="185" t="s">
        <v>82</v>
      </c>
      <c r="AY214" s="20" t="s">
        <v>152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20" t="s">
        <v>80</v>
      </c>
      <c r="BK214" s="186">
        <f>ROUND(I214*H214,2)</f>
        <v>0</v>
      </c>
      <c r="BL214" s="20" t="s">
        <v>284</v>
      </c>
      <c r="BM214" s="185" t="s">
        <v>1040</v>
      </c>
    </row>
    <row r="215" s="2" customFormat="1">
      <c r="A215" s="39"/>
      <c r="B215" s="40"/>
      <c r="C215" s="39"/>
      <c r="D215" s="187" t="s">
        <v>162</v>
      </c>
      <c r="E215" s="39"/>
      <c r="F215" s="188" t="s">
        <v>425</v>
      </c>
      <c r="G215" s="39"/>
      <c r="H215" s="39"/>
      <c r="I215" s="189"/>
      <c r="J215" s="39"/>
      <c r="K215" s="39"/>
      <c r="L215" s="40"/>
      <c r="M215" s="190"/>
      <c r="N215" s="191"/>
      <c r="O215" s="73"/>
      <c r="P215" s="73"/>
      <c r="Q215" s="73"/>
      <c r="R215" s="73"/>
      <c r="S215" s="73"/>
      <c r="T215" s="74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20" t="s">
        <v>162</v>
      </c>
      <c r="AU215" s="20" t="s">
        <v>82</v>
      </c>
    </row>
    <row r="216" s="2" customFormat="1">
      <c r="A216" s="39"/>
      <c r="B216" s="40"/>
      <c r="C216" s="39"/>
      <c r="D216" s="192" t="s">
        <v>164</v>
      </c>
      <c r="E216" s="39"/>
      <c r="F216" s="193" t="s">
        <v>426</v>
      </c>
      <c r="G216" s="39"/>
      <c r="H216" s="39"/>
      <c r="I216" s="189"/>
      <c r="J216" s="39"/>
      <c r="K216" s="39"/>
      <c r="L216" s="40"/>
      <c r="M216" s="190"/>
      <c r="N216" s="191"/>
      <c r="O216" s="73"/>
      <c r="P216" s="73"/>
      <c r="Q216" s="73"/>
      <c r="R216" s="73"/>
      <c r="S216" s="73"/>
      <c r="T216" s="74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20" t="s">
        <v>164</v>
      </c>
      <c r="AU216" s="20" t="s">
        <v>82</v>
      </c>
    </row>
    <row r="217" s="12" customFormat="1" ht="22.8" customHeight="1">
      <c r="A217" s="12"/>
      <c r="B217" s="160"/>
      <c r="C217" s="12"/>
      <c r="D217" s="161" t="s">
        <v>71</v>
      </c>
      <c r="E217" s="171" t="s">
        <v>523</v>
      </c>
      <c r="F217" s="171" t="s">
        <v>524</v>
      </c>
      <c r="G217" s="12"/>
      <c r="H217" s="12"/>
      <c r="I217" s="163"/>
      <c r="J217" s="172">
        <f>BK217</f>
        <v>0</v>
      </c>
      <c r="K217" s="12"/>
      <c r="L217" s="160"/>
      <c r="M217" s="165"/>
      <c r="N217" s="166"/>
      <c r="O217" s="166"/>
      <c r="P217" s="167">
        <f>SUM(P218:P224)</f>
        <v>0</v>
      </c>
      <c r="Q217" s="166"/>
      <c r="R217" s="167">
        <f>SUM(R218:R224)</f>
        <v>0.015679999999999999</v>
      </c>
      <c r="S217" s="166"/>
      <c r="T217" s="168">
        <f>SUM(T218:T224)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61" t="s">
        <v>82</v>
      </c>
      <c r="AT217" s="169" t="s">
        <v>71</v>
      </c>
      <c r="AU217" s="169" t="s">
        <v>80</v>
      </c>
      <c r="AY217" s="161" t="s">
        <v>152</v>
      </c>
      <c r="BK217" s="170">
        <f>SUM(BK218:BK224)</f>
        <v>0</v>
      </c>
    </row>
    <row r="218" s="2" customFormat="1" ht="30" customHeight="1">
      <c r="A218" s="39"/>
      <c r="B218" s="173"/>
      <c r="C218" s="174" t="s">
        <v>396</v>
      </c>
      <c r="D218" s="174" t="s">
        <v>155</v>
      </c>
      <c r="E218" s="175" t="s">
        <v>526</v>
      </c>
      <c r="F218" s="176" t="s">
        <v>527</v>
      </c>
      <c r="G218" s="177" t="s">
        <v>170</v>
      </c>
      <c r="H218" s="178">
        <v>1</v>
      </c>
      <c r="I218" s="179"/>
      <c r="J218" s="180">
        <f>ROUND(I218*H218,2)</f>
        <v>0</v>
      </c>
      <c r="K218" s="176" t="s">
        <v>159</v>
      </c>
      <c r="L218" s="40"/>
      <c r="M218" s="181" t="s">
        <v>3</v>
      </c>
      <c r="N218" s="182" t="s">
        <v>43</v>
      </c>
      <c r="O218" s="73"/>
      <c r="P218" s="183">
        <f>O218*H218</f>
        <v>0</v>
      </c>
      <c r="Q218" s="183">
        <v>0.015679999999999999</v>
      </c>
      <c r="R218" s="183">
        <f>Q218*H218</f>
        <v>0.015679999999999999</v>
      </c>
      <c r="S218" s="183">
        <v>0</v>
      </c>
      <c r="T218" s="18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185" t="s">
        <v>284</v>
      </c>
      <c r="AT218" s="185" t="s">
        <v>155</v>
      </c>
      <c r="AU218" s="185" t="s">
        <v>82</v>
      </c>
      <c r="AY218" s="20" t="s">
        <v>152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20" t="s">
        <v>80</v>
      </c>
      <c r="BK218" s="186">
        <f>ROUND(I218*H218,2)</f>
        <v>0</v>
      </c>
      <c r="BL218" s="20" t="s">
        <v>284</v>
      </c>
      <c r="BM218" s="185" t="s">
        <v>1041</v>
      </c>
    </row>
    <row r="219" s="2" customFormat="1">
      <c r="A219" s="39"/>
      <c r="B219" s="40"/>
      <c r="C219" s="39"/>
      <c r="D219" s="187" t="s">
        <v>162</v>
      </c>
      <c r="E219" s="39"/>
      <c r="F219" s="188" t="s">
        <v>529</v>
      </c>
      <c r="G219" s="39"/>
      <c r="H219" s="39"/>
      <c r="I219" s="189"/>
      <c r="J219" s="39"/>
      <c r="K219" s="39"/>
      <c r="L219" s="40"/>
      <c r="M219" s="190"/>
      <c r="N219" s="191"/>
      <c r="O219" s="73"/>
      <c r="P219" s="73"/>
      <c r="Q219" s="73"/>
      <c r="R219" s="73"/>
      <c r="S219" s="73"/>
      <c r="T219" s="74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20" t="s">
        <v>162</v>
      </c>
      <c r="AU219" s="20" t="s">
        <v>82</v>
      </c>
    </row>
    <row r="220" s="2" customFormat="1">
      <c r="A220" s="39"/>
      <c r="B220" s="40"/>
      <c r="C220" s="39"/>
      <c r="D220" s="192" t="s">
        <v>164</v>
      </c>
      <c r="E220" s="39"/>
      <c r="F220" s="193" t="s">
        <v>530</v>
      </c>
      <c r="G220" s="39"/>
      <c r="H220" s="39"/>
      <c r="I220" s="189"/>
      <c r="J220" s="39"/>
      <c r="K220" s="39"/>
      <c r="L220" s="40"/>
      <c r="M220" s="190"/>
      <c r="N220" s="191"/>
      <c r="O220" s="73"/>
      <c r="P220" s="73"/>
      <c r="Q220" s="73"/>
      <c r="R220" s="73"/>
      <c r="S220" s="73"/>
      <c r="T220" s="74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20" t="s">
        <v>164</v>
      </c>
      <c r="AU220" s="20" t="s">
        <v>82</v>
      </c>
    </row>
    <row r="221" s="13" customFormat="1">
      <c r="A221" s="13"/>
      <c r="B221" s="194"/>
      <c r="C221" s="13"/>
      <c r="D221" s="187" t="s">
        <v>166</v>
      </c>
      <c r="E221" s="195" t="s">
        <v>3</v>
      </c>
      <c r="F221" s="196" t="s">
        <v>531</v>
      </c>
      <c r="G221" s="13"/>
      <c r="H221" s="197">
        <v>1</v>
      </c>
      <c r="I221" s="198"/>
      <c r="J221" s="13"/>
      <c r="K221" s="13"/>
      <c r="L221" s="194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166</v>
      </c>
      <c r="AU221" s="195" t="s">
        <v>82</v>
      </c>
      <c r="AV221" s="13" t="s">
        <v>82</v>
      </c>
      <c r="AW221" s="13" t="s">
        <v>33</v>
      </c>
      <c r="AX221" s="13" t="s">
        <v>72</v>
      </c>
      <c r="AY221" s="195" t="s">
        <v>152</v>
      </c>
    </row>
    <row r="222" s="2" customFormat="1" ht="22.2" customHeight="1">
      <c r="A222" s="39"/>
      <c r="B222" s="173"/>
      <c r="C222" s="174" t="s">
        <v>400</v>
      </c>
      <c r="D222" s="174" t="s">
        <v>155</v>
      </c>
      <c r="E222" s="175" t="s">
        <v>533</v>
      </c>
      <c r="F222" s="176" t="s">
        <v>534</v>
      </c>
      <c r="G222" s="177" t="s">
        <v>354</v>
      </c>
      <c r="H222" s="178">
        <v>0.016</v>
      </c>
      <c r="I222" s="179"/>
      <c r="J222" s="180">
        <f>ROUND(I222*H222,2)</f>
        <v>0</v>
      </c>
      <c r="K222" s="176" t="s">
        <v>159</v>
      </c>
      <c r="L222" s="40"/>
      <c r="M222" s="181" t="s">
        <v>3</v>
      </c>
      <c r="N222" s="182" t="s">
        <v>43</v>
      </c>
      <c r="O222" s="73"/>
      <c r="P222" s="183">
        <f>O222*H222</f>
        <v>0</v>
      </c>
      <c r="Q222" s="183">
        <v>0</v>
      </c>
      <c r="R222" s="183">
        <f>Q222*H222</f>
        <v>0</v>
      </c>
      <c r="S222" s="183">
        <v>0</v>
      </c>
      <c r="T222" s="18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185" t="s">
        <v>284</v>
      </c>
      <c r="AT222" s="185" t="s">
        <v>155</v>
      </c>
      <c r="AU222" s="185" t="s">
        <v>82</v>
      </c>
      <c r="AY222" s="20" t="s">
        <v>152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20" t="s">
        <v>80</v>
      </c>
      <c r="BK222" s="186">
        <f>ROUND(I222*H222,2)</f>
        <v>0</v>
      </c>
      <c r="BL222" s="20" t="s">
        <v>284</v>
      </c>
      <c r="BM222" s="185" t="s">
        <v>1042</v>
      </c>
    </row>
    <row r="223" s="2" customFormat="1">
      <c r="A223" s="39"/>
      <c r="B223" s="40"/>
      <c r="C223" s="39"/>
      <c r="D223" s="187" t="s">
        <v>162</v>
      </c>
      <c r="E223" s="39"/>
      <c r="F223" s="188" t="s">
        <v>536</v>
      </c>
      <c r="G223" s="39"/>
      <c r="H223" s="39"/>
      <c r="I223" s="189"/>
      <c r="J223" s="39"/>
      <c r="K223" s="39"/>
      <c r="L223" s="40"/>
      <c r="M223" s="190"/>
      <c r="N223" s="191"/>
      <c r="O223" s="73"/>
      <c r="P223" s="73"/>
      <c r="Q223" s="73"/>
      <c r="R223" s="73"/>
      <c r="S223" s="73"/>
      <c r="T223" s="74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20" t="s">
        <v>162</v>
      </c>
      <c r="AU223" s="20" t="s">
        <v>82</v>
      </c>
    </row>
    <row r="224" s="2" customFormat="1">
      <c r="A224" s="39"/>
      <c r="B224" s="40"/>
      <c r="C224" s="39"/>
      <c r="D224" s="192" t="s">
        <v>164</v>
      </c>
      <c r="E224" s="39"/>
      <c r="F224" s="193" t="s">
        <v>537</v>
      </c>
      <c r="G224" s="39"/>
      <c r="H224" s="39"/>
      <c r="I224" s="189"/>
      <c r="J224" s="39"/>
      <c r="K224" s="39"/>
      <c r="L224" s="40"/>
      <c r="M224" s="190"/>
      <c r="N224" s="191"/>
      <c r="O224" s="73"/>
      <c r="P224" s="73"/>
      <c r="Q224" s="73"/>
      <c r="R224" s="73"/>
      <c r="S224" s="73"/>
      <c r="T224" s="74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20" t="s">
        <v>164</v>
      </c>
      <c r="AU224" s="20" t="s">
        <v>82</v>
      </c>
    </row>
    <row r="225" s="12" customFormat="1" ht="22.8" customHeight="1">
      <c r="A225" s="12"/>
      <c r="B225" s="160"/>
      <c r="C225" s="12"/>
      <c r="D225" s="161" t="s">
        <v>71</v>
      </c>
      <c r="E225" s="171" t="s">
        <v>1043</v>
      </c>
      <c r="F225" s="171" t="s">
        <v>1044</v>
      </c>
      <c r="G225" s="12"/>
      <c r="H225" s="12"/>
      <c r="I225" s="163"/>
      <c r="J225" s="172">
        <f>BK225</f>
        <v>0</v>
      </c>
      <c r="K225" s="12"/>
      <c r="L225" s="160"/>
      <c r="M225" s="165"/>
      <c r="N225" s="166"/>
      <c r="O225" s="166"/>
      <c r="P225" s="167">
        <f>SUM(P226:P249)</f>
        <v>0</v>
      </c>
      <c r="Q225" s="166"/>
      <c r="R225" s="167">
        <f>SUM(R226:R249)</f>
        <v>0.60636449999999997</v>
      </c>
      <c r="S225" s="166"/>
      <c r="T225" s="168">
        <f>SUM(T226:T249)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61" t="s">
        <v>82</v>
      </c>
      <c r="AT225" s="169" t="s">
        <v>71</v>
      </c>
      <c r="AU225" s="169" t="s">
        <v>80</v>
      </c>
      <c r="AY225" s="161" t="s">
        <v>152</v>
      </c>
      <c r="BK225" s="170">
        <f>SUM(BK226:BK249)</f>
        <v>0</v>
      </c>
    </row>
    <row r="226" s="2" customFormat="1" ht="22.2" customHeight="1">
      <c r="A226" s="39"/>
      <c r="B226" s="173"/>
      <c r="C226" s="174" t="s">
        <v>409</v>
      </c>
      <c r="D226" s="174" t="s">
        <v>155</v>
      </c>
      <c r="E226" s="175" t="s">
        <v>1045</v>
      </c>
      <c r="F226" s="176" t="s">
        <v>1046</v>
      </c>
      <c r="G226" s="177" t="s">
        <v>1047</v>
      </c>
      <c r="H226" s="178">
        <v>567.88999999999999</v>
      </c>
      <c r="I226" s="179"/>
      <c r="J226" s="180">
        <f>ROUND(I226*H226,2)</f>
        <v>0</v>
      </c>
      <c r="K226" s="176" t="s">
        <v>159</v>
      </c>
      <c r="L226" s="40"/>
      <c r="M226" s="181" t="s">
        <v>3</v>
      </c>
      <c r="N226" s="182" t="s">
        <v>43</v>
      </c>
      <c r="O226" s="73"/>
      <c r="P226" s="183">
        <f>O226*H226</f>
        <v>0</v>
      </c>
      <c r="Q226" s="183">
        <v>5.0000000000000002E-05</v>
      </c>
      <c r="R226" s="183">
        <f>Q226*H226</f>
        <v>0.0283945</v>
      </c>
      <c r="S226" s="183">
        <v>0</v>
      </c>
      <c r="T226" s="18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185" t="s">
        <v>284</v>
      </c>
      <c r="AT226" s="185" t="s">
        <v>155</v>
      </c>
      <c r="AU226" s="185" t="s">
        <v>82</v>
      </c>
      <c r="AY226" s="20" t="s">
        <v>152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20" t="s">
        <v>80</v>
      </c>
      <c r="BK226" s="186">
        <f>ROUND(I226*H226,2)</f>
        <v>0</v>
      </c>
      <c r="BL226" s="20" t="s">
        <v>284</v>
      </c>
      <c r="BM226" s="185" t="s">
        <v>1048</v>
      </c>
    </row>
    <row r="227" s="2" customFormat="1">
      <c r="A227" s="39"/>
      <c r="B227" s="40"/>
      <c r="C227" s="39"/>
      <c r="D227" s="187" t="s">
        <v>162</v>
      </c>
      <c r="E227" s="39"/>
      <c r="F227" s="188" t="s">
        <v>1049</v>
      </c>
      <c r="G227" s="39"/>
      <c r="H227" s="39"/>
      <c r="I227" s="189"/>
      <c r="J227" s="39"/>
      <c r="K227" s="39"/>
      <c r="L227" s="40"/>
      <c r="M227" s="190"/>
      <c r="N227" s="191"/>
      <c r="O227" s="73"/>
      <c r="P227" s="73"/>
      <c r="Q227" s="73"/>
      <c r="R227" s="73"/>
      <c r="S227" s="73"/>
      <c r="T227" s="74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20" t="s">
        <v>162</v>
      </c>
      <c r="AU227" s="20" t="s">
        <v>82</v>
      </c>
    </row>
    <row r="228" s="2" customFormat="1">
      <c r="A228" s="39"/>
      <c r="B228" s="40"/>
      <c r="C228" s="39"/>
      <c r="D228" s="192" t="s">
        <v>164</v>
      </c>
      <c r="E228" s="39"/>
      <c r="F228" s="193" t="s">
        <v>1050</v>
      </c>
      <c r="G228" s="39"/>
      <c r="H228" s="39"/>
      <c r="I228" s="189"/>
      <c r="J228" s="39"/>
      <c r="K228" s="39"/>
      <c r="L228" s="40"/>
      <c r="M228" s="190"/>
      <c r="N228" s="191"/>
      <c r="O228" s="73"/>
      <c r="P228" s="73"/>
      <c r="Q228" s="73"/>
      <c r="R228" s="73"/>
      <c r="S228" s="73"/>
      <c r="T228" s="74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20" t="s">
        <v>164</v>
      </c>
      <c r="AU228" s="20" t="s">
        <v>82</v>
      </c>
    </row>
    <row r="229" s="14" customFormat="1">
      <c r="A229" s="14"/>
      <c r="B229" s="202"/>
      <c r="C229" s="14"/>
      <c r="D229" s="187" t="s">
        <v>166</v>
      </c>
      <c r="E229" s="203" t="s">
        <v>3</v>
      </c>
      <c r="F229" s="204" t="s">
        <v>1051</v>
      </c>
      <c r="G229" s="14"/>
      <c r="H229" s="203" t="s">
        <v>3</v>
      </c>
      <c r="I229" s="205"/>
      <c r="J229" s="14"/>
      <c r="K229" s="14"/>
      <c r="L229" s="202"/>
      <c r="M229" s="206"/>
      <c r="N229" s="207"/>
      <c r="O229" s="207"/>
      <c r="P229" s="207"/>
      <c r="Q229" s="207"/>
      <c r="R229" s="207"/>
      <c r="S229" s="207"/>
      <c r="T229" s="20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03" t="s">
        <v>166</v>
      </c>
      <c r="AU229" s="203" t="s">
        <v>82</v>
      </c>
      <c r="AV229" s="14" t="s">
        <v>80</v>
      </c>
      <c r="AW229" s="14" t="s">
        <v>33</v>
      </c>
      <c r="AX229" s="14" t="s">
        <v>72</v>
      </c>
      <c r="AY229" s="203" t="s">
        <v>152</v>
      </c>
    </row>
    <row r="230" s="13" customFormat="1">
      <c r="A230" s="13"/>
      <c r="B230" s="194"/>
      <c r="C230" s="13"/>
      <c r="D230" s="187" t="s">
        <v>166</v>
      </c>
      <c r="E230" s="195" t="s">
        <v>3</v>
      </c>
      <c r="F230" s="196" t="s">
        <v>1052</v>
      </c>
      <c r="G230" s="13"/>
      <c r="H230" s="197">
        <v>400.68000000000001</v>
      </c>
      <c r="I230" s="198"/>
      <c r="J230" s="13"/>
      <c r="K230" s="13"/>
      <c r="L230" s="194"/>
      <c r="M230" s="199"/>
      <c r="N230" s="200"/>
      <c r="O230" s="200"/>
      <c r="P230" s="200"/>
      <c r="Q230" s="200"/>
      <c r="R230" s="200"/>
      <c r="S230" s="200"/>
      <c r="T230" s="20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5" t="s">
        <v>166</v>
      </c>
      <c r="AU230" s="195" t="s">
        <v>82</v>
      </c>
      <c r="AV230" s="13" t="s">
        <v>82</v>
      </c>
      <c r="AW230" s="13" t="s">
        <v>33</v>
      </c>
      <c r="AX230" s="13" t="s">
        <v>72</v>
      </c>
      <c r="AY230" s="195" t="s">
        <v>152</v>
      </c>
    </row>
    <row r="231" s="13" customFormat="1">
      <c r="A231" s="13"/>
      <c r="B231" s="194"/>
      <c r="C231" s="13"/>
      <c r="D231" s="187" t="s">
        <v>166</v>
      </c>
      <c r="E231" s="195" t="s">
        <v>3</v>
      </c>
      <c r="F231" s="196" t="s">
        <v>1053</v>
      </c>
      <c r="G231" s="13"/>
      <c r="H231" s="197">
        <v>62.719999999999999</v>
      </c>
      <c r="I231" s="198"/>
      <c r="J231" s="13"/>
      <c r="K231" s="13"/>
      <c r="L231" s="194"/>
      <c r="M231" s="199"/>
      <c r="N231" s="200"/>
      <c r="O231" s="200"/>
      <c r="P231" s="200"/>
      <c r="Q231" s="200"/>
      <c r="R231" s="200"/>
      <c r="S231" s="200"/>
      <c r="T231" s="20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5" t="s">
        <v>166</v>
      </c>
      <c r="AU231" s="195" t="s">
        <v>82</v>
      </c>
      <c r="AV231" s="13" t="s">
        <v>82</v>
      </c>
      <c r="AW231" s="13" t="s">
        <v>33</v>
      </c>
      <c r="AX231" s="13" t="s">
        <v>72</v>
      </c>
      <c r="AY231" s="195" t="s">
        <v>152</v>
      </c>
    </row>
    <row r="232" s="13" customFormat="1">
      <c r="A232" s="13"/>
      <c r="B232" s="194"/>
      <c r="C232" s="13"/>
      <c r="D232" s="187" t="s">
        <v>166</v>
      </c>
      <c r="E232" s="195" t="s">
        <v>3</v>
      </c>
      <c r="F232" s="196" t="s">
        <v>1054</v>
      </c>
      <c r="G232" s="13"/>
      <c r="H232" s="197">
        <v>104.49</v>
      </c>
      <c r="I232" s="198"/>
      <c r="J232" s="13"/>
      <c r="K232" s="13"/>
      <c r="L232" s="194"/>
      <c r="M232" s="199"/>
      <c r="N232" s="200"/>
      <c r="O232" s="200"/>
      <c r="P232" s="200"/>
      <c r="Q232" s="200"/>
      <c r="R232" s="200"/>
      <c r="S232" s="200"/>
      <c r="T232" s="20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5" t="s">
        <v>166</v>
      </c>
      <c r="AU232" s="195" t="s">
        <v>82</v>
      </c>
      <c r="AV232" s="13" t="s">
        <v>82</v>
      </c>
      <c r="AW232" s="13" t="s">
        <v>33</v>
      </c>
      <c r="AX232" s="13" t="s">
        <v>72</v>
      </c>
      <c r="AY232" s="195" t="s">
        <v>152</v>
      </c>
    </row>
    <row r="233" s="2" customFormat="1" ht="22.2" customHeight="1">
      <c r="A233" s="39"/>
      <c r="B233" s="173"/>
      <c r="C233" s="209" t="s">
        <v>416</v>
      </c>
      <c r="D233" s="209" t="s">
        <v>397</v>
      </c>
      <c r="E233" s="210" t="s">
        <v>1055</v>
      </c>
      <c r="F233" s="211" t="s">
        <v>1056</v>
      </c>
      <c r="G233" s="212" t="s">
        <v>1047</v>
      </c>
      <c r="H233" s="213">
        <v>567.88999999999999</v>
      </c>
      <c r="I233" s="214"/>
      <c r="J233" s="215">
        <f>ROUND(I233*H233,2)</f>
        <v>0</v>
      </c>
      <c r="K233" s="211" t="s">
        <v>3</v>
      </c>
      <c r="L233" s="216"/>
      <c r="M233" s="217" t="s">
        <v>3</v>
      </c>
      <c r="N233" s="218" t="s">
        <v>43</v>
      </c>
      <c r="O233" s="73"/>
      <c r="P233" s="183">
        <f>O233*H233</f>
        <v>0</v>
      </c>
      <c r="Q233" s="183">
        <v>0.001</v>
      </c>
      <c r="R233" s="183">
        <f>Q233*H233</f>
        <v>0.56789000000000001</v>
      </c>
      <c r="S233" s="183">
        <v>0</v>
      </c>
      <c r="T233" s="18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185" t="s">
        <v>400</v>
      </c>
      <c r="AT233" s="185" t="s">
        <v>397</v>
      </c>
      <c r="AU233" s="185" t="s">
        <v>82</v>
      </c>
      <c r="AY233" s="20" t="s">
        <v>152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20" t="s">
        <v>80</v>
      </c>
      <c r="BK233" s="186">
        <f>ROUND(I233*H233,2)</f>
        <v>0</v>
      </c>
      <c r="BL233" s="20" t="s">
        <v>284</v>
      </c>
      <c r="BM233" s="185" t="s">
        <v>1057</v>
      </c>
    </row>
    <row r="234" s="2" customFormat="1">
      <c r="A234" s="39"/>
      <c r="B234" s="40"/>
      <c r="C234" s="39"/>
      <c r="D234" s="187" t="s">
        <v>162</v>
      </c>
      <c r="E234" s="39"/>
      <c r="F234" s="188" t="s">
        <v>1056</v>
      </c>
      <c r="G234" s="39"/>
      <c r="H234" s="39"/>
      <c r="I234" s="189"/>
      <c r="J234" s="39"/>
      <c r="K234" s="39"/>
      <c r="L234" s="40"/>
      <c r="M234" s="190"/>
      <c r="N234" s="191"/>
      <c r="O234" s="73"/>
      <c r="P234" s="73"/>
      <c r="Q234" s="73"/>
      <c r="R234" s="73"/>
      <c r="S234" s="73"/>
      <c r="T234" s="74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20" t="s">
        <v>162</v>
      </c>
      <c r="AU234" s="20" t="s">
        <v>82</v>
      </c>
    </row>
    <row r="235" s="14" customFormat="1">
      <c r="A235" s="14"/>
      <c r="B235" s="202"/>
      <c r="C235" s="14"/>
      <c r="D235" s="187" t="s">
        <v>166</v>
      </c>
      <c r="E235" s="203" t="s">
        <v>3</v>
      </c>
      <c r="F235" s="204" t="s">
        <v>1051</v>
      </c>
      <c r="G235" s="14"/>
      <c r="H235" s="203" t="s">
        <v>3</v>
      </c>
      <c r="I235" s="205"/>
      <c r="J235" s="14"/>
      <c r="K235" s="14"/>
      <c r="L235" s="202"/>
      <c r="M235" s="206"/>
      <c r="N235" s="207"/>
      <c r="O235" s="207"/>
      <c r="P235" s="207"/>
      <c r="Q235" s="207"/>
      <c r="R235" s="207"/>
      <c r="S235" s="207"/>
      <c r="T235" s="20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03" t="s">
        <v>166</v>
      </c>
      <c r="AU235" s="203" t="s">
        <v>82</v>
      </c>
      <c r="AV235" s="14" t="s">
        <v>80</v>
      </c>
      <c r="AW235" s="14" t="s">
        <v>33</v>
      </c>
      <c r="AX235" s="14" t="s">
        <v>72</v>
      </c>
      <c r="AY235" s="203" t="s">
        <v>152</v>
      </c>
    </row>
    <row r="236" s="13" customFormat="1">
      <c r="A236" s="13"/>
      <c r="B236" s="194"/>
      <c r="C236" s="13"/>
      <c r="D236" s="187" t="s">
        <v>166</v>
      </c>
      <c r="E236" s="195" t="s">
        <v>3</v>
      </c>
      <c r="F236" s="196" t="s">
        <v>1052</v>
      </c>
      <c r="G236" s="13"/>
      <c r="H236" s="197">
        <v>400.68000000000001</v>
      </c>
      <c r="I236" s="198"/>
      <c r="J236" s="13"/>
      <c r="K236" s="13"/>
      <c r="L236" s="194"/>
      <c r="M236" s="199"/>
      <c r="N236" s="200"/>
      <c r="O236" s="200"/>
      <c r="P236" s="200"/>
      <c r="Q236" s="200"/>
      <c r="R236" s="200"/>
      <c r="S236" s="200"/>
      <c r="T236" s="20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5" t="s">
        <v>166</v>
      </c>
      <c r="AU236" s="195" t="s">
        <v>82</v>
      </c>
      <c r="AV236" s="13" t="s">
        <v>82</v>
      </c>
      <c r="AW236" s="13" t="s">
        <v>33</v>
      </c>
      <c r="AX236" s="13" t="s">
        <v>72</v>
      </c>
      <c r="AY236" s="195" t="s">
        <v>152</v>
      </c>
    </row>
    <row r="237" s="13" customFormat="1">
      <c r="A237" s="13"/>
      <c r="B237" s="194"/>
      <c r="C237" s="13"/>
      <c r="D237" s="187" t="s">
        <v>166</v>
      </c>
      <c r="E237" s="195" t="s">
        <v>3</v>
      </c>
      <c r="F237" s="196" t="s">
        <v>1053</v>
      </c>
      <c r="G237" s="13"/>
      <c r="H237" s="197">
        <v>62.719999999999999</v>
      </c>
      <c r="I237" s="198"/>
      <c r="J237" s="13"/>
      <c r="K237" s="13"/>
      <c r="L237" s="194"/>
      <c r="M237" s="199"/>
      <c r="N237" s="200"/>
      <c r="O237" s="200"/>
      <c r="P237" s="200"/>
      <c r="Q237" s="200"/>
      <c r="R237" s="200"/>
      <c r="S237" s="200"/>
      <c r="T237" s="20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5" t="s">
        <v>166</v>
      </c>
      <c r="AU237" s="195" t="s">
        <v>82</v>
      </c>
      <c r="AV237" s="13" t="s">
        <v>82</v>
      </c>
      <c r="AW237" s="13" t="s">
        <v>33</v>
      </c>
      <c r="AX237" s="13" t="s">
        <v>72</v>
      </c>
      <c r="AY237" s="195" t="s">
        <v>152</v>
      </c>
    </row>
    <row r="238" s="13" customFormat="1">
      <c r="A238" s="13"/>
      <c r="B238" s="194"/>
      <c r="C238" s="13"/>
      <c r="D238" s="187" t="s">
        <v>166</v>
      </c>
      <c r="E238" s="195" t="s">
        <v>3</v>
      </c>
      <c r="F238" s="196" t="s">
        <v>1058</v>
      </c>
      <c r="G238" s="13"/>
      <c r="H238" s="197">
        <v>104.49</v>
      </c>
      <c r="I238" s="198"/>
      <c r="J238" s="13"/>
      <c r="K238" s="13"/>
      <c r="L238" s="194"/>
      <c r="M238" s="199"/>
      <c r="N238" s="200"/>
      <c r="O238" s="200"/>
      <c r="P238" s="200"/>
      <c r="Q238" s="200"/>
      <c r="R238" s="200"/>
      <c r="S238" s="200"/>
      <c r="T238" s="20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5" t="s">
        <v>166</v>
      </c>
      <c r="AU238" s="195" t="s">
        <v>82</v>
      </c>
      <c r="AV238" s="13" t="s">
        <v>82</v>
      </c>
      <c r="AW238" s="13" t="s">
        <v>33</v>
      </c>
      <c r="AX238" s="13" t="s">
        <v>72</v>
      </c>
      <c r="AY238" s="195" t="s">
        <v>152</v>
      </c>
    </row>
    <row r="239" s="2" customFormat="1" ht="22.2" customHeight="1">
      <c r="A239" s="39"/>
      <c r="B239" s="173"/>
      <c r="C239" s="174" t="s">
        <v>421</v>
      </c>
      <c r="D239" s="174" t="s">
        <v>155</v>
      </c>
      <c r="E239" s="175" t="s">
        <v>1059</v>
      </c>
      <c r="F239" s="176" t="s">
        <v>1060</v>
      </c>
      <c r="G239" s="177" t="s">
        <v>170</v>
      </c>
      <c r="H239" s="178">
        <v>56</v>
      </c>
      <c r="I239" s="179"/>
      <c r="J239" s="180">
        <f>ROUND(I239*H239,2)</f>
        <v>0</v>
      </c>
      <c r="K239" s="176" t="s">
        <v>159</v>
      </c>
      <c r="L239" s="40"/>
      <c r="M239" s="181" t="s">
        <v>3</v>
      </c>
      <c r="N239" s="182" t="s">
        <v>43</v>
      </c>
      <c r="O239" s="73"/>
      <c r="P239" s="183">
        <f>O239*H239</f>
        <v>0</v>
      </c>
      <c r="Q239" s="183">
        <v>1.0000000000000001E-05</v>
      </c>
      <c r="R239" s="183">
        <f>Q239*H239</f>
        <v>0.00056000000000000006</v>
      </c>
      <c r="S239" s="183">
        <v>0</v>
      </c>
      <c r="T239" s="18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185" t="s">
        <v>160</v>
      </c>
      <c r="AT239" s="185" t="s">
        <v>155</v>
      </c>
      <c r="AU239" s="185" t="s">
        <v>82</v>
      </c>
      <c r="AY239" s="20" t="s">
        <v>152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20" t="s">
        <v>80</v>
      </c>
      <c r="BK239" s="186">
        <f>ROUND(I239*H239,2)</f>
        <v>0</v>
      </c>
      <c r="BL239" s="20" t="s">
        <v>160</v>
      </c>
      <c r="BM239" s="185" t="s">
        <v>1061</v>
      </c>
    </row>
    <row r="240" s="2" customFormat="1">
      <c r="A240" s="39"/>
      <c r="B240" s="40"/>
      <c r="C240" s="39"/>
      <c r="D240" s="187" t="s">
        <v>162</v>
      </c>
      <c r="E240" s="39"/>
      <c r="F240" s="188" t="s">
        <v>1062</v>
      </c>
      <c r="G240" s="39"/>
      <c r="H240" s="39"/>
      <c r="I240" s="189"/>
      <c r="J240" s="39"/>
      <c r="K240" s="39"/>
      <c r="L240" s="40"/>
      <c r="M240" s="190"/>
      <c r="N240" s="191"/>
      <c r="O240" s="73"/>
      <c r="P240" s="73"/>
      <c r="Q240" s="73"/>
      <c r="R240" s="73"/>
      <c r="S240" s="73"/>
      <c r="T240" s="74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20" t="s">
        <v>162</v>
      </c>
      <c r="AU240" s="20" t="s">
        <v>82</v>
      </c>
    </row>
    <row r="241" s="2" customFormat="1">
      <c r="A241" s="39"/>
      <c r="B241" s="40"/>
      <c r="C241" s="39"/>
      <c r="D241" s="192" t="s">
        <v>164</v>
      </c>
      <c r="E241" s="39"/>
      <c r="F241" s="193" t="s">
        <v>1063</v>
      </c>
      <c r="G241" s="39"/>
      <c r="H241" s="39"/>
      <c r="I241" s="189"/>
      <c r="J241" s="39"/>
      <c r="K241" s="39"/>
      <c r="L241" s="40"/>
      <c r="M241" s="190"/>
      <c r="N241" s="191"/>
      <c r="O241" s="73"/>
      <c r="P241" s="73"/>
      <c r="Q241" s="73"/>
      <c r="R241" s="73"/>
      <c r="S241" s="73"/>
      <c r="T241" s="74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20" t="s">
        <v>164</v>
      </c>
      <c r="AU241" s="20" t="s">
        <v>82</v>
      </c>
    </row>
    <row r="242" s="2" customFormat="1">
      <c r="A242" s="39"/>
      <c r="B242" s="40"/>
      <c r="C242" s="39"/>
      <c r="D242" s="187" t="s">
        <v>577</v>
      </c>
      <c r="E242" s="39"/>
      <c r="F242" s="219" t="s">
        <v>1064</v>
      </c>
      <c r="G242" s="39"/>
      <c r="H242" s="39"/>
      <c r="I242" s="189"/>
      <c r="J242" s="39"/>
      <c r="K242" s="39"/>
      <c r="L242" s="40"/>
      <c r="M242" s="190"/>
      <c r="N242" s="191"/>
      <c r="O242" s="73"/>
      <c r="P242" s="73"/>
      <c r="Q242" s="73"/>
      <c r="R242" s="73"/>
      <c r="S242" s="73"/>
      <c r="T242" s="74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20" t="s">
        <v>577</v>
      </c>
      <c r="AU242" s="20" t="s">
        <v>82</v>
      </c>
    </row>
    <row r="243" s="13" customFormat="1">
      <c r="A243" s="13"/>
      <c r="B243" s="194"/>
      <c r="C243" s="13"/>
      <c r="D243" s="187" t="s">
        <v>166</v>
      </c>
      <c r="E243" s="195" t="s">
        <v>3</v>
      </c>
      <c r="F243" s="196" t="s">
        <v>1065</v>
      </c>
      <c r="G243" s="13"/>
      <c r="H243" s="197">
        <v>56</v>
      </c>
      <c r="I243" s="198"/>
      <c r="J243" s="13"/>
      <c r="K243" s="13"/>
      <c r="L243" s="194"/>
      <c r="M243" s="199"/>
      <c r="N243" s="200"/>
      <c r="O243" s="200"/>
      <c r="P243" s="200"/>
      <c r="Q243" s="200"/>
      <c r="R243" s="200"/>
      <c r="S243" s="200"/>
      <c r="T243" s="20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5" t="s">
        <v>166</v>
      </c>
      <c r="AU243" s="195" t="s">
        <v>82</v>
      </c>
      <c r="AV243" s="13" t="s">
        <v>82</v>
      </c>
      <c r="AW243" s="13" t="s">
        <v>33</v>
      </c>
      <c r="AX243" s="13" t="s">
        <v>72</v>
      </c>
      <c r="AY243" s="195" t="s">
        <v>152</v>
      </c>
    </row>
    <row r="244" s="2" customFormat="1" ht="19.8" customHeight="1">
      <c r="A244" s="39"/>
      <c r="B244" s="173"/>
      <c r="C244" s="174" t="s">
        <v>429</v>
      </c>
      <c r="D244" s="174" t="s">
        <v>155</v>
      </c>
      <c r="E244" s="175" t="s">
        <v>1066</v>
      </c>
      <c r="F244" s="176" t="s">
        <v>1067</v>
      </c>
      <c r="G244" s="177" t="s">
        <v>170</v>
      </c>
      <c r="H244" s="178">
        <v>56</v>
      </c>
      <c r="I244" s="179"/>
      <c r="J244" s="180">
        <f>ROUND(I244*H244,2)</f>
        <v>0</v>
      </c>
      <c r="K244" s="176" t="s">
        <v>3</v>
      </c>
      <c r="L244" s="40"/>
      <c r="M244" s="181" t="s">
        <v>3</v>
      </c>
      <c r="N244" s="182" t="s">
        <v>43</v>
      </c>
      <c r="O244" s="73"/>
      <c r="P244" s="183">
        <f>O244*H244</f>
        <v>0</v>
      </c>
      <c r="Q244" s="183">
        <v>0.00017000000000000001</v>
      </c>
      <c r="R244" s="183">
        <f>Q244*H244</f>
        <v>0.0095200000000000007</v>
      </c>
      <c r="S244" s="183">
        <v>0</v>
      </c>
      <c r="T244" s="18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185" t="s">
        <v>160</v>
      </c>
      <c r="AT244" s="185" t="s">
        <v>155</v>
      </c>
      <c r="AU244" s="185" t="s">
        <v>82</v>
      </c>
      <c r="AY244" s="20" t="s">
        <v>152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20" t="s">
        <v>80</v>
      </c>
      <c r="BK244" s="186">
        <f>ROUND(I244*H244,2)</f>
        <v>0</v>
      </c>
      <c r="BL244" s="20" t="s">
        <v>160</v>
      </c>
      <c r="BM244" s="185" t="s">
        <v>1068</v>
      </c>
    </row>
    <row r="245" s="2" customFormat="1">
      <c r="A245" s="39"/>
      <c r="B245" s="40"/>
      <c r="C245" s="39"/>
      <c r="D245" s="187" t="s">
        <v>162</v>
      </c>
      <c r="E245" s="39"/>
      <c r="F245" s="188" t="s">
        <v>1069</v>
      </c>
      <c r="G245" s="39"/>
      <c r="H245" s="39"/>
      <c r="I245" s="189"/>
      <c r="J245" s="39"/>
      <c r="K245" s="39"/>
      <c r="L245" s="40"/>
      <c r="M245" s="190"/>
      <c r="N245" s="191"/>
      <c r="O245" s="73"/>
      <c r="P245" s="73"/>
      <c r="Q245" s="73"/>
      <c r="R245" s="73"/>
      <c r="S245" s="73"/>
      <c r="T245" s="74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20" t="s">
        <v>162</v>
      </c>
      <c r="AU245" s="20" t="s">
        <v>82</v>
      </c>
    </row>
    <row r="246" s="2" customFormat="1">
      <c r="A246" s="39"/>
      <c r="B246" s="40"/>
      <c r="C246" s="39"/>
      <c r="D246" s="187" t="s">
        <v>577</v>
      </c>
      <c r="E246" s="39"/>
      <c r="F246" s="219" t="s">
        <v>1070</v>
      </c>
      <c r="G246" s="39"/>
      <c r="H246" s="39"/>
      <c r="I246" s="189"/>
      <c r="J246" s="39"/>
      <c r="K246" s="39"/>
      <c r="L246" s="40"/>
      <c r="M246" s="190"/>
      <c r="N246" s="191"/>
      <c r="O246" s="73"/>
      <c r="P246" s="73"/>
      <c r="Q246" s="73"/>
      <c r="R246" s="73"/>
      <c r="S246" s="73"/>
      <c r="T246" s="74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20" t="s">
        <v>577</v>
      </c>
      <c r="AU246" s="20" t="s">
        <v>82</v>
      </c>
    </row>
    <row r="247" s="2" customFormat="1" ht="22.2" customHeight="1">
      <c r="A247" s="39"/>
      <c r="B247" s="173"/>
      <c r="C247" s="174" t="s">
        <v>438</v>
      </c>
      <c r="D247" s="174" t="s">
        <v>155</v>
      </c>
      <c r="E247" s="175" t="s">
        <v>1071</v>
      </c>
      <c r="F247" s="176" t="s">
        <v>1072</v>
      </c>
      <c r="G247" s="177" t="s">
        <v>354</v>
      </c>
      <c r="H247" s="178">
        <v>0.59599999999999997</v>
      </c>
      <c r="I247" s="179"/>
      <c r="J247" s="180">
        <f>ROUND(I247*H247,2)</f>
        <v>0</v>
      </c>
      <c r="K247" s="176" t="s">
        <v>159</v>
      </c>
      <c r="L247" s="40"/>
      <c r="M247" s="181" t="s">
        <v>3</v>
      </c>
      <c r="N247" s="182" t="s">
        <v>43</v>
      </c>
      <c r="O247" s="73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185" t="s">
        <v>284</v>
      </c>
      <c r="AT247" s="185" t="s">
        <v>155</v>
      </c>
      <c r="AU247" s="185" t="s">
        <v>82</v>
      </c>
      <c r="AY247" s="20" t="s">
        <v>152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20" t="s">
        <v>80</v>
      </c>
      <c r="BK247" s="186">
        <f>ROUND(I247*H247,2)</f>
        <v>0</v>
      </c>
      <c r="BL247" s="20" t="s">
        <v>284</v>
      </c>
      <c r="BM247" s="185" t="s">
        <v>1073</v>
      </c>
    </row>
    <row r="248" s="2" customFormat="1">
      <c r="A248" s="39"/>
      <c r="B248" s="40"/>
      <c r="C248" s="39"/>
      <c r="D248" s="187" t="s">
        <v>162</v>
      </c>
      <c r="E248" s="39"/>
      <c r="F248" s="188" t="s">
        <v>1074</v>
      </c>
      <c r="G248" s="39"/>
      <c r="H248" s="39"/>
      <c r="I248" s="189"/>
      <c r="J248" s="39"/>
      <c r="K248" s="39"/>
      <c r="L248" s="40"/>
      <c r="M248" s="190"/>
      <c r="N248" s="191"/>
      <c r="O248" s="73"/>
      <c r="P248" s="73"/>
      <c r="Q248" s="73"/>
      <c r="R248" s="73"/>
      <c r="S248" s="73"/>
      <c r="T248" s="74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20" t="s">
        <v>162</v>
      </c>
      <c r="AU248" s="20" t="s">
        <v>82</v>
      </c>
    </row>
    <row r="249" s="2" customFormat="1">
      <c r="A249" s="39"/>
      <c r="B249" s="40"/>
      <c r="C249" s="39"/>
      <c r="D249" s="192" t="s">
        <v>164</v>
      </c>
      <c r="E249" s="39"/>
      <c r="F249" s="193" t="s">
        <v>1075</v>
      </c>
      <c r="G249" s="39"/>
      <c r="H249" s="39"/>
      <c r="I249" s="189"/>
      <c r="J249" s="39"/>
      <c r="K249" s="39"/>
      <c r="L249" s="40"/>
      <c r="M249" s="190"/>
      <c r="N249" s="191"/>
      <c r="O249" s="73"/>
      <c r="P249" s="73"/>
      <c r="Q249" s="73"/>
      <c r="R249" s="73"/>
      <c r="S249" s="73"/>
      <c r="T249" s="74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20" t="s">
        <v>164</v>
      </c>
      <c r="AU249" s="20" t="s">
        <v>82</v>
      </c>
    </row>
    <row r="250" s="12" customFormat="1" ht="25.92" customHeight="1">
      <c r="A250" s="12"/>
      <c r="B250" s="160"/>
      <c r="C250" s="12"/>
      <c r="D250" s="161" t="s">
        <v>71</v>
      </c>
      <c r="E250" s="162" t="s">
        <v>397</v>
      </c>
      <c r="F250" s="162" t="s">
        <v>1076</v>
      </c>
      <c r="G250" s="12"/>
      <c r="H250" s="12"/>
      <c r="I250" s="163"/>
      <c r="J250" s="164">
        <f>BK250</f>
        <v>0</v>
      </c>
      <c r="K250" s="12"/>
      <c r="L250" s="160"/>
      <c r="M250" s="165"/>
      <c r="N250" s="166"/>
      <c r="O250" s="166"/>
      <c r="P250" s="167">
        <f>P251</f>
        <v>0</v>
      </c>
      <c r="Q250" s="166"/>
      <c r="R250" s="167">
        <f>R251</f>
        <v>0</v>
      </c>
      <c r="S250" s="166"/>
      <c r="T250" s="168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61" t="s">
        <v>153</v>
      </c>
      <c r="AT250" s="169" t="s">
        <v>71</v>
      </c>
      <c r="AU250" s="169" t="s">
        <v>72</v>
      </c>
      <c r="AY250" s="161" t="s">
        <v>152</v>
      </c>
      <c r="BK250" s="170">
        <f>BK251</f>
        <v>0</v>
      </c>
    </row>
    <row r="251" s="12" customFormat="1" ht="22.8" customHeight="1">
      <c r="A251" s="12"/>
      <c r="B251" s="160"/>
      <c r="C251" s="12"/>
      <c r="D251" s="161" t="s">
        <v>71</v>
      </c>
      <c r="E251" s="171" t="s">
        <v>1077</v>
      </c>
      <c r="F251" s="171" t="s">
        <v>1078</v>
      </c>
      <c r="G251" s="12"/>
      <c r="H251" s="12"/>
      <c r="I251" s="163"/>
      <c r="J251" s="172">
        <f>BK251</f>
        <v>0</v>
      </c>
      <c r="K251" s="12"/>
      <c r="L251" s="160"/>
      <c r="M251" s="165"/>
      <c r="N251" s="166"/>
      <c r="O251" s="166"/>
      <c r="P251" s="167">
        <f>SUM(P252:P257)</f>
        <v>0</v>
      </c>
      <c r="Q251" s="166"/>
      <c r="R251" s="167">
        <f>SUM(R252:R257)</f>
        <v>0</v>
      </c>
      <c r="S251" s="166"/>
      <c r="T251" s="168">
        <f>SUM(T252:T257)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61" t="s">
        <v>153</v>
      </c>
      <c r="AT251" s="169" t="s">
        <v>71</v>
      </c>
      <c r="AU251" s="169" t="s">
        <v>80</v>
      </c>
      <c r="AY251" s="161" t="s">
        <v>152</v>
      </c>
      <c r="BK251" s="170">
        <f>SUM(BK252:BK257)</f>
        <v>0</v>
      </c>
    </row>
    <row r="252" s="2" customFormat="1" ht="14.4" customHeight="1">
      <c r="A252" s="39"/>
      <c r="B252" s="173"/>
      <c r="C252" s="174" t="s">
        <v>445</v>
      </c>
      <c r="D252" s="174" t="s">
        <v>155</v>
      </c>
      <c r="E252" s="175" t="s">
        <v>1079</v>
      </c>
      <c r="F252" s="176" t="s">
        <v>1080</v>
      </c>
      <c r="G252" s="177" t="s">
        <v>1081</v>
      </c>
      <c r="H252" s="178">
        <v>1</v>
      </c>
      <c r="I252" s="179"/>
      <c r="J252" s="180">
        <f>ROUND(I252*H252,2)</f>
        <v>0</v>
      </c>
      <c r="K252" s="176" t="s">
        <v>3</v>
      </c>
      <c r="L252" s="40"/>
      <c r="M252" s="181" t="s">
        <v>3</v>
      </c>
      <c r="N252" s="182" t="s">
        <v>43</v>
      </c>
      <c r="O252" s="73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185" t="s">
        <v>624</v>
      </c>
      <c r="AT252" s="185" t="s">
        <v>155</v>
      </c>
      <c r="AU252" s="185" t="s">
        <v>82</v>
      </c>
      <c r="AY252" s="20" t="s">
        <v>152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20" t="s">
        <v>80</v>
      </c>
      <c r="BK252" s="186">
        <f>ROUND(I252*H252,2)</f>
        <v>0</v>
      </c>
      <c r="BL252" s="20" t="s">
        <v>624</v>
      </c>
      <c r="BM252" s="185" t="s">
        <v>1082</v>
      </c>
    </row>
    <row r="253" s="2" customFormat="1">
      <c r="A253" s="39"/>
      <c r="B253" s="40"/>
      <c r="C253" s="39"/>
      <c r="D253" s="187" t="s">
        <v>162</v>
      </c>
      <c r="E253" s="39"/>
      <c r="F253" s="188" t="s">
        <v>1080</v>
      </c>
      <c r="G253" s="39"/>
      <c r="H253" s="39"/>
      <c r="I253" s="189"/>
      <c r="J253" s="39"/>
      <c r="K253" s="39"/>
      <c r="L253" s="40"/>
      <c r="M253" s="190"/>
      <c r="N253" s="191"/>
      <c r="O253" s="73"/>
      <c r="P253" s="73"/>
      <c r="Q253" s="73"/>
      <c r="R253" s="73"/>
      <c r="S253" s="73"/>
      <c r="T253" s="74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20" t="s">
        <v>162</v>
      </c>
      <c r="AU253" s="20" t="s">
        <v>82</v>
      </c>
    </row>
    <row r="254" s="2" customFormat="1" ht="14.4" customHeight="1">
      <c r="A254" s="39"/>
      <c r="B254" s="173"/>
      <c r="C254" s="174" t="s">
        <v>452</v>
      </c>
      <c r="D254" s="174" t="s">
        <v>155</v>
      </c>
      <c r="E254" s="175" t="s">
        <v>1083</v>
      </c>
      <c r="F254" s="176" t="s">
        <v>1084</v>
      </c>
      <c r="G254" s="177" t="s">
        <v>1081</v>
      </c>
      <c r="H254" s="178">
        <v>1</v>
      </c>
      <c r="I254" s="179"/>
      <c r="J254" s="180">
        <f>ROUND(I254*H254,2)</f>
        <v>0</v>
      </c>
      <c r="K254" s="176" t="s">
        <v>3</v>
      </c>
      <c r="L254" s="40"/>
      <c r="M254" s="181" t="s">
        <v>3</v>
      </c>
      <c r="N254" s="182" t="s">
        <v>43</v>
      </c>
      <c r="O254" s="73"/>
      <c r="P254" s="183">
        <f>O254*H254</f>
        <v>0</v>
      </c>
      <c r="Q254" s="183">
        <v>0</v>
      </c>
      <c r="R254" s="183">
        <f>Q254*H254</f>
        <v>0</v>
      </c>
      <c r="S254" s="183">
        <v>0</v>
      </c>
      <c r="T254" s="184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185" t="s">
        <v>624</v>
      </c>
      <c r="AT254" s="185" t="s">
        <v>155</v>
      </c>
      <c r="AU254" s="185" t="s">
        <v>82</v>
      </c>
      <c r="AY254" s="20" t="s">
        <v>152</v>
      </c>
      <c r="BE254" s="186">
        <f>IF(N254="základní",J254,0)</f>
        <v>0</v>
      </c>
      <c r="BF254" s="186">
        <f>IF(N254="snížená",J254,0)</f>
        <v>0</v>
      </c>
      <c r="BG254" s="186">
        <f>IF(N254="zákl. přenesená",J254,0)</f>
        <v>0</v>
      </c>
      <c r="BH254" s="186">
        <f>IF(N254="sníž. přenesená",J254,0)</f>
        <v>0</v>
      </c>
      <c r="BI254" s="186">
        <f>IF(N254="nulová",J254,0)</f>
        <v>0</v>
      </c>
      <c r="BJ254" s="20" t="s">
        <v>80</v>
      </c>
      <c r="BK254" s="186">
        <f>ROUND(I254*H254,2)</f>
        <v>0</v>
      </c>
      <c r="BL254" s="20" t="s">
        <v>624</v>
      </c>
      <c r="BM254" s="185" t="s">
        <v>1085</v>
      </c>
    </row>
    <row r="255" s="2" customFormat="1">
      <c r="A255" s="39"/>
      <c r="B255" s="40"/>
      <c r="C255" s="39"/>
      <c r="D255" s="187" t="s">
        <v>162</v>
      </c>
      <c r="E255" s="39"/>
      <c r="F255" s="188" t="s">
        <v>1084</v>
      </c>
      <c r="G255" s="39"/>
      <c r="H255" s="39"/>
      <c r="I255" s="189"/>
      <c r="J255" s="39"/>
      <c r="K255" s="39"/>
      <c r="L255" s="40"/>
      <c r="M255" s="190"/>
      <c r="N255" s="191"/>
      <c r="O255" s="73"/>
      <c r="P255" s="73"/>
      <c r="Q255" s="73"/>
      <c r="R255" s="73"/>
      <c r="S255" s="73"/>
      <c r="T255" s="74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20" t="s">
        <v>162</v>
      </c>
      <c r="AU255" s="20" t="s">
        <v>82</v>
      </c>
    </row>
    <row r="256" s="2" customFormat="1" ht="14.4" customHeight="1">
      <c r="A256" s="39"/>
      <c r="B256" s="173"/>
      <c r="C256" s="174" t="s">
        <v>458</v>
      </c>
      <c r="D256" s="174" t="s">
        <v>155</v>
      </c>
      <c r="E256" s="175" t="s">
        <v>1086</v>
      </c>
      <c r="F256" s="176" t="s">
        <v>1087</v>
      </c>
      <c r="G256" s="177" t="s">
        <v>1081</v>
      </c>
      <c r="H256" s="178">
        <v>1</v>
      </c>
      <c r="I256" s="179"/>
      <c r="J256" s="180">
        <f>ROUND(I256*H256,2)</f>
        <v>0</v>
      </c>
      <c r="K256" s="176" t="s">
        <v>3</v>
      </c>
      <c r="L256" s="40"/>
      <c r="M256" s="181" t="s">
        <v>3</v>
      </c>
      <c r="N256" s="182" t="s">
        <v>43</v>
      </c>
      <c r="O256" s="73"/>
      <c r="P256" s="183">
        <f>O256*H256</f>
        <v>0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185" t="s">
        <v>624</v>
      </c>
      <c r="AT256" s="185" t="s">
        <v>155</v>
      </c>
      <c r="AU256" s="185" t="s">
        <v>82</v>
      </c>
      <c r="AY256" s="20" t="s">
        <v>152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20" t="s">
        <v>80</v>
      </c>
      <c r="BK256" s="186">
        <f>ROUND(I256*H256,2)</f>
        <v>0</v>
      </c>
      <c r="BL256" s="20" t="s">
        <v>624</v>
      </c>
      <c r="BM256" s="185" t="s">
        <v>1088</v>
      </c>
    </row>
    <row r="257" s="2" customFormat="1">
      <c r="A257" s="39"/>
      <c r="B257" s="40"/>
      <c r="C257" s="39"/>
      <c r="D257" s="187" t="s">
        <v>162</v>
      </c>
      <c r="E257" s="39"/>
      <c r="F257" s="188" t="s">
        <v>1087</v>
      </c>
      <c r="G257" s="39"/>
      <c r="H257" s="39"/>
      <c r="I257" s="189"/>
      <c r="J257" s="39"/>
      <c r="K257" s="39"/>
      <c r="L257" s="40"/>
      <c r="M257" s="223"/>
      <c r="N257" s="224"/>
      <c r="O257" s="225"/>
      <c r="P257" s="225"/>
      <c r="Q257" s="225"/>
      <c r="R257" s="225"/>
      <c r="S257" s="225"/>
      <c r="T257" s="22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20" t="s">
        <v>162</v>
      </c>
      <c r="AU257" s="20" t="s">
        <v>82</v>
      </c>
    </row>
    <row r="258" s="2" customFormat="1" ht="6.96" customHeight="1">
      <c r="A258" s="39"/>
      <c r="B258" s="56"/>
      <c r="C258" s="57"/>
      <c r="D258" s="57"/>
      <c r="E258" s="57"/>
      <c r="F258" s="57"/>
      <c r="G258" s="57"/>
      <c r="H258" s="57"/>
      <c r="I258" s="57"/>
      <c r="J258" s="57"/>
      <c r="K258" s="57"/>
      <c r="L258" s="40"/>
      <c r="M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</row>
  </sheetData>
  <autoFilter ref="C94:K257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00" r:id="rId1" display="https://podminky.urs.cz/item/CS_URS_2024_01/310239211"/>
    <hyperlink ref="F105" r:id="rId2" display="https://podminky.urs.cz/item/CS_URS_2024_01/413232211"/>
    <hyperlink ref="F110" r:id="rId3" display="https://podminky.urs.cz/item/CS_URS_2024_01/612325225"/>
    <hyperlink ref="F114" r:id="rId4" display="https://podminky.urs.cz/item/CS_URS_2024_01/612325302"/>
    <hyperlink ref="F118" r:id="rId5" display="https://podminky.urs.cz/item/CS_URS_2024_01/621325109"/>
    <hyperlink ref="F122" r:id="rId6" display="https://podminky.urs.cz/item/CS_URS_2024_01/622525105"/>
    <hyperlink ref="F128" r:id="rId7" display="https://podminky.urs.cz/item/CS_URS_2024_01/949311113"/>
    <hyperlink ref="F132" r:id="rId8" display="https://podminky.urs.cz/item/CS_URS_2024_01/949311211"/>
    <hyperlink ref="F136" r:id="rId9" display="https://podminky.urs.cz/item/CS_URS_2024_01/949311813"/>
    <hyperlink ref="F139" r:id="rId10" display="https://podminky.urs.cz/item/CS_URS_2024_01/949211131"/>
    <hyperlink ref="F142" r:id="rId11" display="https://podminky.urs.cz/item/CS_URS_2024_01/949211231"/>
    <hyperlink ref="F146" r:id="rId12" display="https://podminky.urs.cz/item/CS_URS_2024_01/949211831"/>
    <hyperlink ref="F149" r:id="rId13" display="https://podminky.urs.cz/item/CS_URS_2024_01/944111122"/>
    <hyperlink ref="F153" r:id="rId14" display="https://podminky.urs.cz/item/CS_URS_2024_01/944111222"/>
    <hyperlink ref="F157" r:id="rId15" display="https://podminky.urs.cz/item/CS_URS_2024_01/944111822"/>
    <hyperlink ref="F161" r:id="rId16" display="https://podminky.urs.cz/item/CS_URS_2024_01/952901111"/>
    <hyperlink ref="F166" r:id="rId17" display="https://podminky.urs.cz/item/CS_URS_2024_01/973031325"/>
    <hyperlink ref="F170" r:id="rId18" display="https://podminky.urs.cz/item/CS_URS_2024_01/977151131"/>
    <hyperlink ref="F174" r:id="rId19" display="https://podminky.urs.cz/item/CS_URS_2024_01/968072455"/>
    <hyperlink ref="F179" r:id="rId20" display="https://podminky.urs.cz/item/CS_URS_2024_01/997013214"/>
    <hyperlink ref="F182" r:id="rId21" display="https://podminky.urs.cz/item/CS_URS_2024_01/997013501"/>
    <hyperlink ref="F185" r:id="rId22" display="https://podminky.urs.cz/item/CS_URS_2024_01/997013509"/>
    <hyperlink ref="F189" r:id="rId23" display="https://podminky.urs.cz/item/CS_URS_2024_01/997013631"/>
    <hyperlink ref="F193" r:id="rId24" display="https://podminky.urs.cz/item/CS_URS_2024_01/998018003"/>
    <hyperlink ref="F198" r:id="rId25" display="https://podminky.urs.cz/item/CS_URS_2024_01/712311101"/>
    <hyperlink ref="F205" r:id="rId26" display="https://podminky.urs.cz/item/CS_URS_2024_01/712340833"/>
    <hyperlink ref="F209" r:id="rId27" display="https://podminky.urs.cz/item/CS_URS_2024_01/712341559"/>
    <hyperlink ref="F216" r:id="rId28" display="https://podminky.urs.cz/item/CS_URS_2024_01/998712103"/>
    <hyperlink ref="F220" r:id="rId29" display="https://podminky.urs.cz/item/CS_URS_2024_01/764316625"/>
    <hyperlink ref="F224" r:id="rId30" display="https://podminky.urs.cz/item/CS_URS_2024_01/998764103"/>
    <hyperlink ref="F228" r:id="rId31" display="https://podminky.urs.cz/item/CS_URS_2024_01/767995114"/>
    <hyperlink ref="F241" r:id="rId32" display="https://podminky.urs.cz/item/CS_URS_2024_01/953961113"/>
    <hyperlink ref="F249" r:id="rId33" display="https://podminky.urs.cz/item/CS_URS_2024_01/99876710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4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="1" customFormat="1" ht="24.96" customHeight="1">
      <c r="B4" s="23"/>
      <c r="D4" s="24" t="s">
        <v>111</v>
      </c>
      <c r="L4" s="23"/>
      <c r="M4" s="123" t="s">
        <v>11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33" t="s">
        <v>17</v>
      </c>
      <c r="L6" s="23"/>
    </row>
    <row r="7" s="1" customFormat="1" ht="27" customHeight="1">
      <c r="B7" s="23"/>
      <c r="E7" s="124" t="str">
        <f>'Rekapitulace stavby'!K6</f>
        <v>ZŠ Konečná-učebna žákovské kuchyňky vč.kabinetu,vybudování bezbar.WC a rekontrukce bezbar.přístupu</v>
      </c>
      <c r="F7" s="33"/>
      <c r="G7" s="33"/>
      <c r="H7" s="33"/>
      <c r="L7" s="23"/>
    </row>
    <row r="8" s="2" customFormat="1" ht="12" customHeight="1">
      <c r="A8" s="39"/>
      <c r="B8" s="40"/>
      <c r="C8" s="39"/>
      <c r="D8" s="33" t="s">
        <v>112</v>
      </c>
      <c r="E8" s="39"/>
      <c r="F8" s="39"/>
      <c r="G8" s="39"/>
      <c r="H8" s="39"/>
      <c r="I8" s="39"/>
      <c r="J8" s="39"/>
      <c r="K8" s="39"/>
      <c r="L8" s="12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0"/>
      <c r="C9" s="39"/>
      <c r="D9" s="39"/>
      <c r="E9" s="63" t="s">
        <v>1089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15. 1. 2024</v>
      </c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tr">
        <f>IF('Rekapitulace stavby'!AN19="","",'Rekapitulace stavby'!AN19)</f>
        <v/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tr">
        <f>IF('Rekapitulace stavby'!E20="","",'Rekapitulace stavby'!E20)</f>
        <v xml:space="preserve"> </v>
      </c>
      <c r="F24" s="39"/>
      <c r="G24" s="39"/>
      <c r="H24" s="39"/>
      <c r="I24" s="33" t="s">
        <v>28</v>
      </c>
      <c r="J24" s="28" t="str">
        <f>IF('Rekapitulace stavby'!AN20="","",'Rekapitulace stavby'!AN20)</f>
        <v/>
      </c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72" customHeight="1">
      <c r="A27" s="126"/>
      <c r="B27" s="127"/>
      <c r="C27" s="126"/>
      <c r="D27" s="126"/>
      <c r="E27" s="37" t="s">
        <v>37</v>
      </c>
      <c r="F27" s="37"/>
      <c r="G27" s="37"/>
      <c r="H27" s="37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2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9" t="s">
        <v>38</v>
      </c>
      <c r="E30" s="39"/>
      <c r="F30" s="39"/>
      <c r="G30" s="39"/>
      <c r="H30" s="39"/>
      <c r="I30" s="39"/>
      <c r="J30" s="91">
        <f>ROUND(J85, 2)</f>
        <v>0</v>
      </c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30" t="s">
        <v>42</v>
      </c>
      <c r="E33" s="33" t="s">
        <v>43</v>
      </c>
      <c r="F33" s="131">
        <f>ROUND((SUM(BE85:BE185)),  2)</f>
        <v>0</v>
      </c>
      <c r="G33" s="39"/>
      <c r="H33" s="39"/>
      <c r="I33" s="132">
        <v>0.20999999999999999</v>
      </c>
      <c r="J33" s="131">
        <f>ROUND(((SUM(BE85:BE185))*I33),  2)</f>
        <v>0</v>
      </c>
      <c r="K33" s="39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44</v>
      </c>
      <c r="F34" s="131">
        <f>ROUND((SUM(BF85:BF185)),  2)</f>
        <v>0</v>
      </c>
      <c r="G34" s="39"/>
      <c r="H34" s="39"/>
      <c r="I34" s="132">
        <v>0.12</v>
      </c>
      <c r="J34" s="131">
        <f>ROUND(((SUM(BF85:BF185))*I34),  2)</f>
        <v>0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45</v>
      </c>
      <c r="F35" s="131">
        <f>ROUND((SUM(BG85:BG185)),  2)</f>
        <v>0</v>
      </c>
      <c r="G35" s="39"/>
      <c r="H35" s="39"/>
      <c r="I35" s="132">
        <v>0.20999999999999999</v>
      </c>
      <c r="J35" s="131">
        <f>0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46</v>
      </c>
      <c r="F36" s="131">
        <f>ROUND((SUM(BH85:BH185)),  2)</f>
        <v>0</v>
      </c>
      <c r="G36" s="39"/>
      <c r="H36" s="39"/>
      <c r="I36" s="132">
        <v>0.12</v>
      </c>
      <c r="J36" s="131">
        <f>0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47</v>
      </c>
      <c r="F37" s="131">
        <f>ROUND((SUM(BI85:BI185)),  2)</f>
        <v>0</v>
      </c>
      <c r="G37" s="39"/>
      <c r="H37" s="39"/>
      <c r="I37" s="132">
        <v>0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3"/>
      <c r="D39" s="134" t="s">
        <v>48</v>
      </c>
      <c r="E39" s="77"/>
      <c r="F39" s="77"/>
      <c r="G39" s="135" t="s">
        <v>49</v>
      </c>
      <c r="H39" s="136" t="s">
        <v>50</v>
      </c>
      <c r="I39" s="77"/>
      <c r="J39" s="137">
        <f>SUM(J30:J37)</f>
        <v>0</v>
      </c>
      <c r="K39" s="138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2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39"/>
      <c r="E45" s="39"/>
      <c r="F45" s="39"/>
      <c r="G45" s="39"/>
      <c r="H45" s="39"/>
      <c r="I45" s="39"/>
      <c r="J45" s="39"/>
      <c r="K45" s="39"/>
      <c r="L45" s="12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7" customHeight="1">
      <c r="A48" s="39"/>
      <c r="B48" s="40"/>
      <c r="C48" s="39"/>
      <c r="D48" s="39"/>
      <c r="E48" s="124" t="str">
        <f>E7</f>
        <v>ZŠ Konečná-učebna žákovské kuchyňky vč.kabinetu,vybudování bezbar.WC a rekontrukce bezbar.přístupu</v>
      </c>
      <c r="F48" s="33"/>
      <c r="G48" s="33"/>
      <c r="H48" s="33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112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39"/>
      <c r="D50" s="39"/>
      <c r="E50" s="63" t="str">
        <f>E9</f>
        <v>D.1.4.01 - Kanalizace</v>
      </c>
      <c r="F50" s="39"/>
      <c r="G50" s="39"/>
      <c r="H50" s="39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2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39"/>
      <c r="E52" s="39"/>
      <c r="F52" s="28" t="str">
        <f>F12</f>
        <v>Karlovy Vary</v>
      </c>
      <c r="G52" s="39"/>
      <c r="H52" s="39"/>
      <c r="I52" s="33" t="s">
        <v>23</v>
      </c>
      <c r="J52" s="65" t="str">
        <f>IF(J12="","",J12)</f>
        <v>15. 1. 2024</v>
      </c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Karlovy Vary</v>
      </c>
      <c r="G54" s="39"/>
      <c r="H54" s="39"/>
      <c r="I54" s="33" t="s">
        <v>31</v>
      </c>
      <c r="J54" s="37" t="str">
        <f>E21</f>
        <v>Oto Szakos</v>
      </c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 xml:space="preserve"> </v>
      </c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39" t="s">
        <v>115</v>
      </c>
      <c r="D57" s="133"/>
      <c r="E57" s="133"/>
      <c r="F57" s="133"/>
      <c r="G57" s="133"/>
      <c r="H57" s="133"/>
      <c r="I57" s="133"/>
      <c r="J57" s="140" t="s">
        <v>116</v>
      </c>
      <c r="K57" s="133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1" t="s">
        <v>70</v>
      </c>
      <c r="D59" s="39"/>
      <c r="E59" s="39"/>
      <c r="F59" s="39"/>
      <c r="G59" s="39"/>
      <c r="H59" s="39"/>
      <c r="I59" s="39"/>
      <c r="J59" s="91">
        <f>J85</f>
        <v>0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117</v>
      </c>
    </row>
    <row r="60" s="9" customFormat="1" ht="24.96" customHeight="1">
      <c r="A60" s="9"/>
      <c r="B60" s="142"/>
      <c r="C60" s="9"/>
      <c r="D60" s="143" t="s">
        <v>118</v>
      </c>
      <c r="E60" s="144"/>
      <c r="F60" s="144"/>
      <c r="G60" s="144"/>
      <c r="H60" s="144"/>
      <c r="I60" s="144"/>
      <c r="J60" s="145">
        <f>J86</f>
        <v>0</v>
      </c>
      <c r="K60" s="9"/>
      <c r="L60" s="14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46"/>
      <c r="C61" s="10"/>
      <c r="D61" s="147" t="s">
        <v>126</v>
      </c>
      <c r="E61" s="148"/>
      <c r="F61" s="148"/>
      <c r="G61" s="148"/>
      <c r="H61" s="148"/>
      <c r="I61" s="148"/>
      <c r="J61" s="149">
        <f>J87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42"/>
      <c r="C62" s="9"/>
      <c r="D62" s="143" t="s">
        <v>128</v>
      </c>
      <c r="E62" s="144"/>
      <c r="F62" s="144"/>
      <c r="G62" s="144"/>
      <c r="H62" s="144"/>
      <c r="I62" s="144"/>
      <c r="J62" s="145">
        <f>J101</f>
        <v>0</v>
      </c>
      <c r="K62" s="9"/>
      <c r="L62" s="14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46"/>
      <c r="C63" s="10"/>
      <c r="D63" s="147" t="s">
        <v>1090</v>
      </c>
      <c r="E63" s="148"/>
      <c r="F63" s="148"/>
      <c r="G63" s="148"/>
      <c r="H63" s="148"/>
      <c r="I63" s="148"/>
      <c r="J63" s="149">
        <f>J102</f>
        <v>0</v>
      </c>
      <c r="K63" s="10"/>
      <c r="L63" s="14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46"/>
      <c r="C64" s="10"/>
      <c r="D64" s="147" t="s">
        <v>1091</v>
      </c>
      <c r="E64" s="148"/>
      <c r="F64" s="148"/>
      <c r="G64" s="148"/>
      <c r="H64" s="148"/>
      <c r="I64" s="148"/>
      <c r="J64" s="149">
        <f>J148</f>
        <v>0</v>
      </c>
      <c r="K64" s="10"/>
      <c r="L64" s="14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46"/>
      <c r="C65" s="10"/>
      <c r="D65" s="147" t="s">
        <v>1092</v>
      </c>
      <c r="E65" s="148"/>
      <c r="F65" s="148"/>
      <c r="G65" s="148"/>
      <c r="H65" s="148"/>
      <c r="I65" s="148"/>
      <c r="J65" s="149">
        <f>J182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39"/>
      <c r="D66" s="39"/>
      <c r="E66" s="39"/>
      <c r="F66" s="39"/>
      <c r="G66" s="39"/>
      <c r="H66" s="39"/>
      <c r="I66" s="39"/>
      <c r="J66" s="39"/>
      <c r="K66" s="39"/>
      <c r="L66" s="12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12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12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137</v>
      </c>
      <c r="D72" s="39"/>
      <c r="E72" s="39"/>
      <c r="F72" s="39"/>
      <c r="G72" s="39"/>
      <c r="H72" s="39"/>
      <c r="I72" s="39"/>
      <c r="J72" s="39"/>
      <c r="K72" s="39"/>
      <c r="L72" s="12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39"/>
      <c r="D73" s="39"/>
      <c r="E73" s="39"/>
      <c r="F73" s="39"/>
      <c r="G73" s="39"/>
      <c r="H73" s="39"/>
      <c r="I73" s="39"/>
      <c r="J73" s="39"/>
      <c r="K73" s="39"/>
      <c r="L73" s="12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17</v>
      </c>
      <c r="D74" s="39"/>
      <c r="E74" s="39"/>
      <c r="F74" s="39"/>
      <c r="G74" s="39"/>
      <c r="H74" s="39"/>
      <c r="I74" s="39"/>
      <c r="J74" s="39"/>
      <c r="K74" s="3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7" customHeight="1">
      <c r="A75" s="39"/>
      <c r="B75" s="40"/>
      <c r="C75" s="39"/>
      <c r="D75" s="39"/>
      <c r="E75" s="124" t="str">
        <f>E7</f>
        <v>ZŠ Konečná-učebna žákovské kuchyňky vč.kabinetu,vybudování bezbar.WC a rekontrukce bezbar.přístupu</v>
      </c>
      <c r="F75" s="33"/>
      <c r="G75" s="33"/>
      <c r="H75" s="33"/>
      <c r="I75" s="39"/>
      <c r="J75" s="39"/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112</v>
      </c>
      <c r="D76" s="39"/>
      <c r="E76" s="39"/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5.6" customHeight="1">
      <c r="A77" s="39"/>
      <c r="B77" s="40"/>
      <c r="C77" s="39"/>
      <c r="D77" s="39"/>
      <c r="E77" s="63" t="str">
        <f>E9</f>
        <v>D.1.4.01 - Kanalizace</v>
      </c>
      <c r="F77" s="39"/>
      <c r="G77" s="39"/>
      <c r="H77" s="39"/>
      <c r="I77" s="39"/>
      <c r="J77" s="39"/>
      <c r="K77" s="39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39"/>
      <c r="D78" s="39"/>
      <c r="E78" s="39"/>
      <c r="F78" s="39"/>
      <c r="G78" s="39"/>
      <c r="H78" s="39"/>
      <c r="I78" s="39"/>
      <c r="J78" s="39"/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39"/>
      <c r="E79" s="39"/>
      <c r="F79" s="28" t="str">
        <f>F12</f>
        <v>Karlovy Vary</v>
      </c>
      <c r="G79" s="39"/>
      <c r="H79" s="39"/>
      <c r="I79" s="33" t="s">
        <v>23</v>
      </c>
      <c r="J79" s="65" t="str">
        <f>IF(J12="","",J12)</f>
        <v>15. 1. 2024</v>
      </c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39"/>
      <c r="D80" s="39"/>
      <c r="E80" s="39"/>
      <c r="F80" s="39"/>
      <c r="G80" s="39"/>
      <c r="H80" s="39"/>
      <c r="I80" s="39"/>
      <c r="J80" s="39"/>
      <c r="K80" s="39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6" customHeight="1">
      <c r="A81" s="39"/>
      <c r="B81" s="40"/>
      <c r="C81" s="33" t="s">
        <v>25</v>
      </c>
      <c r="D81" s="39"/>
      <c r="E81" s="39"/>
      <c r="F81" s="28" t="str">
        <f>E15</f>
        <v>Statutární město Karlovy Vary</v>
      </c>
      <c r="G81" s="39"/>
      <c r="H81" s="39"/>
      <c r="I81" s="33" t="s">
        <v>31</v>
      </c>
      <c r="J81" s="37" t="str">
        <f>E21</f>
        <v>Oto Szakos</v>
      </c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6" customHeight="1">
      <c r="A82" s="39"/>
      <c r="B82" s="40"/>
      <c r="C82" s="33" t="s">
        <v>29</v>
      </c>
      <c r="D82" s="39"/>
      <c r="E82" s="39"/>
      <c r="F82" s="28" t="str">
        <f>IF(E18="","",E18)</f>
        <v>Vyplň údaj</v>
      </c>
      <c r="G82" s="39"/>
      <c r="H82" s="39"/>
      <c r="I82" s="33" t="s">
        <v>34</v>
      </c>
      <c r="J82" s="37" t="str">
        <f>E24</f>
        <v xml:space="preserve"> </v>
      </c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12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50"/>
      <c r="B84" s="151"/>
      <c r="C84" s="152" t="s">
        <v>138</v>
      </c>
      <c r="D84" s="153" t="s">
        <v>57</v>
      </c>
      <c r="E84" s="153" t="s">
        <v>53</v>
      </c>
      <c r="F84" s="153" t="s">
        <v>54</v>
      </c>
      <c r="G84" s="153" t="s">
        <v>139</v>
      </c>
      <c r="H84" s="153" t="s">
        <v>140</v>
      </c>
      <c r="I84" s="153" t="s">
        <v>141</v>
      </c>
      <c r="J84" s="153" t="s">
        <v>116</v>
      </c>
      <c r="K84" s="154" t="s">
        <v>142</v>
      </c>
      <c r="L84" s="155"/>
      <c r="M84" s="81" t="s">
        <v>3</v>
      </c>
      <c r="N84" s="82" t="s">
        <v>42</v>
      </c>
      <c r="O84" s="82" t="s">
        <v>143</v>
      </c>
      <c r="P84" s="82" t="s">
        <v>144</v>
      </c>
      <c r="Q84" s="82" t="s">
        <v>145</v>
      </c>
      <c r="R84" s="82" t="s">
        <v>146</v>
      </c>
      <c r="S84" s="82" t="s">
        <v>147</v>
      </c>
      <c r="T84" s="83" t="s">
        <v>148</v>
      </c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</row>
    <row r="85" s="2" customFormat="1" ht="22.8" customHeight="1">
      <c r="A85" s="39"/>
      <c r="B85" s="40"/>
      <c r="C85" s="88" t="s">
        <v>149</v>
      </c>
      <c r="D85" s="39"/>
      <c r="E85" s="39"/>
      <c r="F85" s="39"/>
      <c r="G85" s="39"/>
      <c r="H85" s="39"/>
      <c r="I85" s="39"/>
      <c r="J85" s="156">
        <f>BK85</f>
        <v>0</v>
      </c>
      <c r="K85" s="39"/>
      <c r="L85" s="40"/>
      <c r="M85" s="84"/>
      <c r="N85" s="69"/>
      <c r="O85" s="85"/>
      <c r="P85" s="157">
        <f>P86+P101</f>
        <v>0</v>
      </c>
      <c r="Q85" s="85"/>
      <c r="R85" s="157">
        <f>R86+R101</f>
        <v>0.106644</v>
      </c>
      <c r="S85" s="85"/>
      <c r="T85" s="158">
        <f>T86+T101</f>
        <v>0.46679999999999999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20" t="s">
        <v>71</v>
      </c>
      <c r="AU85" s="20" t="s">
        <v>117</v>
      </c>
      <c r="BK85" s="159">
        <f>BK86+BK101</f>
        <v>0</v>
      </c>
    </row>
    <row r="86" s="12" customFormat="1" ht="25.92" customHeight="1">
      <c r="A86" s="12"/>
      <c r="B86" s="160"/>
      <c r="C86" s="12"/>
      <c r="D86" s="161" t="s">
        <v>71</v>
      </c>
      <c r="E86" s="162" t="s">
        <v>150</v>
      </c>
      <c r="F86" s="162" t="s">
        <v>151</v>
      </c>
      <c r="G86" s="12"/>
      <c r="H86" s="12"/>
      <c r="I86" s="163"/>
      <c r="J86" s="164">
        <f>BK86</f>
        <v>0</v>
      </c>
      <c r="K86" s="12"/>
      <c r="L86" s="160"/>
      <c r="M86" s="165"/>
      <c r="N86" s="166"/>
      <c r="O86" s="166"/>
      <c r="P86" s="167">
        <f>P87</f>
        <v>0</v>
      </c>
      <c r="Q86" s="166"/>
      <c r="R86" s="167">
        <f>R87</f>
        <v>0</v>
      </c>
      <c r="S86" s="166"/>
      <c r="T86" s="168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61" t="s">
        <v>80</v>
      </c>
      <c r="AT86" s="169" t="s">
        <v>71</v>
      </c>
      <c r="AU86" s="169" t="s">
        <v>72</v>
      </c>
      <c r="AY86" s="161" t="s">
        <v>152</v>
      </c>
      <c r="BK86" s="170">
        <f>BK87</f>
        <v>0</v>
      </c>
    </row>
    <row r="87" s="12" customFormat="1" ht="22.8" customHeight="1">
      <c r="A87" s="12"/>
      <c r="B87" s="160"/>
      <c r="C87" s="12"/>
      <c r="D87" s="161" t="s">
        <v>71</v>
      </c>
      <c r="E87" s="171" t="s">
        <v>349</v>
      </c>
      <c r="F87" s="171" t="s">
        <v>350</v>
      </c>
      <c r="G87" s="12"/>
      <c r="H87" s="12"/>
      <c r="I87" s="163"/>
      <c r="J87" s="172">
        <f>BK87</f>
        <v>0</v>
      </c>
      <c r="K87" s="12"/>
      <c r="L87" s="160"/>
      <c r="M87" s="165"/>
      <c r="N87" s="166"/>
      <c r="O87" s="166"/>
      <c r="P87" s="167">
        <f>SUM(P88:P100)</f>
        <v>0</v>
      </c>
      <c r="Q87" s="166"/>
      <c r="R87" s="167">
        <f>SUM(R88:R100)</f>
        <v>0</v>
      </c>
      <c r="S87" s="166"/>
      <c r="T87" s="168">
        <f>SUM(T88:T100)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61" t="s">
        <v>80</v>
      </c>
      <c r="AT87" s="169" t="s">
        <v>71</v>
      </c>
      <c r="AU87" s="169" t="s">
        <v>80</v>
      </c>
      <c r="AY87" s="161" t="s">
        <v>152</v>
      </c>
      <c r="BK87" s="170">
        <f>SUM(BK88:BK100)</f>
        <v>0</v>
      </c>
    </row>
    <row r="88" s="2" customFormat="1" ht="22.2" customHeight="1">
      <c r="A88" s="39"/>
      <c r="B88" s="173"/>
      <c r="C88" s="174" t="s">
        <v>80</v>
      </c>
      <c r="D88" s="174" t="s">
        <v>155</v>
      </c>
      <c r="E88" s="175" t="s">
        <v>352</v>
      </c>
      <c r="F88" s="176" t="s">
        <v>353</v>
      </c>
      <c r="G88" s="177" t="s">
        <v>354</v>
      </c>
      <c r="H88" s="178">
        <v>0.46700000000000003</v>
      </c>
      <c r="I88" s="179"/>
      <c r="J88" s="180">
        <f>ROUND(I88*H88,2)</f>
        <v>0</v>
      </c>
      <c r="K88" s="176" t="s">
        <v>159</v>
      </c>
      <c r="L88" s="40"/>
      <c r="M88" s="181" t="s">
        <v>3</v>
      </c>
      <c r="N88" s="182" t="s">
        <v>43</v>
      </c>
      <c r="O88" s="73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185" t="s">
        <v>160</v>
      </c>
      <c r="AT88" s="185" t="s">
        <v>155</v>
      </c>
      <c r="AU88" s="185" t="s">
        <v>82</v>
      </c>
      <c r="AY88" s="20" t="s">
        <v>152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20" t="s">
        <v>80</v>
      </c>
      <c r="BK88" s="186">
        <f>ROUND(I88*H88,2)</f>
        <v>0</v>
      </c>
      <c r="BL88" s="20" t="s">
        <v>160</v>
      </c>
      <c r="BM88" s="185" t="s">
        <v>1093</v>
      </c>
    </row>
    <row r="89" s="2" customFormat="1">
      <c r="A89" s="39"/>
      <c r="B89" s="40"/>
      <c r="C89" s="39"/>
      <c r="D89" s="187" t="s">
        <v>162</v>
      </c>
      <c r="E89" s="39"/>
      <c r="F89" s="188" t="s">
        <v>356</v>
      </c>
      <c r="G89" s="39"/>
      <c r="H89" s="39"/>
      <c r="I89" s="189"/>
      <c r="J89" s="39"/>
      <c r="K89" s="39"/>
      <c r="L89" s="40"/>
      <c r="M89" s="190"/>
      <c r="N89" s="191"/>
      <c r="O89" s="73"/>
      <c r="P89" s="73"/>
      <c r="Q89" s="73"/>
      <c r="R89" s="73"/>
      <c r="S89" s="73"/>
      <c r="T89" s="74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20" t="s">
        <v>162</v>
      </c>
      <c r="AU89" s="20" t="s">
        <v>82</v>
      </c>
    </row>
    <row r="90" s="2" customFormat="1">
      <c r="A90" s="39"/>
      <c r="B90" s="40"/>
      <c r="C90" s="39"/>
      <c r="D90" s="192" t="s">
        <v>164</v>
      </c>
      <c r="E90" s="39"/>
      <c r="F90" s="193" t="s">
        <v>357</v>
      </c>
      <c r="G90" s="39"/>
      <c r="H90" s="39"/>
      <c r="I90" s="189"/>
      <c r="J90" s="39"/>
      <c r="K90" s="39"/>
      <c r="L90" s="40"/>
      <c r="M90" s="190"/>
      <c r="N90" s="191"/>
      <c r="O90" s="73"/>
      <c r="P90" s="73"/>
      <c r="Q90" s="73"/>
      <c r="R90" s="73"/>
      <c r="S90" s="73"/>
      <c r="T90" s="74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20" t="s">
        <v>164</v>
      </c>
      <c r="AU90" s="20" t="s">
        <v>82</v>
      </c>
    </row>
    <row r="91" s="2" customFormat="1" ht="22.2" customHeight="1">
      <c r="A91" s="39"/>
      <c r="B91" s="173"/>
      <c r="C91" s="174" t="s">
        <v>82</v>
      </c>
      <c r="D91" s="174" t="s">
        <v>155</v>
      </c>
      <c r="E91" s="175" t="s">
        <v>359</v>
      </c>
      <c r="F91" s="176" t="s">
        <v>360</v>
      </c>
      <c r="G91" s="177" t="s">
        <v>354</v>
      </c>
      <c r="H91" s="178">
        <v>0.46700000000000003</v>
      </c>
      <c r="I91" s="179"/>
      <c r="J91" s="180">
        <f>ROUND(I91*H91,2)</f>
        <v>0</v>
      </c>
      <c r="K91" s="176" t="s">
        <v>159</v>
      </c>
      <c r="L91" s="40"/>
      <c r="M91" s="181" t="s">
        <v>3</v>
      </c>
      <c r="N91" s="182" t="s">
        <v>43</v>
      </c>
      <c r="O91" s="73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85" t="s">
        <v>160</v>
      </c>
      <c r="AT91" s="185" t="s">
        <v>155</v>
      </c>
      <c r="AU91" s="185" t="s">
        <v>82</v>
      </c>
      <c r="AY91" s="20" t="s">
        <v>152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0" t="s">
        <v>80</v>
      </c>
      <c r="BK91" s="186">
        <f>ROUND(I91*H91,2)</f>
        <v>0</v>
      </c>
      <c r="BL91" s="20" t="s">
        <v>160</v>
      </c>
      <c r="BM91" s="185" t="s">
        <v>1094</v>
      </c>
    </row>
    <row r="92" s="2" customFormat="1">
      <c r="A92" s="39"/>
      <c r="B92" s="40"/>
      <c r="C92" s="39"/>
      <c r="D92" s="187" t="s">
        <v>162</v>
      </c>
      <c r="E92" s="39"/>
      <c r="F92" s="188" t="s">
        <v>362</v>
      </c>
      <c r="G92" s="39"/>
      <c r="H92" s="39"/>
      <c r="I92" s="189"/>
      <c r="J92" s="39"/>
      <c r="K92" s="39"/>
      <c r="L92" s="40"/>
      <c r="M92" s="190"/>
      <c r="N92" s="191"/>
      <c r="O92" s="73"/>
      <c r="P92" s="73"/>
      <c r="Q92" s="73"/>
      <c r="R92" s="73"/>
      <c r="S92" s="73"/>
      <c r="T92" s="74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20" t="s">
        <v>162</v>
      </c>
      <c r="AU92" s="20" t="s">
        <v>82</v>
      </c>
    </row>
    <row r="93" s="2" customFormat="1">
      <c r="A93" s="39"/>
      <c r="B93" s="40"/>
      <c r="C93" s="39"/>
      <c r="D93" s="192" t="s">
        <v>164</v>
      </c>
      <c r="E93" s="39"/>
      <c r="F93" s="193" t="s">
        <v>363</v>
      </c>
      <c r="G93" s="39"/>
      <c r="H93" s="39"/>
      <c r="I93" s="189"/>
      <c r="J93" s="39"/>
      <c r="K93" s="39"/>
      <c r="L93" s="40"/>
      <c r="M93" s="190"/>
      <c r="N93" s="191"/>
      <c r="O93" s="73"/>
      <c r="P93" s="73"/>
      <c r="Q93" s="73"/>
      <c r="R93" s="73"/>
      <c r="S93" s="73"/>
      <c r="T93" s="7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164</v>
      </c>
      <c r="AU93" s="20" t="s">
        <v>82</v>
      </c>
    </row>
    <row r="94" s="2" customFormat="1" ht="22.2" customHeight="1">
      <c r="A94" s="39"/>
      <c r="B94" s="173"/>
      <c r="C94" s="174" t="s">
        <v>153</v>
      </c>
      <c r="D94" s="174" t="s">
        <v>155</v>
      </c>
      <c r="E94" s="175" t="s">
        <v>365</v>
      </c>
      <c r="F94" s="176" t="s">
        <v>366</v>
      </c>
      <c r="G94" s="177" t="s">
        <v>354</v>
      </c>
      <c r="H94" s="178">
        <v>7.9390000000000001</v>
      </c>
      <c r="I94" s="179"/>
      <c r="J94" s="180">
        <f>ROUND(I94*H94,2)</f>
        <v>0</v>
      </c>
      <c r="K94" s="176" t="s">
        <v>159</v>
      </c>
      <c r="L94" s="40"/>
      <c r="M94" s="181" t="s">
        <v>3</v>
      </c>
      <c r="N94" s="182" t="s">
        <v>43</v>
      </c>
      <c r="O94" s="73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85" t="s">
        <v>160</v>
      </c>
      <c r="AT94" s="185" t="s">
        <v>155</v>
      </c>
      <c r="AU94" s="185" t="s">
        <v>82</v>
      </c>
      <c r="AY94" s="20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80</v>
      </c>
      <c r="BK94" s="186">
        <f>ROUND(I94*H94,2)</f>
        <v>0</v>
      </c>
      <c r="BL94" s="20" t="s">
        <v>160</v>
      </c>
      <c r="BM94" s="185" t="s">
        <v>1095</v>
      </c>
    </row>
    <row r="95" s="2" customFormat="1">
      <c r="A95" s="39"/>
      <c r="B95" s="40"/>
      <c r="C95" s="39"/>
      <c r="D95" s="187" t="s">
        <v>162</v>
      </c>
      <c r="E95" s="39"/>
      <c r="F95" s="188" t="s">
        <v>368</v>
      </c>
      <c r="G95" s="39"/>
      <c r="H95" s="39"/>
      <c r="I95" s="189"/>
      <c r="J95" s="39"/>
      <c r="K95" s="39"/>
      <c r="L95" s="40"/>
      <c r="M95" s="190"/>
      <c r="N95" s="191"/>
      <c r="O95" s="73"/>
      <c r="P95" s="73"/>
      <c r="Q95" s="73"/>
      <c r="R95" s="73"/>
      <c r="S95" s="73"/>
      <c r="T95" s="7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20" t="s">
        <v>162</v>
      </c>
      <c r="AU95" s="20" t="s">
        <v>82</v>
      </c>
    </row>
    <row r="96" s="2" customFormat="1">
      <c r="A96" s="39"/>
      <c r="B96" s="40"/>
      <c r="C96" s="39"/>
      <c r="D96" s="192" t="s">
        <v>164</v>
      </c>
      <c r="E96" s="39"/>
      <c r="F96" s="193" t="s">
        <v>369</v>
      </c>
      <c r="G96" s="39"/>
      <c r="H96" s="39"/>
      <c r="I96" s="189"/>
      <c r="J96" s="39"/>
      <c r="K96" s="39"/>
      <c r="L96" s="40"/>
      <c r="M96" s="190"/>
      <c r="N96" s="191"/>
      <c r="O96" s="73"/>
      <c r="P96" s="73"/>
      <c r="Q96" s="73"/>
      <c r="R96" s="73"/>
      <c r="S96" s="73"/>
      <c r="T96" s="74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20" t="s">
        <v>164</v>
      </c>
      <c r="AU96" s="20" t="s">
        <v>82</v>
      </c>
    </row>
    <row r="97" s="13" customFormat="1">
      <c r="A97" s="13"/>
      <c r="B97" s="194"/>
      <c r="C97" s="13"/>
      <c r="D97" s="187" t="s">
        <v>166</v>
      </c>
      <c r="E97" s="13"/>
      <c r="F97" s="196" t="s">
        <v>1096</v>
      </c>
      <c r="G97" s="13"/>
      <c r="H97" s="197">
        <v>7.9390000000000001</v>
      </c>
      <c r="I97" s="198"/>
      <c r="J97" s="13"/>
      <c r="K97" s="13"/>
      <c r="L97" s="194"/>
      <c r="M97" s="199"/>
      <c r="N97" s="200"/>
      <c r="O97" s="200"/>
      <c r="P97" s="200"/>
      <c r="Q97" s="200"/>
      <c r="R97" s="200"/>
      <c r="S97" s="200"/>
      <c r="T97" s="20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95" t="s">
        <v>166</v>
      </c>
      <c r="AU97" s="195" t="s">
        <v>82</v>
      </c>
      <c r="AV97" s="13" t="s">
        <v>82</v>
      </c>
      <c r="AW97" s="13" t="s">
        <v>4</v>
      </c>
      <c r="AX97" s="13" t="s">
        <v>80</v>
      </c>
      <c r="AY97" s="195" t="s">
        <v>152</v>
      </c>
    </row>
    <row r="98" s="2" customFormat="1" ht="30" customHeight="1">
      <c r="A98" s="39"/>
      <c r="B98" s="173"/>
      <c r="C98" s="174" t="s">
        <v>160</v>
      </c>
      <c r="D98" s="174" t="s">
        <v>155</v>
      </c>
      <c r="E98" s="175" t="s">
        <v>372</v>
      </c>
      <c r="F98" s="176" t="s">
        <v>373</v>
      </c>
      <c r="G98" s="177" t="s">
        <v>354</v>
      </c>
      <c r="H98" s="178">
        <v>0.46700000000000003</v>
      </c>
      <c r="I98" s="179"/>
      <c r="J98" s="180">
        <f>ROUND(I98*H98,2)</f>
        <v>0</v>
      </c>
      <c r="K98" s="176" t="s">
        <v>159</v>
      </c>
      <c r="L98" s="40"/>
      <c r="M98" s="181" t="s">
        <v>3</v>
      </c>
      <c r="N98" s="182" t="s">
        <v>43</v>
      </c>
      <c r="O98" s="73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185" t="s">
        <v>160</v>
      </c>
      <c r="AT98" s="185" t="s">
        <v>155</v>
      </c>
      <c r="AU98" s="185" t="s">
        <v>82</v>
      </c>
      <c r="AY98" s="20" t="s">
        <v>152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0" t="s">
        <v>80</v>
      </c>
      <c r="BK98" s="186">
        <f>ROUND(I98*H98,2)</f>
        <v>0</v>
      </c>
      <c r="BL98" s="20" t="s">
        <v>160</v>
      </c>
      <c r="BM98" s="185" t="s">
        <v>1097</v>
      </c>
    </row>
    <row r="99" s="2" customFormat="1">
      <c r="A99" s="39"/>
      <c r="B99" s="40"/>
      <c r="C99" s="39"/>
      <c r="D99" s="187" t="s">
        <v>162</v>
      </c>
      <c r="E99" s="39"/>
      <c r="F99" s="188" t="s">
        <v>375</v>
      </c>
      <c r="G99" s="39"/>
      <c r="H99" s="39"/>
      <c r="I99" s="189"/>
      <c r="J99" s="39"/>
      <c r="K99" s="39"/>
      <c r="L99" s="40"/>
      <c r="M99" s="190"/>
      <c r="N99" s="191"/>
      <c r="O99" s="73"/>
      <c r="P99" s="73"/>
      <c r="Q99" s="73"/>
      <c r="R99" s="73"/>
      <c r="S99" s="73"/>
      <c r="T99" s="74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162</v>
      </c>
      <c r="AU99" s="20" t="s">
        <v>82</v>
      </c>
    </row>
    <row r="100" s="2" customFormat="1">
      <c r="A100" s="39"/>
      <c r="B100" s="40"/>
      <c r="C100" s="39"/>
      <c r="D100" s="192" t="s">
        <v>164</v>
      </c>
      <c r="E100" s="39"/>
      <c r="F100" s="193" t="s">
        <v>376</v>
      </c>
      <c r="G100" s="39"/>
      <c r="H100" s="39"/>
      <c r="I100" s="189"/>
      <c r="J100" s="39"/>
      <c r="K100" s="39"/>
      <c r="L100" s="40"/>
      <c r="M100" s="190"/>
      <c r="N100" s="191"/>
      <c r="O100" s="73"/>
      <c r="P100" s="73"/>
      <c r="Q100" s="73"/>
      <c r="R100" s="73"/>
      <c r="S100" s="73"/>
      <c r="T100" s="7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20" t="s">
        <v>164</v>
      </c>
      <c r="AU100" s="20" t="s">
        <v>82</v>
      </c>
    </row>
    <row r="101" s="12" customFormat="1" ht="25.92" customHeight="1">
      <c r="A101" s="12"/>
      <c r="B101" s="160"/>
      <c r="C101" s="12"/>
      <c r="D101" s="161" t="s">
        <v>71</v>
      </c>
      <c r="E101" s="162" t="s">
        <v>385</v>
      </c>
      <c r="F101" s="162" t="s">
        <v>386</v>
      </c>
      <c r="G101" s="12"/>
      <c r="H101" s="12"/>
      <c r="I101" s="163"/>
      <c r="J101" s="164">
        <f>BK101</f>
        <v>0</v>
      </c>
      <c r="K101" s="12"/>
      <c r="L101" s="160"/>
      <c r="M101" s="165"/>
      <c r="N101" s="166"/>
      <c r="O101" s="166"/>
      <c r="P101" s="167">
        <f>P102+P148+P182</f>
        <v>0</v>
      </c>
      <c r="Q101" s="166"/>
      <c r="R101" s="167">
        <f>R102+R148+R182</f>
        <v>0.106644</v>
      </c>
      <c r="S101" s="166"/>
      <c r="T101" s="168">
        <f>T102+T148+T182</f>
        <v>0.46679999999999999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61" t="s">
        <v>82</v>
      </c>
      <c r="AT101" s="169" t="s">
        <v>71</v>
      </c>
      <c r="AU101" s="169" t="s">
        <v>72</v>
      </c>
      <c r="AY101" s="161" t="s">
        <v>152</v>
      </c>
      <c r="BK101" s="170">
        <f>BK102+BK148+BK182</f>
        <v>0</v>
      </c>
    </row>
    <row r="102" s="12" customFormat="1" ht="22.8" customHeight="1">
      <c r="A102" s="12"/>
      <c r="B102" s="160"/>
      <c r="C102" s="12"/>
      <c r="D102" s="161" t="s">
        <v>71</v>
      </c>
      <c r="E102" s="171" t="s">
        <v>1098</v>
      </c>
      <c r="F102" s="171" t="s">
        <v>1099</v>
      </c>
      <c r="G102" s="12"/>
      <c r="H102" s="12"/>
      <c r="I102" s="163"/>
      <c r="J102" s="172">
        <f>BK102</f>
        <v>0</v>
      </c>
      <c r="K102" s="12"/>
      <c r="L102" s="160"/>
      <c r="M102" s="165"/>
      <c r="N102" s="166"/>
      <c r="O102" s="166"/>
      <c r="P102" s="167">
        <f>SUM(P103:P147)</f>
        <v>0</v>
      </c>
      <c r="Q102" s="166"/>
      <c r="R102" s="167">
        <f>SUM(R103:R147)</f>
        <v>0.032014000000000001</v>
      </c>
      <c r="S102" s="166"/>
      <c r="T102" s="168">
        <f>SUM(T103:T147)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61" t="s">
        <v>82</v>
      </c>
      <c r="AT102" s="169" t="s">
        <v>71</v>
      </c>
      <c r="AU102" s="169" t="s">
        <v>80</v>
      </c>
      <c r="AY102" s="161" t="s">
        <v>152</v>
      </c>
      <c r="BK102" s="170">
        <f>SUM(BK103:BK147)</f>
        <v>0</v>
      </c>
    </row>
    <row r="103" s="2" customFormat="1" ht="22.2" customHeight="1">
      <c r="A103" s="39"/>
      <c r="B103" s="173"/>
      <c r="C103" s="174" t="s">
        <v>188</v>
      </c>
      <c r="D103" s="174" t="s">
        <v>155</v>
      </c>
      <c r="E103" s="175" t="s">
        <v>1100</v>
      </c>
      <c r="F103" s="176" t="s">
        <v>1101</v>
      </c>
      <c r="G103" s="177" t="s">
        <v>170</v>
      </c>
      <c r="H103" s="178">
        <v>3</v>
      </c>
      <c r="I103" s="179"/>
      <c r="J103" s="180">
        <f>ROUND(I103*H103,2)</f>
        <v>0</v>
      </c>
      <c r="K103" s="176" t="s">
        <v>3</v>
      </c>
      <c r="L103" s="40"/>
      <c r="M103" s="181" t="s">
        <v>3</v>
      </c>
      <c r="N103" s="182" t="s">
        <v>43</v>
      </c>
      <c r="O103" s="73"/>
      <c r="P103" s="183">
        <f>O103*H103</f>
        <v>0</v>
      </c>
      <c r="Q103" s="183">
        <v>0.0018400000000000001</v>
      </c>
      <c r="R103" s="183">
        <f>Q103*H103</f>
        <v>0.0055200000000000006</v>
      </c>
      <c r="S103" s="183">
        <v>0</v>
      </c>
      <c r="T103" s="18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185" t="s">
        <v>284</v>
      </c>
      <c r="AT103" s="185" t="s">
        <v>155</v>
      </c>
      <c r="AU103" s="185" t="s">
        <v>82</v>
      </c>
      <c r="AY103" s="20" t="s">
        <v>152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80</v>
      </c>
      <c r="BK103" s="186">
        <f>ROUND(I103*H103,2)</f>
        <v>0</v>
      </c>
      <c r="BL103" s="20" t="s">
        <v>284</v>
      </c>
      <c r="BM103" s="185" t="s">
        <v>1102</v>
      </c>
    </row>
    <row r="104" s="2" customFormat="1">
      <c r="A104" s="39"/>
      <c r="B104" s="40"/>
      <c r="C104" s="39"/>
      <c r="D104" s="187" t="s">
        <v>162</v>
      </c>
      <c r="E104" s="39"/>
      <c r="F104" s="188" t="s">
        <v>1103</v>
      </c>
      <c r="G104" s="39"/>
      <c r="H104" s="39"/>
      <c r="I104" s="189"/>
      <c r="J104" s="39"/>
      <c r="K104" s="39"/>
      <c r="L104" s="40"/>
      <c r="M104" s="190"/>
      <c r="N104" s="191"/>
      <c r="O104" s="73"/>
      <c r="P104" s="73"/>
      <c r="Q104" s="73"/>
      <c r="R104" s="73"/>
      <c r="S104" s="73"/>
      <c r="T104" s="7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20" t="s">
        <v>162</v>
      </c>
      <c r="AU104" s="20" t="s">
        <v>82</v>
      </c>
    </row>
    <row r="105" s="2" customFormat="1" ht="14.4" customHeight="1">
      <c r="A105" s="39"/>
      <c r="B105" s="173"/>
      <c r="C105" s="174" t="s">
        <v>195</v>
      </c>
      <c r="D105" s="174" t="s">
        <v>155</v>
      </c>
      <c r="E105" s="175" t="s">
        <v>1104</v>
      </c>
      <c r="F105" s="176" t="s">
        <v>1105</v>
      </c>
      <c r="G105" s="177" t="s">
        <v>317</v>
      </c>
      <c r="H105" s="178">
        <v>5.4000000000000004</v>
      </c>
      <c r="I105" s="179"/>
      <c r="J105" s="180">
        <f>ROUND(I105*H105,2)</f>
        <v>0</v>
      </c>
      <c r="K105" s="176" t="s">
        <v>159</v>
      </c>
      <c r="L105" s="40"/>
      <c r="M105" s="181" t="s">
        <v>3</v>
      </c>
      <c r="N105" s="182" t="s">
        <v>43</v>
      </c>
      <c r="O105" s="73"/>
      <c r="P105" s="183">
        <f>O105*H105</f>
        <v>0</v>
      </c>
      <c r="Q105" s="183">
        <v>0.00142</v>
      </c>
      <c r="R105" s="183">
        <f>Q105*H105</f>
        <v>0.0076680000000000003</v>
      </c>
      <c r="S105" s="183">
        <v>0</v>
      </c>
      <c r="T105" s="18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85" t="s">
        <v>284</v>
      </c>
      <c r="AT105" s="185" t="s">
        <v>155</v>
      </c>
      <c r="AU105" s="185" t="s">
        <v>82</v>
      </c>
      <c r="AY105" s="20" t="s">
        <v>152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80</v>
      </c>
      <c r="BK105" s="186">
        <f>ROUND(I105*H105,2)</f>
        <v>0</v>
      </c>
      <c r="BL105" s="20" t="s">
        <v>284</v>
      </c>
      <c r="BM105" s="185" t="s">
        <v>1106</v>
      </c>
    </row>
    <row r="106" s="2" customFormat="1">
      <c r="A106" s="39"/>
      <c r="B106" s="40"/>
      <c r="C106" s="39"/>
      <c r="D106" s="187" t="s">
        <v>162</v>
      </c>
      <c r="E106" s="39"/>
      <c r="F106" s="188" t="s">
        <v>1107</v>
      </c>
      <c r="G106" s="39"/>
      <c r="H106" s="39"/>
      <c r="I106" s="189"/>
      <c r="J106" s="39"/>
      <c r="K106" s="39"/>
      <c r="L106" s="40"/>
      <c r="M106" s="190"/>
      <c r="N106" s="191"/>
      <c r="O106" s="73"/>
      <c r="P106" s="73"/>
      <c r="Q106" s="73"/>
      <c r="R106" s="73"/>
      <c r="S106" s="73"/>
      <c r="T106" s="7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162</v>
      </c>
      <c r="AU106" s="20" t="s">
        <v>82</v>
      </c>
    </row>
    <row r="107" s="2" customFormat="1">
      <c r="A107" s="39"/>
      <c r="B107" s="40"/>
      <c r="C107" s="39"/>
      <c r="D107" s="192" t="s">
        <v>164</v>
      </c>
      <c r="E107" s="39"/>
      <c r="F107" s="193" t="s">
        <v>1108</v>
      </c>
      <c r="G107" s="39"/>
      <c r="H107" s="39"/>
      <c r="I107" s="189"/>
      <c r="J107" s="39"/>
      <c r="K107" s="39"/>
      <c r="L107" s="40"/>
      <c r="M107" s="190"/>
      <c r="N107" s="191"/>
      <c r="O107" s="73"/>
      <c r="P107" s="73"/>
      <c r="Q107" s="73"/>
      <c r="R107" s="73"/>
      <c r="S107" s="73"/>
      <c r="T107" s="74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20" t="s">
        <v>164</v>
      </c>
      <c r="AU107" s="20" t="s">
        <v>82</v>
      </c>
    </row>
    <row r="108" s="13" customFormat="1">
      <c r="A108" s="13"/>
      <c r="B108" s="194"/>
      <c r="C108" s="13"/>
      <c r="D108" s="187" t="s">
        <v>166</v>
      </c>
      <c r="E108" s="195" t="s">
        <v>3</v>
      </c>
      <c r="F108" s="196" t="s">
        <v>1109</v>
      </c>
      <c r="G108" s="13"/>
      <c r="H108" s="197">
        <v>5.4000000000000004</v>
      </c>
      <c r="I108" s="198"/>
      <c r="J108" s="13"/>
      <c r="K108" s="13"/>
      <c r="L108" s="194"/>
      <c r="M108" s="199"/>
      <c r="N108" s="200"/>
      <c r="O108" s="200"/>
      <c r="P108" s="200"/>
      <c r="Q108" s="200"/>
      <c r="R108" s="200"/>
      <c r="S108" s="200"/>
      <c r="T108" s="20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95" t="s">
        <v>166</v>
      </c>
      <c r="AU108" s="195" t="s">
        <v>82</v>
      </c>
      <c r="AV108" s="13" t="s">
        <v>82</v>
      </c>
      <c r="AW108" s="13" t="s">
        <v>33</v>
      </c>
      <c r="AX108" s="13" t="s">
        <v>72</v>
      </c>
      <c r="AY108" s="195" t="s">
        <v>152</v>
      </c>
    </row>
    <row r="109" s="2" customFormat="1" ht="14.4" customHeight="1">
      <c r="A109" s="39"/>
      <c r="B109" s="173"/>
      <c r="C109" s="174" t="s">
        <v>202</v>
      </c>
      <c r="D109" s="174" t="s">
        <v>155</v>
      </c>
      <c r="E109" s="175" t="s">
        <v>1110</v>
      </c>
      <c r="F109" s="176" t="s">
        <v>1111</v>
      </c>
      <c r="G109" s="177" t="s">
        <v>317</v>
      </c>
      <c r="H109" s="178">
        <v>1</v>
      </c>
      <c r="I109" s="179"/>
      <c r="J109" s="180">
        <f>ROUND(I109*H109,2)</f>
        <v>0</v>
      </c>
      <c r="K109" s="176" t="s">
        <v>159</v>
      </c>
      <c r="L109" s="40"/>
      <c r="M109" s="181" t="s">
        <v>3</v>
      </c>
      <c r="N109" s="182" t="s">
        <v>43</v>
      </c>
      <c r="O109" s="73"/>
      <c r="P109" s="183">
        <f>O109*H109</f>
        <v>0</v>
      </c>
      <c r="Q109" s="183">
        <v>0.00197</v>
      </c>
      <c r="R109" s="183">
        <f>Q109*H109</f>
        <v>0.00197</v>
      </c>
      <c r="S109" s="183">
        <v>0</v>
      </c>
      <c r="T109" s="18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85" t="s">
        <v>284</v>
      </c>
      <c r="AT109" s="185" t="s">
        <v>155</v>
      </c>
      <c r="AU109" s="185" t="s">
        <v>82</v>
      </c>
      <c r="AY109" s="20" t="s">
        <v>152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0" t="s">
        <v>80</v>
      </c>
      <c r="BK109" s="186">
        <f>ROUND(I109*H109,2)</f>
        <v>0</v>
      </c>
      <c r="BL109" s="20" t="s">
        <v>284</v>
      </c>
      <c r="BM109" s="185" t="s">
        <v>1112</v>
      </c>
    </row>
    <row r="110" s="2" customFormat="1">
      <c r="A110" s="39"/>
      <c r="B110" s="40"/>
      <c r="C110" s="39"/>
      <c r="D110" s="187" t="s">
        <v>162</v>
      </c>
      <c r="E110" s="39"/>
      <c r="F110" s="188" t="s">
        <v>1113</v>
      </c>
      <c r="G110" s="39"/>
      <c r="H110" s="39"/>
      <c r="I110" s="189"/>
      <c r="J110" s="39"/>
      <c r="K110" s="39"/>
      <c r="L110" s="40"/>
      <c r="M110" s="190"/>
      <c r="N110" s="191"/>
      <c r="O110" s="73"/>
      <c r="P110" s="73"/>
      <c r="Q110" s="73"/>
      <c r="R110" s="73"/>
      <c r="S110" s="73"/>
      <c r="T110" s="7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20" t="s">
        <v>162</v>
      </c>
      <c r="AU110" s="20" t="s">
        <v>82</v>
      </c>
    </row>
    <row r="111" s="2" customFormat="1">
      <c r="A111" s="39"/>
      <c r="B111" s="40"/>
      <c r="C111" s="39"/>
      <c r="D111" s="192" t="s">
        <v>164</v>
      </c>
      <c r="E111" s="39"/>
      <c r="F111" s="193" t="s">
        <v>1114</v>
      </c>
      <c r="G111" s="39"/>
      <c r="H111" s="39"/>
      <c r="I111" s="189"/>
      <c r="J111" s="39"/>
      <c r="K111" s="39"/>
      <c r="L111" s="40"/>
      <c r="M111" s="190"/>
      <c r="N111" s="191"/>
      <c r="O111" s="73"/>
      <c r="P111" s="73"/>
      <c r="Q111" s="73"/>
      <c r="R111" s="73"/>
      <c r="S111" s="73"/>
      <c r="T111" s="7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164</v>
      </c>
      <c r="AU111" s="20" t="s">
        <v>82</v>
      </c>
    </row>
    <row r="112" s="13" customFormat="1">
      <c r="A112" s="13"/>
      <c r="B112" s="194"/>
      <c r="C112" s="13"/>
      <c r="D112" s="187" t="s">
        <v>166</v>
      </c>
      <c r="E112" s="195" t="s">
        <v>3</v>
      </c>
      <c r="F112" s="196" t="s">
        <v>1115</v>
      </c>
      <c r="G112" s="13"/>
      <c r="H112" s="197">
        <v>1</v>
      </c>
      <c r="I112" s="198"/>
      <c r="J112" s="13"/>
      <c r="K112" s="13"/>
      <c r="L112" s="194"/>
      <c r="M112" s="199"/>
      <c r="N112" s="200"/>
      <c r="O112" s="200"/>
      <c r="P112" s="200"/>
      <c r="Q112" s="200"/>
      <c r="R112" s="200"/>
      <c r="S112" s="200"/>
      <c r="T112" s="20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95" t="s">
        <v>166</v>
      </c>
      <c r="AU112" s="195" t="s">
        <v>82</v>
      </c>
      <c r="AV112" s="13" t="s">
        <v>82</v>
      </c>
      <c r="AW112" s="13" t="s">
        <v>33</v>
      </c>
      <c r="AX112" s="13" t="s">
        <v>72</v>
      </c>
      <c r="AY112" s="195" t="s">
        <v>152</v>
      </c>
    </row>
    <row r="113" s="2" customFormat="1" ht="14.4" customHeight="1">
      <c r="A113" s="39"/>
      <c r="B113" s="173"/>
      <c r="C113" s="174" t="s">
        <v>209</v>
      </c>
      <c r="D113" s="174" t="s">
        <v>155</v>
      </c>
      <c r="E113" s="175" t="s">
        <v>1116</v>
      </c>
      <c r="F113" s="176" t="s">
        <v>1117</v>
      </c>
      <c r="G113" s="177" t="s">
        <v>317</v>
      </c>
      <c r="H113" s="178">
        <v>15.699999999999999</v>
      </c>
      <c r="I113" s="179"/>
      <c r="J113" s="180">
        <f>ROUND(I113*H113,2)</f>
        <v>0</v>
      </c>
      <c r="K113" s="176" t="s">
        <v>159</v>
      </c>
      <c r="L113" s="40"/>
      <c r="M113" s="181" t="s">
        <v>3</v>
      </c>
      <c r="N113" s="182" t="s">
        <v>43</v>
      </c>
      <c r="O113" s="73"/>
      <c r="P113" s="183">
        <f>O113*H113</f>
        <v>0</v>
      </c>
      <c r="Q113" s="183">
        <v>0.00048000000000000001</v>
      </c>
      <c r="R113" s="183">
        <f>Q113*H113</f>
        <v>0.0075360000000000002</v>
      </c>
      <c r="S113" s="183">
        <v>0</v>
      </c>
      <c r="T113" s="18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85" t="s">
        <v>284</v>
      </c>
      <c r="AT113" s="185" t="s">
        <v>155</v>
      </c>
      <c r="AU113" s="185" t="s">
        <v>82</v>
      </c>
      <c r="AY113" s="20" t="s">
        <v>152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0" t="s">
        <v>80</v>
      </c>
      <c r="BK113" s="186">
        <f>ROUND(I113*H113,2)</f>
        <v>0</v>
      </c>
      <c r="BL113" s="20" t="s">
        <v>284</v>
      </c>
      <c r="BM113" s="185" t="s">
        <v>1118</v>
      </c>
    </row>
    <row r="114" s="2" customFormat="1">
      <c r="A114" s="39"/>
      <c r="B114" s="40"/>
      <c r="C114" s="39"/>
      <c r="D114" s="187" t="s">
        <v>162</v>
      </c>
      <c r="E114" s="39"/>
      <c r="F114" s="188" t="s">
        <v>1119</v>
      </c>
      <c r="G114" s="39"/>
      <c r="H114" s="39"/>
      <c r="I114" s="189"/>
      <c r="J114" s="39"/>
      <c r="K114" s="39"/>
      <c r="L114" s="40"/>
      <c r="M114" s="190"/>
      <c r="N114" s="191"/>
      <c r="O114" s="73"/>
      <c r="P114" s="73"/>
      <c r="Q114" s="73"/>
      <c r="R114" s="73"/>
      <c r="S114" s="73"/>
      <c r="T114" s="7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20" t="s">
        <v>162</v>
      </c>
      <c r="AU114" s="20" t="s">
        <v>82</v>
      </c>
    </row>
    <row r="115" s="2" customFormat="1">
      <c r="A115" s="39"/>
      <c r="B115" s="40"/>
      <c r="C115" s="39"/>
      <c r="D115" s="192" t="s">
        <v>164</v>
      </c>
      <c r="E115" s="39"/>
      <c r="F115" s="193" t="s">
        <v>1120</v>
      </c>
      <c r="G115" s="39"/>
      <c r="H115" s="39"/>
      <c r="I115" s="189"/>
      <c r="J115" s="39"/>
      <c r="K115" s="39"/>
      <c r="L115" s="40"/>
      <c r="M115" s="190"/>
      <c r="N115" s="191"/>
      <c r="O115" s="73"/>
      <c r="P115" s="73"/>
      <c r="Q115" s="73"/>
      <c r="R115" s="73"/>
      <c r="S115" s="73"/>
      <c r="T115" s="74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20" t="s">
        <v>164</v>
      </c>
      <c r="AU115" s="20" t="s">
        <v>82</v>
      </c>
    </row>
    <row r="116" s="14" customFormat="1">
      <c r="A116" s="14"/>
      <c r="B116" s="202"/>
      <c r="C116" s="14"/>
      <c r="D116" s="187" t="s">
        <v>166</v>
      </c>
      <c r="E116" s="203" t="s">
        <v>3</v>
      </c>
      <c r="F116" s="204" t="s">
        <v>1121</v>
      </c>
      <c r="G116" s="14"/>
      <c r="H116" s="203" t="s">
        <v>3</v>
      </c>
      <c r="I116" s="205"/>
      <c r="J116" s="14"/>
      <c r="K116" s="14"/>
      <c r="L116" s="202"/>
      <c r="M116" s="206"/>
      <c r="N116" s="207"/>
      <c r="O116" s="207"/>
      <c r="P116" s="207"/>
      <c r="Q116" s="207"/>
      <c r="R116" s="207"/>
      <c r="S116" s="207"/>
      <c r="T116" s="20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03" t="s">
        <v>166</v>
      </c>
      <c r="AU116" s="203" t="s">
        <v>82</v>
      </c>
      <c r="AV116" s="14" t="s">
        <v>80</v>
      </c>
      <c r="AW116" s="14" t="s">
        <v>33</v>
      </c>
      <c r="AX116" s="14" t="s">
        <v>72</v>
      </c>
      <c r="AY116" s="203" t="s">
        <v>152</v>
      </c>
    </row>
    <row r="117" s="13" customFormat="1">
      <c r="A117" s="13"/>
      <c r="B117" s="194"/>
      <c r="C117" s="13"/>
      <c r="D117" s="187" t="s">
        <v>166</v>
      </c>
      <c r="E117" s="195" t="s">
        <v>3</v>
      </c>
      <c r="F117" s="196" t="s">
        <v>1122</v>
      </c>
      <c r="G117" s="13"/>
      <c r="H117" s="197">
        <v>3</v>
      </c>
      <c r="I117" s="198"/>
      <c r="J117" s="13"/>
      <c r="K117" s="13"/>
      <c r="L117" s="194"/>
      <c r="M117" s="199"/>
      <c r="N117" s="200"/>
      <c r="O117" s="200"/>
      <c r="P117" s="200"/>
      <c r="Q117" s="200"/>
      <c r="R117" s="200"/>
      <c r="S117" s="200"/>
      <c r="T117" s="20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95" t="s">
        <v>166</v>
      </c>
      <c r="AU117" s="195" t="s">
        <v>82</v>
      </c>
      <c r="AV117" s="13" t="s">
        <v>82</v>
      </c>
      <c r="AW117" s="13" t="s">
        <v>33</v>
      </c>
      <c r="AX117" s="13" t="s">
        <v>72</v>
      </c>
      <c r="AY117" s="195" t="s">
        <v>152</v>
      </c>
    </row>
    <row r="118" s="13" customFormat="1">
      <c r="A118" s="13"/>
      <c r="B118" s="194"/>
      <c r="C118" s="13"/>
      <c r="D118" s="187" t="s">
        <v>166</v>
      </c>
      <c r="E118" s="195" t="s">
        <v>3</v>
      </c>
      <c r="F118" s="196" t="s">
        <v>1123</v>
      </c>
      <c r="G118" s="13"/>
      <c r="H118" s="197">
        <v>1.5</v>
      </c>
      <c r="I118" s="198"/>
      <c r="J118" s="13"/>
      <c r="K118" s="13"/>
      <c r="L118" s="194"/>
      <c r="M118" s="199"/>
      <c r="N118" s="200"/>
      <c r="O118" s="200"/>
      <c r="P118" s="200"/>
      <c r="Q118" s="200"/>
      <c r="R118" s="200"/>
      <c r="S118" s="200"/>
      <c r="T118" s="20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95" t="s">
        <v>166</v>
      </c>
      <c r="AU118" s="195" t="s">
        <v>82</v>
      </c>
      <c r="AV118" s="13" t="s">
        <v>82</v>
      </c>
      <c r="AW118" s="13" t="s">
        <v>33</v>
      </c>
      <c r="AX118" s="13" t="s">
        <v>72</v>
      </c>
      <c r="AY118" s="195" t="s">
        <v>152</v>
      </c>
    </row>
    <row r="119" s="13" customFormat="1">
      <c r="A119" s="13"/>
      <c r="B119" s="194"/>
      <c r="C119" s="13"/>
      <c r="D119" s="187" t="s">
        <v>166</v>
      </c>
      <c r="E119" s="195" t="s">
        <v>3</v>
      </c>
      <c r="F119" s="196" t="s">
        <v>1124</v>
      </c>
      <c r="G119" s="13"/>
      <c r="H119" s="197">
        <v>1</v>
      </c>
      <c r="I119" s="198"/>
      <c r="J119" s="13"/>
      <c r="K119" s="13"/>
      <c r="L119" s="194"/>
      <c r="M119" s="199"/>
      <c r="N119" s="200"/>
      <c r="O119" s="200"/>
      <c r="P119" s="200"/>
      <c r="Q119" s="200"/>
      <c r="R119" s="200"/>
      <c r="S119" s="200"/>
      <c r="T119" s="20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95" t="s">
        <v>166</v>
      </c>
      <c r="AU119" s="195" t="s">
        <v>82</v>
      </c>
      <c r="AV119" s="13" t="s">
        <v>82</v>
      </c>
      <c r="AW119" s="13" t="s">
        <v>33</v>
      </c>
      <c r="AX119" s="13" t="s">
        <v>72</v>
      </c>
      <c r="AY119" s="195" t="s">
        <v>152</v>
      </c>
    </row>
    <row r="120" s="13" customFormat="1">
      <c r="A120" s="13"/>
      <c r="B120" s="194"/>
      <c r="C120" s="13"/>
      <c r="D120" s="187" t="s">
        <v>166</v>
      </c>
      <c r="E120" s="195" t="s">
        <v>3</v>
      </c>
      <c r="F120" s="196" t="s">
        <v>1125</v>
      </c>
      <c r="G120" s="13"/>
      <c r="H120" s="197">
        <v>2.5</v>
      </c>
      <c r="I120" s="198"/>
      <c r="J120" s="13"/>
      <c r="K120" s="13"/>
      <c r="L120" s="194"/>
      <c r="M120" s="199"/>
      <c r="N120" s="200"/>
      <c r="O120" s="200"/>
      <c r="P120" s="200"/>
      <c r="Q120" s="200"/>
      <c r="R120" s="200"/>
      <c r="S120" s="200"/>
      <c r="T120" s="20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95" t="s">
        <v>166</v>
      </c>
      <c r="AU120" s="195" t="s">
        <v>82</v>
      </c>
      <c r="AV120" s="13" t="s">
        <v>82</v>
      </c>
      <c r="AW120" s="13" t="s">
        <v>33</v>
      </c>
      <c r="AX120" s="13" t="s">
        <v>72</v>
      </c>
      <c r="AY120" s="195" t="s">
        <v>152</v>
      </c>
    </row>
    <row r="121" s="13" customFormat="1">
      <c r="A121" s="13"/>
      <c r="B121" s="194"/>
      <c r="C121" s="13"/>
      <c r="D121" s="187" t="s">
        <v>166</v>
      </c>
      <c r="E121" s="195" t="s">
        <v>3</v>
      </c>
      <c r="F121" s="196" t="s">
        <v>1126</v>
      </c>
      <c r="G121" s="13"/>
      <c r="H121" s="197">
        <v>1</v>
      </c>
      <c r="I121" s="198"/>
      <c r="J121" s="13"/>
      <c r="K121" s="13"/>
      <c r="L121" s="194"/>
      <c r="M121" s="199"/>
      <c r="N121" s="200"/>
      <c r="O121" s="200"/>
      <c r="P121" s="200"/>
      <c r="Q121" s="200"/>
      <c r="R121" s="200"/>
      <c r="S121" s="200"/>
      <c r="T121" s="20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95" t="s">
        <v>166</v>
      </c>
      <c r="AU121" s="195" t="s">
        <v>82</v>
      </c>
      <c r="AV121" s="13" t="s">
        <v>82</v>
      </c>
      <c r="AW121" s="13" t="s">
        <v>33</v>
      </c>
      <c r="AX121" s="13" t="s">
        <v>72</v>
      </c>
      <c r="AY121" s="195" t="s">
        <v>152</v>
      </c>
    </row>
    <row r="122" s="13" customFormat="1">
      <c r="A122" s="13"/>
      <c r="B122" s="194"/>
      <c r="C122" s="13"/>
      <c r="D122" s="187" t="s">
        <v>166</v>
      </c>
      <c r="E122" s="195" t="s">
        <v>3</v>
      </c>
      <c r="F122" s="196" t="s">
        <v>1127</v>
      </c>
      <c r="G122" s="13"/>
      <c r="H122" s="197">
        <v>5.4000000000000004</v>
      </c>
      <c r="I122" s="198"/>
      <c r="J122" s="13"/>
      <c r="K122" s="13"/>
      <c r="L122" s="194"/>
      <c r="M122" s="199"/>
      <c r="N122" s="200"/>
      <c r="O122" s="200"/>
      <c r="P122" s="200"/>
      <c r="Q122" s="200"/>
      <c r="R122" s="200"/>
      <c r="S122" s="200"/>
      <c r="T122" s="20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95" t="s">
        <v>166</v>
      </c>
      <c r="AU122" s="195" t="s">
        <v>82</v>
      </c>
      <c r="AV122" s="13" t="s">
        <v>82</v>
      </c>
      <c r="AW122" s="13" t="s">
        <v>33</v>
      </c>
      <c r="AX122" s="13" t="s">
        <v>72</v>
      </c>
      <c r="AY122" s="195" t="s">
        <v>152</v>
      </c>
    </row>
    <row r="123" s="13" customFormat="1">
      <c r="A123" s="13"/>
      <c r="B123" s="194"/>
      <c r="C123" s="13"/>
      <c r="D123" s="187" t="s">
        <v>166</v>
      </c>
      <c r="E123" s="195" t="s">
        <v>3</v>
      </c>
      <c r="F123" s="196" t="s">
        <v>1128</v>
      </c>
      <c r="G123" s="13"/>
      <c r="H123" s="197">
        <v>0.40000000000000002</v>
      </c>
      <c r="I123" s="198"/>
      <c r="J123" s="13"/>
      <c r="K123" s="13"/>
      <c r="L123" s="194"/>
      <c r="M123" s="199"/>
      <c r="N123" s="200"/>
      <c r="O123" s="200"/>
      <c r="P123" s="200"/>
      <c r="Q123" s="200"/>
      <c r="R123" s="200"/>
      <c r="S123" s="200"/>
      <c r="T123" s="20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95" t="s">
        <v>166</v>
      </c>
      <c r="AU123" s="195" t="s">
        <v>82</v>
      </c>
      <c r="AV123" s="13" t="s">
        <v>82</v>
      </c>
      <c r="AW123" s="13" t="s">
        <v>33</v>
      </c>
      <c r="AX123" s="13" t="s">
        <v>72</v>
      </c>
      <c r="AY123" s="195" t="s">
        <v>152</v>
      </c>
    </row>
    <row r="124" s="13" customFormat="1">
      <c r="A124" s="13"/>
      <c r="B124" s="194"/>
      <c r="C124" s="13"/>
      <c r="D124" s="187" t="s">
        <v>166</v>
      </c>
      <c r="E124" s="195" t="s">
        <v>3</v>
      </c>
      <c r="F124" s="196" t="s">
        <v>1129</v>
      </c>
      <c r="G124" s="13"/>
      <c r="H124" s="197">
        <v>0.90000000000000002</v>
      </c>
      <c r="I124" s="198"/>
      <c r="J124" s="13"/>
      <c r="K124" s="13"/>
      <c r="L124" s="194"/>
      <c r="M124" s="199"/>
      <c r="N124" s="200"/>
      <c r="O124" s="200"/>
      <c r="P124" s="200"/>
      <c r="Q124" s="200"/>
      <c r="R124" s="200"/>
      <c r="S124" s="200"/>
      <c r="T124" s="20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5" t="s">
        <v>166</v>
      </c>
      <c r="AU124" s="195" t="s">
        <v>82</v>
      </c>
      <c r="AV124" s="13" t="s">
        <v>82</v>
      </c>
      <c r="AW124" s="13" t="s">
        <v>33</v>
      </c>
      <c r="AX124" s="13" t="s">
        <v>72</v>
      </c>
      <c r="AY124" s="195" t="s">
        <v>152</v>
      </c>
    </row>
    <row r="125" s="2" customFormat="1" ht="14.4" customHeight="1">
      <c r="A125" s="39"/>
      <c r="B125" s="173"/>
      <c r="C125" s="174" t="s">
        <v>217</v>
      </c>
      <c r="D125" s="174" t="s">
        <v>155</v>
      </c>
      <c r="E125" s="175" t="s">
        <v>1130</v>
      </c>
      <c r="F125" s="176" t="s">
        <v>1131</v>
      </c>
      <c r="G125" s="177" t="s">
        <v>317</v>
      </c>
      <c r="H125" s="178">
        <v>3.2000000000000002</v>
      </c>
      <c r="I125" s="179"/>
      <c r="J125" s="180">
        <f>ROUND(I125*H125,2)</f>
        <v>0</v>
      </c>
      <c r="K125" s="176" t="s">
        <v>159</v>
      </c>
      <c r="L125" s="40"/>
      <c r="M125" s="181" t="s">
        <v>3</v>
      </c>
      <c r="N125" s="182" t="s">
        <v>43</v>
      </c>
      <c r="O125" s="73"/>
      <c r="P125" s="183">
        <f>O125*H125</f>
        <v>0</v>
      </c>
      <c r="Q125" s="183">
        <v>0.0019</v>
      </c>
      <c r="R125" s="183">
        <f>Q125*H125</f>
        <v>0.0060800000000000003</v>
      </c>
      <c r="S125" s="183">
        <v>0</v>
      </c>
      <c r="T125" s="18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5" t="s">
        <v>284</v>
      </c>
      <c r="AT125" s="185" t="s">
        <v>155</v>
      </c>
      <c r="AU125" s="185" t="s">
        <v>82</v>
      </c>
      <c r="AY125" s="20" t="s">
        <v>152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0" t="s">
        <v>80</v>
      </c>
      <c r="BK125" s="186">
        <f>ROUND(I125*H125,2)</f>
        <v>0</v>
      </c>
      <c r="BL125" s="20" t="s">
        <v>284</v>
      </c>
      <c r="BM125" s="185" t="s">
        <v>1132</v>
      </c>
    </row>
    <row r="126" s="2" customFormat="1">
      <c r="A126" s="39"/>
      <c r="B126" s="40"/>
      <c r="C126" s="39"/>
      <c r="D126" s="187" t="s">
        <v>162</v>
      </c>
      <c r="E126" s="39"/>
      <c r="F126" s="188" t="s">
        <v>1133</v>
      </c>
      <c r="G126" s="39"/>
      <c r="H126" s="39"/>
      <c r="I126" s="189"/>
      <c r="J126" s="39"/>
      <c r="K126" s="39"/>
      <c r="L126" s="40"/>
      <c r="M126" s="190"/>
      <c r="N126" s="191"/>
      <c r="O126" s="73"/>
      <c r="P126" s="73"/>
      <c r="Q126" s="73"/>
      <c r="R126" s="73"/>
      <c r="S126" s="73"/>
      <c r="T126" s="74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20" t="s">
        <v>162</v>
      </c>
      <c r="AU126" s="20" t="s">
        <v>82</v>
      </c>
    </row>
    <row r="127" s="2" customFormat="1">
      <c r="A127" s="39"/>
      <c r="B127" s="40"/>
      <c r="C127" s="39"/>
      <c r="D127" s="192" t="s">
        <v>164</v>
      </c>
      <c r="E127" s="39"/>
      <c r="F127" s="193" t="s">
        <v>1134</v>
      </c>
      <c r="G127" s="39"/>
      <c r="H127" s="39"/>
      <c r="I127" s="189"/>
      <c r="J127" s="39"/>
      <c r="K127" s="39"/>
      <c r="L127" s="40"/>
      <c r="M127" s="190"/>
      <c r="N127" s="191"/>
      <c r="O127" s="73"/>
      <c r="P127" s="73"/>
      <c r="Q127" s="73"/>
      <c r="R127" s="73"/>
      <c r="S127" s="73"/>
      <c r="T127" s="74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20" t="s">
        <v>164</v>
      </c>
      <c r="AU127" s="20" t="s">
        <v>82</v>
      </c>
    </row>
    <row r="128" s="13" customFormat="1">
      <c r="A128" s="13"/>
      <c r="B128" s="194"/>
      <c r="C128" s="13"/>
      <c r="D128" s="187" t="s">
        <v>166</v>
      </c>
      <c r="E128" s="195" t="s">
        <v>3</v>
      </c>
      <c r="F128" s="196" t="s">
        <v>1135</v>
      </c>
      <c r="G128" s="13"/>
      <c r="H128" s="197">
        <v>3.2000000000000002</v>
      </c>
      <c r="I128" s="198"/>
      <c r="J128" s="13"/>
      <c r="K128" s="13"/>
      <c r="L128" s="194"/>
      <c r="M128" s="199"/>
      <c r="N128" s="200"/>
      <c r="O128" s="200"/>
      <c r="P128" s="200"/>
      <c r="Q128" s="200"/>
      <c r="R128" s="200"/>
      <c r="S128" s="200"/>
      <c r="T128" s="20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5" t="s">
        <v>166</v>
      </c>
      <c r="AU128" s="195" t="s">
        <v>82</v>
      </c>
      <c r="AV128" s="13" t="s">
        <v>82</v>
      </c>
      <c r="AW128" s="13" t="s">
        <v>33</v>
      </c>
      <c r="AX128" s="13" t="s">
        <v>72</v>
      </c>
      <c r="AY128" s="195" t="s">
        <v>152</v>
      </c>
    </row>
    <row r="129" s="2" customFormat="1" ht="22.2" customHeight="1">
      <c r="A129" s="39"/>
      <c r="B129" s="173"/>
      <c r="C129" s="174" t="s">
        <v>224</v>
      </c>
      <c r="D129" s="174" t="s">
        <v>155</v>
      </c>
      <c r="E129" s="175" t="s">
        <v>1136</v>
      </c>
      <c r="F129" s="176" t="s">
        <v>1137</v>
      </c>
      <c r="G129" s="177" t="s">
        <v>170</v>
      </c>
      <c r="H129" s="178">
        <v>8</v>
      </c>
      <c r="I129" s="179"/>
      <c r="J129" s="180">
        <f>ROUND(I129*H129,2)</f>
        <v>0</v>
      </c>
      <c r="K129" s="176" t="s">
        <v>159</v>
      </c>
      <c r="L129" s="40"/>
      <c r="M129" s="181" t="s">
        <v>3</v>
      </c>
      <c r="N129" s="182" t="s">
        <v>43</v>
      </c>
      <c r="O129" s="73"/>
      <c r="P129" s="183">
        <f>O129*H129</f>
        <v>0</v>
      </c>
      <c r="Q129" s="183">
        <v>6.0000000000000002E-05</v>
      </c>
      <c r="R129" s="183">
        <f>Q129*H129</f>
        <v>0.00048000000000000001</v>
      </c>
      <c r="S129" s="183">
        <v>0</v>
      </c>
      <c r="T129" s="18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185" t="s">
        <v>284</v>
      </c>
      <c r="AT129" s="185" t="s">
        <v>155</v>
      </c>
      <c r="AU129" s="185" t="s">
        <v>82</v>
      </c>
      <c r="AY129" s="20" t="s">
        <v>152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20" t="s">
        <v>80</v>
      </c>
      <c r="BK129" s="186">
        <f>ROUND(I129*H129,2)</f>
        <v>0</v>
      </c>
      <c r="BL129" s="20" t="s">
        <v>284</v>
      </c>
      <c r="BM129" s="185" t="s">
        <v>1138</v>
      </c>
    </row>
    <row r="130" s="2" customFormat="1">
      <c r="A130" s="39"/>
      <c r="B130" s="40"/>
      <c r="C130" s="39"/>
      <c r="D130" s="187" t="s">
        <v>162</v>
      </c>
      <c r="E130" s="39"/>
      <c r="F130" s="188" t="s">
        <v>1139</v>
      </c>
      <c r="G130" s="39"/>
      <c r="H130" s="39"/>
      <c r="I130" s="189"/>
      <c r="J130" s="39"/>
      <c r="K130" s="39"/>
      <c r="L130" s="40"/>
      <c r="M130" s="190"/>
      <c r="N130" s="191"/>
      <c r="O130" s="73"/>
      <c r="P130" s="73"/>
      <c r="Q130" s="73"/>
      <c r="R130" s="73"/>
      <c r="S130" s="73"/>
      <c r="T130" s="74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20" t="s">
        <v>162</v>
      </c>
      <c r="AU130" s="20" t="s">
        <v>82</v>
      </c>
    </row>
    <row r="131" s="2" customFormat="1">
      <c r="A131" s="39"/>
      <c r="B131" s="40"/>
      <c r="C131" s="39"/>
      <c r="D131" s="192" t="s">
        <v>164</v>
      </c>
      <c r="E131" s="39"/>
      <c r="F131" s="193" t="s">
        <v>1140</v>
      </c>
      <c r="G131" s="39"/>
      <c r="H131" s="39"/>
      <c r="I131" s="189"/>
      <c r="J131" s="39"/>
      <c r="K131" s="39"/>
      <c r="L131" s="40"/>
      <c r="M131" s="190"/>
      <c r="N131" s="191"/>
      <c r="O131" s="73"/>
      <c r="P131" s="73"/>
      <c r="Q131" s="73"/>
      <c r="R131" s="73"/>
      <c r="S131" s="73"/>
      <c r="T131" s="74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20" t="s">
        <v>164</v>
      </c>
      <c r="AU131" s="20" t="s">
        <v>82</v>
      </c>
    </row>
    <row r="132" s="13" customFormat="1">
      <c r="A132" s="13"/>
      <c r="B132" s="194"/>
      <c r="C132" s="13"/>
      <c r="D132" s="187" t="s">
        <v>166</v>
      </c>
      <c r="E132" s="195" t="s">
        <v>3</v>
      </c>
      <c r="F132" s="196" t="s">
        <v>1141</v>
      </c>
      <c r="G132" s="13"/>
      <c r="H132" s="197">
        <v>4</v>
      </c>
      <c r="I132" s="198"/>
      <c r="J132" s="13"/>
      <c r="K132" s="13"/>
      <c r="L132" s="194"/>
      <c r="M132" s="199"/>
      <c r="N132" s="200"/>
      <c r="O132" s="200"/>
      <c r="P132" s="200"/>
      <c r="Q132" s="200"/>
      <c r="R132" s="200"/>
      <c r="S132" s="200"/>
      <c r="T132" s="20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5" t="s">
        <v>166</v>
      </c>
      <c r="AU132" s="195" t="s">
        <v>82</v>
      </c>
      <c r="AV132" s="13" t="s">
        <v>82</v>
      </c>
      <c r="AW132" s="13" t="s">
        <v>33</v>
      </c>
      <c r="AX132" s="13" t="s">
        <v>72</v>
      </c>
      <c r="AY132" s="195" t="s">
        <v>152</v>
      </c>
    </row>
    <row r="133" s="13" customFormat="1">
      <c r="A133" s="13"/>
      <c r="B133" s="194"/>
      <c r="C133" s="13"/>
      <c r="D133" s="187" t="s">
        <v>166</v>
      </c>
      <c r="E133" s="195" t="s">
        <v>3</v>
      </c>
      <c r="F133" s="196" t="s">
        <v>1142</v>
      </c>
      <c r="G133" s="13"/>
      <c r="H133" s="197">
        <v>2</v>
      </c>
      <c r="I133" s="198"/>
      <c r="J133" s="13"/>
      <c r="K133" s="13"/>
      <c r="L133" s="194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166</v>
      </c>
      <c r="AU133" s="195" t="s">
        <v>82</v>
      </c>
      <c r="AV133" s="13" t="s">
        <v>82</v>
      </c>
      <c r="AW133" s="13" t="s">
        <v>33</v>
      </c>
      <c r="AX133" s="13" t="s">
        <v>72</v>
      </c>
      <c r="AY133" s="195" t="s">
        <v>152</v>
      </c>
    </row>
    <row r="134" s="13" customFormat="1">
      <c r="A134" s="13"/>
      <c r="B134" s="194"/>
      <c r="C134" s="13"/>
      <c r="D134" s="187" t="s">
        <v>166</v>
      </c>
      <c r="E134" s="195" t="s">
        <v>3</v>
      </c>
      <c r="F134" s="196" t="s">
        <v>1143</v>
      </c>
      <c r="G134" s="13"/>
      <c r="H134" s="197">
        <v>2</v>
      </c>
      <c r="I134" s="198"/>
      <c r="J134" s="13"/>
      <c r="K134" s="13"/>
      <c r="L134" s="194"/>
      <c r="M134" s="199"/>
      <c r="N134" s="200"/>
      <c r="O134" s="200"/>
      <c r="P134" s="200"/>
      <c r="Q134" s="200"/>
      <c r="R134" s="200"/>
      <c r="S134" s="200"/>
      <c r="T134" s="20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5" t="s">
        <v>166</v>
      </c>
      <c r="AU134" s="195" t="s">
        <v>82</v>
      </c>
      <c r="AV134" s="13" t="s">
        <v>82</v>
      </c>
      <c r="AW134" s="13" t="s">
        <v>33</v>
      </c>
      <c r="AX134" s="13" t="s">
        <v>72</v>
      </c>
      <c r="AY134" s="195" t="s">
        <v>152</v>
      </c>
    </row>
    <row r="135" s="2" customFormat="1" ht="22.2" customHeight="1">
      <c r="A135" s="39"/>
      <c r="B135" s="173"/>
      <c r="C135" s="209" t="s">
        <v>231</v>
      </c>
      <c r="D135" s="209" t="s">
        <v>397</v>
      </c>
      <c r="E135" s="210" t="s">
        <v>1144</v>
      </c>
      <c r="F135" s="211" t="s">
        <v>1145</v>
      </c>
      <c r="G135" s="212" t="s">
        <v>170</v>
      </c>
      <c r="H135" s="213">
        <v>2</v>
      </c>
      <c r="I135" s="214"/>
      <c r="J135" s="215">
        <f>ROUND(I135*H135,2)</f>
        <v>0</v>
      </c>
      <c r="K135" s="211" t="s">
        <v>159</v>
      </c>
      <c r="L135" s="216"/>
      <c r="M135" s="217" t="s">
        <v>3</v>
      </c>
      <c r="N135" s="218" t="s">
        <v>43</v>
      </c>
      <c r="O135" s="73"/>
      <c r="P135" s="183">
        <f>O135*H135</f>
        <v>0</v>
      </c>
      <c r="Q135" s="183">
        <v>0.00050000000000000001</v>
      </c>
      <c r="R135" s="183">
        <f>Q135*H135</f>
        <v>0.001</v>
      </c>
      <c r="S135" s="183">
        <v>0</v>
      </c>
      <c r="T135" s="18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85" t="s">
        <v>400</v>
      </c>
      <c r="AT135" s="185" t="s">
        <v>397</v>
      </c>
      <c r="AU135" s="185" t="s">
        <v>82</v>
      </c>
      <c r="AY135" s="20" t="s">
        <v>152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0" t="s">
        <v>80</v>
      </c>
      <c r="BK135" s="186">
        <f>ROUND(I135*H135,2)</f>
        <v>0</v>
      </c>
      <c r="BL135" s="20" t="s">
        <v>284</v>
      </c>
      <c r="BM135" s="185" t="s">
        <v>1146</v>
      </c>
    </row>
    <row r="136" s="2" customFormat="1">
      <c r="A136" s="39"/>
      <c r="B136" s="40"/>
      <c r="C136" s="39"/>
      <c r="D136" s="187" t="s">
        <v>162</v>
      </c>
      <c r="E136" s="39"/>
      <c r="F136" s="188" t="s">
        <v>1145</v>
      </c>
      <c r="G136" s="39"/>
      <c r="H136" s="39"/>
      <c r="I136" s="189"/>
      <c r="J136" s="39"/>
      <c r="K136" s="39"/>
      <c r="L136" s="40"/>
      <c r="M136" s="190"/>
      <c r="N136" s="191"/>
      <c r="O136" s="73"/>
      <c r="P136" s="73"/>
      <c r="Q136" s="73"/>
      <c r="R136" s="73"/>
      <c r="S136" s="73"/>
      <c r="T136" s="7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20" t="s">
        <v>162</v>
      </c>
      <c r="AU136" s="20" t="s">
        <v>82</v>
      </c>
    </row>
    <row r="137" s="2" customFormat="1" ht="22.2" customHeight="1">
      <c r="A137" s="39"/>
      <c r="B137" s="173"/>
      <c r="C137" s="209" t="s">
        <v>9</v>
      </c>
      <c r="D137" s="209" t="s">
        <v>397</v>
      </c>
      <c r="E137" s="210" t="s">
        <v>1147</v>
      </c>
      <c r="F137" s="211" t="s">
        <v>1148</v>
      </c>
      <c r="G137" s="212" t="s">
        <v>170</v>
      </c>
      <c r="H137" s="213">
        <v>2</v>
      </c>
      <c r="I137" s="214"/>
      <c r="J137" s="215">
        <f>ROUND(I137*H137,2)</f>
        <v>0</v>
      </c>
      <c r="K137" s="211" t="s">
        <v>159</v>
      </c>
      <c r="L137" s="216"/>
      <c r="M137" s="217" t="s">
        <v>3</v>
      </c>
      <c r="N137" s="218" t="s">
        <v>43</v>
      </c>
      <c r="O137" s="73"/>
      <c r="P137" s="183">
        <f>O137*H137</f>
        <v>0</v>
      </c>
      <c r="Q137" s="183">
        <v>0.00025999999999999998</v>
      </c>
      <c r="R137" s="183">
        <f>Q137*H137</f>
        <v>0.00051999999999999995</v>
      </c>
      <c r="S137" s="183">
        <v>0</v>
      </c>
      <c r="T137" s="18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5" t="s">
        <v>400</v>
      </c>
      <c r="AT137" s="185" t="s">
        <v>397</v>
      </c>
      <c r="AU137" s="185" t="s">
        <v>82</v>
      </c>
      <c r="AY137" s="20" t="s">
        <v>152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0" t="s">
        <v>80</v>
      </c>
      <c r="BK137" s="186">
        <f>ROUND(I137*H137,2)</f>
        <v>0</v>
      </c>
      <c r="BL137" s="20" t="s">
        <v>284</v>
      </c>
      <c r="BM137" s="185" t="s">
        <v>1149</v>
      </c>
    </row>
    <row r="138" s="2" customFormat="1">
      <c r="A138" s="39"/>
      <c r="B138" s="40"/>
      <c r="C138" s="39"/>
      <c r="D138" s="187" t="s">
        <v>162</v>
      </c>
      <c r="E138" s="39"/>
      <c r="F138" s="188" t="s">
        <v>1148</v>
      </c>
      <c r="G138" s="39"/>
      <c r="H138" s="39"/>
      <c r="I138" s="189"/>
      <c r="J138" s="39"/>
      <c r="K138" s="39"/>
      <c r="L138" s="40"/>
      <c r="M138" s="190"/>
      <c r="N138" s="191"/>
      <c r="O138" s="73"/>
      <c r="P138" s="73"/>
      <c r="Q138" s="73"/>
      <c r="R138" s="73"/>
      <c r="S138" s="73"/>
      <c r="T138" s="74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20" t="s">
        <v>162</v>
      </c>
      <c r="AU138" s="20" t="s">
        <v>82</v>
      </c>
    </row>
    <row r="139" s="2" customFormat="1" ht="19.8" customHeight="1">
      <c r="A139" s="39"/>
      <c r="B139" s="173"/>
      <c r="C139" s="209" t="s">
        <v>246</v>
      </c>
      <c r="D139" s="209" t="s">
        <v>397</v>
      </c>
      <c r="E139" s="210" t="s">
        <v>1150</v>
      </c>
      <c r="F139" s="211" t="s">
        <v>1151</v>
      </c>
      <c r="G139" s="212" t="s">
        <v>170</v>
      </c>
      <c r="H139" s="213">
        <v>4</v>
      </c>
      <c r="I139" s="214"/>
      <c r="J139" s="215">
        <f>ROUND(I139*H139,2)</f>
        <v>0</v>
      </c>
      <c r="K139" s="211" t="s">
        <v>159</v>
      </c>
      <c r="L139" s="216"/>
      <c r="M139" s="217" t="s">
        <v>3</v>
      </c>
      <c r="N139" s="218" t="s">
        <v>43</v>
      </c>
      <c r="O139" s="73"/>
      <c r="P139" s="183">
        <f>O139*H139</f>
        <v>0</v>
      </c>
      <c r="Q139" s="183">
        <v>0.00031</v>
      </c>
      <c r="R139" s="183">
        <f>Q139*H139</f>
        <v>0.00124</v>
      </c>
      <c r="S139" s="183">
        <v>0</v>
      </c>
      <c r="T139" s="18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85" t="s">
        <v>400</v>
      </c>
      <c r="AT139" s="185" t="s">
        <v>397</v>
      </c>
      <c r="AU139" s="185" t="s">
        <v>82</v>
      </c>
      <c r="AY139" s="20" t="s">
        <v>152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0" t="s">
        <v>80</v>
      </c>
      <c r="BK139" s="186">
        <f>ROUND(I139*H139,2)</f>
        <v>0</v>
      </c>
      <c r="BL139" s="20" t="s">
        <v>284</v>
      </c>
      <c r="BM139" s="185" t="s">
        <v>1152</v>
      </c>
    </row>
    <row r="140" s="2" customFormat="1">
      <c r="A140" s="39"/>
      <c r="B140" s="40"/>
      <c r="C140" s="39"/>
      <c r="D140" s="187" t="s">
        <v>162</v>
      </c>
      <c r="E140" s="39"/>
      <c r="F140" s="188" t="s">
        <v>1151</v>
      </c>
      <c r="G140" s="39"/>
      <c r="H140" s="39"/>
      <c r="I140" s="189"/>
      <c r="J140" s="39"/>
      <c r="K140" s="39"/>
      <c r="L140" s="40"/>
      <c r="M140" s="190"/>
      <c r="N140" s="191"/>
      <c r="O140" s="73"/>
      <c r="P140" s="73"/>
      <c r="Q140" s="73"/>
      <c r="R140" s="73"/>
      <c r="S140" s="73"/>
      <c r="T140" s="74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20" t="s">
        <v>162</v>
      </c>
      <c r="AU140" s="20" t="s">
        <v>82</v>
      </c>
    </row>
    <row r="141" s="2" customFormat="1" ht="19.8" customHeight="1">
      <c r="A141" s="39"/>
      <c r="B141" s="173"/>
      <c r="C141" s="174" t="s">
        <v>259</v>
      </c>
      <c r="D141" s="174" t="s">
        <v>155</v>
      </c>
      <c r="E141" s="175" t="s">
        <v>1153</v>
      </c>
      <c r="F141" s="176" t="s">
        <v>1154</v>
      </c>
      <c r="G141" s="177" t="s">
        <v>317</v>
      </c>
      <c r="H141" s="178">
        <v>25.300000000000001</v>
      </c>
      <c r="I141" s="179"/>
      <c r="J141" s="180">
        <f>ROUND(I141*H141,2)</f>
        <v>0</v>
      </c>
      <c r="K141" s="176" t="s">
        <v>159</v>
      </c>
      <c r="L141" s="40"/>
      <c r="M141" s="181" t="s">
        <v>3</v>
      </c>
      <c r="N141" s="182" t="s">
        <v>43</v>
      </c>
      <c r="O141" s="73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85" t="s">
        <v>284</v>
      </c>
      <c r="AT141" s="185" t="s">
        <v>155</v>
      </c>
      <c r="AU141" s="185" t="s">
        <v>82</v>
      </c>
      <c r="AY141" s="20" t="s">
        <v>152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20" t="s">
        <v>80</v>
      </c>
      <c r="BK141" s="186">
        <f>ROUND(I141*H141,2)</f>
        <v>0</v>
      </c>
      <c r="BL141" s="20" t="s">
        <v>284</v>
      </c>
      <c r="BM141" s="185" t="s">
        <v>1155</v>
      </c>
    </row>
    <row r="142" s="2" customFormat="1">
      <c r="A142" s="39"/>
      <c r="B142" s="40"/>
      <c r="C142" s="39"/>
      <c r="D142" s="187" t="s">
        <v>162</v>
      </c>
      <c r="E142" s="39"/>
      <c r="F142" s="188" t="s">
        <v>1156</v>
      </c>
      <c r="G142" s="39"/>
      <c r="H142" s="39"/>
      <c r="I142" s="189"/>
      <c r="J142" s="39"/>
      <c r="K142" s="39"/>
      <c r="L142" s="40"/>
      <c r="M142" s="190"/>
      <c r="N142" s="191"/>
      <c r="O142" s="73"/>
      <c r="P142" s="73"/>
      <c r="Q142" s="73"/>
      <c r="R142" s="73"/>
      <c r="S142" s="73"/>
      <c r="T142" s="7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20" t="s">
        <v>162</v>
      </c>
      <c r="AU142" s="20" t="s">
        <v>82</v>
      </c>
    </row>
    <row r="143" s="2" customFormat="1">
      <c r="A143" s="39"/>
      <c r="B143" s="40"/>
      <c r="C143" s="39"/>
      <c r="D143" s="192" t="s">
        <v>164</v>
      </c>
      <c r="E143" s="39"/>
      <c r="F143" s="193" t="s">
        <v>1157</v>
      </c>
      <c r="G143" s="39"/>
      <c r="H143" s="39"/>
      <c r="I143" s="189"/>
      <c r="J143" s="39"/>
      <c r="K143" s="39"/>
      <c r="L143" s="40"/>
      <c r="M143" s="190"/>
      <c r="N143" s="191"/>
      <c r="O143" s="73"/>
      <c r="P143" s="73"/>
      <c r="Q143" s="73"/>
      <c r="R143" s="73"/>
      <c r="S143" s="73"/>
      <c r="T143" s="74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20" t="s">
        <v>164</v>
      </c>
      <c r="AU143" s="20" t="s">
        <v>82</v>
      </c>
    </row>
    <row r="144" s="13" customFormat="1">
      <c r="A144" s="13"/>
      <c r="B144" s="194"/>
      <c r="C144" s="13"/>
      <c r="D144" s="187" t="s">
        <v>166</v>
      </c>
      <c r="E144" s="195" t="s">
        <v>3</v>
      </c>
      <c r="F144" s="196" t="s">
        <v>1158</v>
      </c>
      <c r="G144" s="13"/>
      <c r="H144" s="197">
        <v>25.300000000000001</v>
      </c>
      <c r="I144" s="198"/>
      <c r="J144" s="13"/>
      <c r="K144" s="13"/>
      <c r="L144" s="194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166</v>
      </c>
      <c r="AU144" s="195" t="s">
        <v>82</v>
      </c>
      <c r="AV144" s="13" t="s">
        <v>82</v>
      </c>
      <c r="AW144" s="13" t="s">
        <v>33</v>
      </c>
      <c r="AX144" s="13" t="s">
        <v>72</v>
      </c>
      <c r="AY144" s="195" t="s">
        <v>152</v>
      </c>
    </row>
    <row r="145" s="2" customFormat="1" ht="22.2" customHeight="1">
      <c r="A145" s="39"/>
      <c r="B145" s="173"/>
      <c r="C145" s="174" t="s">
        <v>274</v>
      </c>
      <c r="D145" s="174" t="s">
        <v>155</v>
      </c>
      <c r="E145" s="175" t="s">
        <v>1159</v>
      </c>
      <c r="F145" s="176" t="s">
        <v>1160</v>
      </c>
      <c r="G145" s="177" t="s">
        <v>354</v>
      </c>
      <c r="H145" s="178">
        <v>0.032000000000000001</v>
      </c>
      <c r="I145" s="179"/>
      <c r="J145" s="180">
        <f>ROUND(I145*H145,2)</f>
        <v>0</v>
      </c>
      <c r="K145" s="176" t="s">
        <v>159</v>
      </c>
      <c r="L145" s="40"/>
      <c r="M145" s="181" t="s">
        <v>3</v>
      </c>
      <c r="N145" s="182" t="s">
        <v>43</v>
      </c>
      <c r="O145" s="73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185" t="s">
        <v>284</v>
      </c>
      <c r="AT145" s="185" t="s">
        <v>155</v>
      </c>
      <c r="AU145" s="185" t="s">
        <v>82</v>
      </c>
      <c r="AY145" s="20" t="s">
        <v>152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20" t="s">
        <v>80</v>
      </c>
      <c r="BK145" s="186">
        <f>ROUND(I145*H145,2)</f>
        <v>0</v>
      </c>
      <c r="BL145" s="20" t="s">
        <v>284</v>
      </c>
      <c r="BM145" s="185" t="s">
        <v>1161</v>
      </c>
    </row>
    <row r="146" s="2" customFormat="1">
      <c r="A146" s="39"/>
      <c r="B146" s="40"/>
      <c r="C146" s="39"/>
      <c r="D146" s="187" t="s">
        <v>162</v>
      </c>
      <c r="E146" s="39"/>
      <c r="F146" s="188" t="s">
        <v>1162</v>
      </c>
      <c r="G146" s="39"/>
      <c r="H146" s="39"/>
      <c r="I146" s="189"/>
      <c r="J146" s="39"/>
      <c r="K146" s="39"/>
      <c r="L146" s="40"/>
      <c r="M146" s="190"/>
      <c r="N146" s="191"/>
      <c r="O146" s="73"/>
      <c r="P146" s="73"/>
      <c r="Q146" s="73"/>
      <c r="R146" s="73"/>
      <c r="S146" s="73"/>
      <c r="T146" s="74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20" t="s">
        <v>162</v>
      </c>
      <c r="AU146" s="20" t="s">
        <v>82</v>
      </c>
    </row>
    <row r="147" s="2" customFormat="1">
      <c r="A147" s="39"/>
      <c r="B147" s="40"/>
      <c r="C147" s="39"/>
      <c r="D147" s="192" t="s">
        <v>164</v>
      </c>
      <c r="E147" s="39"/>
      <c r="F147" s="193" t="s">
        <v>1163</v>
      </c>
      <c r="G147" s="39"/>
      <c r="H147" s="39"/>
      <c r="I147" s="189"/>
      <c r="J147" s="39"/>
      <c r="K147" s="39"/>
      <c r="L147" s="40"/>
      <c r="M147" s="190"/>
      <c r="N147" s="191"/>
      <c r="O147" s="73"/>
      <c r="P147" s="73"/>
      <c r="Q147" s="73"/>
      <c r="R147" s="73"/>
      <c r="S147" s="73"/>
      <c r="T147" s="74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20" t="s">
        <v>164</v>
      </c>
      <c r="AU147" s="20" t="s">
        <v>82</v>
      </c>
    </row>
    <row r="148" s="12" customFormat="1" ht="22.8" customHeight="1">
      <c r="A148" s="12"/>
      <c r="B148" s="160"/>
      <c r="C148" s="12"/>
      <c r="D148" s="161" t="s">
        <v>71</v>
      </c>
      <c r="E148" s="171" t="s">
        <v>1164</v>
      </c>
      <c r="F148" s="171" t="s">
        <v>1165</v>
      </c>
      <c r="G148" s="12"/>
      <c r="H148" s="12"/>
      <c r="I148" s="163"/>
      <c r="J148" s="172">
        <f>BK148</f>
        <v>0</v>
      </c>
      <c r="K148" s="12"/>
      <c r="L148" s="160"/>
      <c r="M148" s="165"/>
      <c r="N148" s="166"/>
      <c r="O148" s="166"/>
      <c r="P148" s="167">
        <f>SUM(P149:P181)</f>
        <v>0</v>
      </c>
      <c r="Q148" s="166"/>
      <c r="R148" s="167">
        <f>SUM(R149:R181)</f>
        <v>0.074630000000000002</v>
      </c>
      <c r="S148" s="166"/>
      <c r="T148" s="168">
        <f>SUM(T149:T181)</f>
        <v>0.43680000000000002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1" t="s">
        <v>82</v>
      </c>
      <c r="AT148" s="169" t="s">
        <v>71</v>
      </c>
      <c r="AU148" s="169" t="s">
        <v>80</v>
      </c>
      <c r="AY148" s="161" t="s">
        <v>152</v>
      </c>
      <c r="BK148" s="170">
        <f>SUM(BK149:BK181)</f>
        <v>0</v>
      </c>
    </row>
    <row r="149" s="2" customFormat="1" ht="14.4" customHeight="1">
      <c r="A149" s="39"/>
      <c r="B149" s="173"/>
      <c r="C149" s="174" t="s">
        <v>284</v>
      </c>
      <c r="D149" s="174" t="s">
        <v>155</v>
      </c>
      <c r="E149" s="175" t="s">
        <v>1166</v>
      </c>
      <c r="F149" s="176" t="s">
        <v>1167</v>
      </c>
      <c r="G149" s="177" t="s">
        <v>1168</v>
      </c>
      <c r="H149" s="178">
        <v>5</v>
      </c>
      <c r="I149" s="179"/>
      <c r="J149" s="180">
        <f>ROUND(I149*H149,2)</f>
        <v>0</v>
      </c>
      <c r="K149" s="176" t="s">
        <v>159</v>
      </c>
      <c r="L149" s="40"/>
      <c r="M149" s="181" t="s">
        <v>3</v>
      </c>
      <c r="N149" s="182" t="s">
        <v>43</v>
      </c>
      <c r="O149" s="73"/>
      <c r="P149" s="183">
        <f>O149*H149</f>
        <v>0</v>
      </c>
      <c r="Q149" s="183">
        <v>0</v>
      </c>
      <c r="R149" s="183">
        <f>Q149*H149</f>
        <v>0</v>
      </c>
      <c r="S149" s="183">
        <v>0.019460000000000002</v>
      </c>
      <c r="T149" s="184">
        <f>S149*H149</f>
        <v>0.097300000000000011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85" t="s">
        <v>284</v>
      </c>
      <c r="AT149" s="185" t="s">
        <v>155</v>
      </c>
      <c r="AU149" s="185" t="s">
        <v>82</v>
      </c>
      <c r="AY149" s="20" t="s">
        <v>152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0" t="s">
        <v>80</v>
      </c>
      <c r="BK149" s="186">
        <f>ROUND(I149*H149,2)</f>
        <v>0</v>
      </c>
      <c r="BL149" s="20" t="s">
        <v>284</v>
      </c>
      <c r="BM149" s="185" t="s">
        <v>1169</v>
      </c>
    </row>
    <row r="150" s="2" customFormat="1">
      <c r="A150" s="39"/>
      <c r="B150" s="40"/>
      <c r="C150" s="39"/>
      <c r="D150" s="187" t="s">
        <v>162</v>
      </c>
      <c r="E150" s="39"/>
      <c r="F150" s="188" t="s">
        <v>1170</v>
      </c>
      <c r="G150" s="39"/>
      <c r="H150" s="39"/>
      <c r="I150" s="189"/>
      <c r="J150" s="39"/>
      <c r="K150" s="39"/>
      <c r="L150" s="40"/>
      <c r="M150" s="190"/>
      <c r="N150" s="191"/>
      <c r="O150" s="73"/>
      <c r="P150" s="73"/>
      <c r="Q150" s="73"/>
      <c r="R150" s="73"/>
      <c r="S150" s="73"/>
      <c r="T150" s="74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20" t="s">
        <v>162</v>
      </c>
      <c r="AU150" s="20" t="s">
        <v>82</v>
      </c>
    </row>
    <row r="151" s="2" customFormat="1">
      <c r="A151" s="39"/>
      <c r="B151" s="40"/>
      <c r="C151" s="39"/>
      <c r="D151" s="192" t="s">
        <v>164</v>
      </c>
      <c r="E151" s="39"/>
      <c r="F151" s="193" t="s">
        <v>1171</v>
      </c>
      <c r="G151" s="39"/>
      <c r="H151" s="39"/>
      <c r="I151" s="189"/>
      <c r="J151" s="39"/>
      <c r="K151" s="39"/>
      <c r="L151" s="40"/>
      <c r="M151" s="190"/>
      <c r="N151" s="191"/>
      <c r="O151" s="73"/>
      <c r="P151" s="73"/>
      <c r="Q151" s="73"/>
      <c r="R151" s="73"/>
      <c r="S151" s="73"/>
      <c r="T151" s="74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20" t="s">
        <v>164</v>
      </c>
      <c r="AU151" s="20" t="s">
        <v>82</v>
      </c>
    </row>
    <row r="152" s="13" customFormat="1">
      <c r="A152" s="13"/>
      <c r="B152" s="194"/>
      <c r="C152" s="13"/>
      <c r="D152" s="187" t="s">
        <v>166</v>
      </c>
      <c r="E152" s="195" t="s">
        <v>3</v>
      </c>
      <c r="F152" s="196" t="s">
        <v>1172</v>
      </c>
      <c r="G152" s="13"/>
      <c r="H152" s="197">
        <v>1</v>
      </c>
      <c r="I152" s="198"/>
      <c r="J152" s="13"/>
      <c r="K152" s="13"/>
      <c r="L152" s="194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166</v>
      </c>
      <c r="AU152" s="195" t="s">
        <v>82</v>
      </c>
      <c r="AV152" s="13" t="s">
        <v>82</v>
      </c>
      <c r="AW152" s="13" t="s">
        <v>33</v>
      </c>
      <c r="AX152" s="13" t="s">
        <v>72</v>
      </c>
      <c r="AY152" s="195" t="s">
        <v>152</v>
      </c>
    </row>
    <row r="153" s="13" customFormat="1">
      <c r="A153" s="13"/>
      <c r="B153" s="194"/>
      <c r="C153" s="13"/>
      <c r="D153" s="187" t="s">
        <v>166</v>
      </c>
      <c r="E153" s="195" t="s">
        <v>3</v>
      </c>
      <c r="F153" s="196" t="s">
        <v>1173</v>
      </c>
      <c r="G153" s="13"/>
      <c r="H153" s="197">
        <v>4</v>
      </c>
      <c r="I153" s="198"/>
      <c r="J153" s="13"/>
      <c r="K153" s="13"/>
      <c r="L153" s="194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166</v>
      </c>
      <c r="AU153" s="195" t="s">
        <v>82</v>
      </c>
      <c r="AV153" s="13" t="s">
        <v>82</v>
      </c>
      <c r="AW153" s="13" t="s">
        <v>33</v>
      </c>
      <c r="AX153" s="13" t="s">
        <v>72</v>
      </c>
      <c r="AY153" s="195" t="s">
        <v>152</v>
      </c>
    </row>
    <row r="154" s="2" customFormat="1" ht="22.2" customHeight="1">
      <c r="A154" s="39"/>
      <c r="B154" s="173"/>
      <c r="C154" s="174" t="s">
        <v>293</v>
      </c>
      <c r="D154" s="174" t="s">
        <v>155</v>
      </c>
      <c r="E154" s="175" t="s">
        <v>1174</v>
      </c>
      <c r="F154" s="176" t="s">
        <v>1175</v>
      </c>
      <c r="G154" s="177" t="s">
        <v>1168</v>
      </c>
      <c r="H154" s="178">
        <v>4</v>
      </c>
      <c r="I154" s="179"/>
      <c r="J154" s="180">
        <f>ROUND(I154*H154,2)</f>
        <v>0</v>
      </c>
      <c r="K154" s="176" t="s">
        <v>159</v>
      </c>
      <c r="L154" s="40"/>
      <c r="M154" s="181" t="s">
        <v>3</v>
      </c>
      <c r="N154" s="182" t="s">
        <v>43</v>
      </c>
      <c r="O154" s="73"/>
      <c r="P154" s="183">
        <f>O154*H154</f>
        <v>0</v>
      </c>
      <c r="Q154" s="183">
        <v>0</v>
      </c>
      <c r="R154" s="183">
        <f>Q154*H154</f>
        <v>0</v>
      </c>
      <c r="S154" s="183">
        <v>0.0091999999999999998</v>
      </c>
      <c r="T154" s="184">
        <f>S154*H154</f>
        <v>0.036799999999999999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85" t="s">
        <v>284</v>
      </c>
      <c r="AT154" s="185" t="s">
        <v>155</v>
      </c>
      <c r="AU154" s="185" t="s">
        <v>82</v>
      </c>
      <c r="AY154" s="20" t="s">
        <v>152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20" t="s">
        <v>80</v>
      </c>
      <c r="BK154" s="186">
        <f>ROUND(I154*H154,2)</f>
        <v>0</v>
      </c>
      <c r="BL154" s="20" t="s">
        <v>284</v>
      </c>
      <c r="BM154" s="185" t="s">
        <v>1176</v>
      </c>
    </row>
    <row r="155" s="2" customFormat="1">
      <c r="A155" s="39"/>
      <c r="B155" s="40"/>
      <c r="C155" s="39"/>
      <c r="D155" s="187" t="s">
        <v>162</v>
      </c>
      <c r="E155" s="39"/>
      <c r="F155" s="188" t="s">
        <v>1177</v>
      </c>
      <c r="G155" s="39"/>
      <c r="H155" s="39"/>
      <c r="I155" s="189"/>
      <c r="J155" s="39"/>
      <c r="K155" s="39"/>
      <c r="L155" s="40"/>
      <c r="M155" s="190"/>
      <c r="N155" s="191"/>
      <c r="O155" s="73"/>
      <c r="P155" s="73"/>
      <c r="Q155" s="73"/>
      <c r="R155" s="73"/>
      <c r="S155" s="73"/>
      <c r="T155" s="74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20" t="s">
        <v>162</v>
      </c>
      <c r="AU155" s="20" t="s">
        <v>82</v>
      </c>
    </row>
    <row r="156" s="2" customFormat="1">
      <c r="A156" s="39"/>
      <c r="B156" s="40"/>
      <c r="C156" s="39"/>
      <c r="D156" s="192" t="s">
        <v>164</v>
      </c>
      <c r="E156" s="39"/>
      <c r="F156" s="193" t="s">
        <v>1178</v>
      </c>
      <c r="G156" s="39"/>
      <c r="H156" s="39"/>
      <c r="I156" s="189"/>
      <c r="J156" s="39"/>
      <c r="K156" s="39"/>
      <c r="L156" s="40"/>
      <c r="M156" s="190"/>
      <c r="N156" s="191"/>
      <c r="O156" s="73"/>
      <c r="P156" s="73"/>
      <c r="Q156" s="73"/>
      <c r="R156" s="73"/>
      <c r="S156" s="73"/>
      <c r="T156" s="74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20" t="s">
        <v>164</v>
      </c>
      <c r="AU156" s="20" t="s">
        <v>82</v>
      </c>
    </row>
    <row r="157" s="13" customFormat="1">
      <c r="A157" s="13"/>
      <c r="B157" s="194"/>
      <c r="C157" s="13"/>
      <c r="D157" s="187" t="s">
        <v>166</v>
      </c>
      <c r="E157" s="195" t="s">
        <v>3</v>
      </c>
      <c r="F157" s="196" t="s">
        <v>1179</v>
      </c>
      <c r="G157" s="13"/>
      <c r="H157" s="197">
        <v>4</v>
      </c>
      <c r="I157" s="198"/>
      <c r="J157" s="13"/>
      <c r="K157" s="13"/>
      <c r="L157" s="194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166</v>
      </c>
      <c r="AU157" s="195" t="s">
        <v>82</v>
      </c>
      <c r="AV157" s="13" t="s">
        <v>82</v>
      </c>
      <c r="AW157" s="13" t="s">
        <v>33</v>
      </c>
      <c r="AX157" s="13" t="s">
        <v>72</v>
      </c>
      <c r="AY157" s="195" t="s">
        <v>152</v>
      </c>
    </row>
    <row r="158" s="2" customFormat="1" ht="14.4" customHeight="1">
      <c r="A158" s="39"/>
      <c r="B158" s="173"/>
      <c r="C158" s="174" t="s">
        <v>300</v>
      </c>
      <c r="D158" s="174" t="s">
        <v>155</v>
      </c>
      <c r="E158" s="175" t="s">
        <v>1180</v>
      </c>
      <c r="F158" s="176" t="s">
        <v>1181</v>
      </c>
      <c r="G158" s="177" t="s">
        <v>1168</v>
      </c>
      <c r="H158" s="178">
        <v>1</v>
      </c>
      <c r="I158" s="179"/>
      <c r="J158" s="180">
        <f>ROUND(I158*H158,2)</f>
        <v>0</v>
      </c>
      <c r="K158" s="176" t="s">
        <v>159</v>
      </c>
      <c r="L158" s="40"/>
      <c r="M158" s="181" t="s">
        <v>3</v>
      </c>
      <c r="N158" s="182" t="s">
        <v>43</v>
      </c>
      <c r="O158" s="73"/>
      <c r="P158" s="183">
        <f>O158*H158</f>
        <v>0</v>
      </c>
      <c r="Q158" s="183">
        <v>0</v>
      </c>
      <c r="R158" s="183">
        <f>Q158*H158</f>
        <v>0</v>
      </c>
      <c r="S158" s="183">
        <v>0.034700000000000002</v>
      </c>
      <c r="T158" s="184">
        <f>S158*H158</f>
        <v>0.034700000000000002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5" t="s">
        <v>284</v>
      </c>
      <c r="AT158" s="185" t="s">
        <v>155</v>
      </c>
      <c r="AU158" s="185" t="s">
        <v>82</v>
      </c>
      <c r="AY158" s="20" t="s">
        <v>152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20" t="s">
        <v>80</v>
      </c>
      <c r="BK158" s="186">
        <f>ROUND(I158*H158,2)</f>
        <v>0</v>
      </c>
      <c r="BL158" s="20" t="s">
        <v>284</v>
      </c>
      <c r="BM158" s="185" t="s">
        <v>1182</v>
      </c>
    </row>
    <row r="159" s="2" customFormat="1">
      <c r="A159" s="39"/>
      <c r="B159" s="40"/>
      <c r="C159" s="39"/>
      <c r="D159" s="187" t="s">
        <v>162</v>
      </c>
      <c r="E159" s="39"/>
      <c r="F159" s="188" t="s">
        <v>1183</v>
      </c>
      <c r="G159" s="39"/>
      <c r="H159" s="39"/>
      <c r="I159" s="189"/>
      <c r="J159" s="39"/>
      <c r="K159" s="39"/>
      <c r="L159" s="40"/>
      <c r="M159" s="190"/>
      <c r="N159" s="191"/>
      <c r="O159" s="73"/>
      <c r="P159" s="73"/>
      <c r="Q159" s="73"/>
      <c r="R159" s="73"/>
      <c r="S159" s="73"/>
      <c r="T159" s="74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20" t="s">
        <v>162</v>
      </c>
      <c r="AU159" s="20" t="s">
        <v>82</v>
      </c>
    </row>
    <row r="160" s="2" customFormat="1">
      <c r="A160" s="39"/>
      <c r="B160" s="40"/>
      <c r="C160" s="39"/>
      <c r="D160" s="192" t="s">
        <v>164</v>
      </c>
      <c r="E160" s="39"/>
      <c r="F160" s="193" t="s">
        <v>1184</v>
      </c>
      <c r="G160" s="39"/>
      <c r="H160" s="39"/>
      <c r="I160" s="189"/>
      <c r="J160" s="39"/>
      <c r="K160" s="39"/>
      <c r="L160" s="40"/>
      <c r="M160" s="190"/>
      <c r="N160" s="191"/>
      <c r="O160" s="73"/>
      <c r="P160" s="73"/>
      <c r="Q160" s="73"/>
      <c r="R160" s="73"/>
      <c r="S160" s="73"/>
      <c r="T160" s="74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20" t="s">
        <v>164</v>
      </c>
      <c r="AU160" s="20" t="s">
        <v>82</v>
      </c>
    </row>
    <row r="161" s="14" customFormat="1">
      <c r="A161" s="14"/>
      <c r="B161" s="202"/>
      <c r="C161" s="14"/>
      <c r="D161" s="187" t="s">
        <v>166</v>
      </c>
      <c r="E161" s="203" t="s">
        <v>3</v>
      </c>
      <c r="F161" s="204" t="s">
        <v>347</v>
      </c>
      <c r="G161" s="14"/>
      <c r="H161" s="203" t="s">
        <v>3</v>
      </c>
      <c r="I161" s="205"/>
      <c r="J161" s="14"/>
      <c r="K161" s="14"/>
      <c r="L161" s="202"/>
      <c r="M161" s="206"/>
      <c r="N161" s="207"/>
      <c r="O161" s="207"/>
      <c r="P161" s="207"/>
      <c r="Q161" s="207"/>
      <c r="R161" s="207"/>
      <c r="S161" s="207"/>
      <c r="T161" s="20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3" t="s">
        <v>166</v>
      </c>
      <c r="AU161" s="203" t="s">
        <v>82</v>
      </c>
      <c r="AV161" s="14" t="s">
        <v>80</v>
      </c>
      <c r="AW161" s="14" t="s">
        <v>33</v>
      </c>
      <c r="AX161" s="14" t="s">
        <v>72</v>
      </c>
      <c r="AY161" s="203" t="s">
        <v>152</v>
      </c>
    </row>
    <row r="162" s="13" customFormat="1">
      <c r="A162" s="13"/>
      <c r="B162" s="194"/>
      <c r="C162" s="13"/>
      <c r="D162" s="187" t="s">
        <v>166</v>
      </c>
      <c r="E162" s="195" t="s">
        <v>3</v>
      </c>
      <c r="F162" s="196" t="s">
        <v>80</v>
      </c>
      <c r="G162" s="13"/>
      <c r="H162" s="197">
        <v>1</v>
      </c>
      <c r="I162" s="198"/>
      <c r="J162" s="13"/>
      <c r="K162" s="13"/>
      <c r="L162" s="194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166</v>
      </c>
      <c r="AU162" s="195" t="s">
        <v>82</v>
      </c>
      <c r="AV162" s="13" t="s">
        <v>82</v>
      </c>
      <c r="AW162" s="13" t="s">
        <v>33</v>
      </c>
      <c r="AX162" s="13" t="s">
        <v>72</v>
      </c>
      <c r="AY162" s="195" t="s">
        <v>152</v>
      </c>
    </row>
    <row r="163" s="2" customFormat="1" ht="14.4" customHeight="1">
      <c r="A163" s="39"/>
      <c r="B163" s="173"/>
      <c r="C163" s="174" t="s">
        <v>307</v>
      </c>
      <c r="D163" s="174" t="s">
        <v>155</v>
      </c>
      <c r="E163" s="175" t="s">
        <v>1185</v>
      </c>
      <c r="F163" s="176" t="s">
        <v>1186</v>
      </c>
      <c r="G163" s="177" t="s">
        <v>1168</v>
      </c>
      <c r="H163" s="178">
        <v>4</v>
      </c>
      <c r="I163" s="179"/>
      <c r="J163" s="180">
        <f>ROUND(I163*H163,2)</f>
        <v>0</v>
      </c>
      <c r="K163" s="176" t="s">
        <v>159</v>
      </c>
      <c r="L163" s="40"/>
      <c r="M163" s="181" t="s">
        <v>3</v>
      </c>
      <c r="N163" s="182" t="s">
        <v>43</v>
      </c>
      <c r="O163" s="73"/>
      <c r="P163" s="183">
        <f>O163*H163</f>
        <v>0</v>
      </c>
      <c r="Q163" s="183">
        <v>0</v>
      </c>
      <c r="R163" s="183">
        <f>Q163*H163</f>
        <v>0</v>
      </c>
      <c r="S163" s="183">
        <v>0.067000000000000004</v>
      </c>
      <c r="T163" s="184">
        <f>S163*H163</f>
        <v>0.26800000000000002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185" t="s">
        <v>284</v>
      </c>
      <c r="AT163" s="185" t="s">
        <v>155</v>
      </c>
      <c r="AU163" s="185" t="s">
        <v>82</v>
      </c>
      <c r="AY163" s="20" t="s">
        <v>152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0" t="s">
        <v>80</v>
      </c>
      <c r="BK163" s="186">
        <f>ROUND(I163*H163,2)</f>
        <v>0</v>
      </c>
      <c r="BL163" s="20" t="s">
        <v>284</v>
      </c>
      <c r="BM163" s="185" t="s">
        <v>1187</v>
      </c>
    </row>
    <row r="164" s="2" customFormat="1">
      <c r="A164" s="39"/>
      <c r="B164" s="40"/>
      <c r="C164" s="39"/>
      <c r="D164" s="187" t="s">
        <v>162</v>
      </c>
      <c r="E164" s="39"/>
      <c r="F164" s="188" t="s">
        <v>1188</v>
      </c>
      <c r="G164" s="39"/>
      <c r="H164" s="39"/>
      <c r="I164" s="189"/>
      <c r="J164" s="39"/>
      <c r="K164" s="39"/>
      <c r="L164" s="40"/>
      <c r="M164" s="190"/>
      <c r="N164" s="191"/>
      <c r="O164" s="73"/>
      <c r="P164" s="73"/>
      <c r="Q164" s="73"/>
      <c r="R164" s="73"/>
      <c r="S164" s="73"/>
      <c r="T164" s="74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20" t="s">
        <v>162</v>
      </c>
      <c r="AU164" s="20" t="s">
        <v>82</v>
      </c>
    </row>
    <row r="165" s="2" customFormat="1">
      <c r="A165" s="39"/>
      <c r="B165" s="40"/>
      <c r="C165" s="39"/>
      <c r="D165" s="192" t="s">
        <v>164</v>
      </c>
      <c r="E165" s="39"/>
      <c r="F165" s="193" t="s">
        <v>1189</v>
      </c>
      <c r="G165" s="39"/>
      <c r="H165" s="39"/>
      <c r="I165" s="189"/>
      <c r="J165" s="39"/>
      <c r="K165" s="39"/>
      <c r="L165" s="40"/>
      <c r="M165" s="190"/>
      <c r="N165" s="191"/>
      <c r="O165" s="73"/>
      <c r="P165" s="73"/>
      <c r="Q165" s="73"/>
      <c r="R165" s="73"/>
      <c r="S165" s="73"/>
      <c r="T165" s="74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20" t="s">
        <v>164</v>
      </c>
      <c r="AU165" s="20" t="s">
        <v>82</v>
      </c>
    </row>
    <row r="166" s="2" customFormat="1" ht="22.2" customHeight="1">
      <c r="A166" s="39"/>
      <c r="B166" s="173"/>
      <c r="C166" s="174" t="s">
        <v>314</v>
      </c>
      <c r="D166" s="174" t="s">
        <v>155</v>
      </c>
      <c r="E166" s="175" t="s">
        <v>1190</v>
      </c>
      <c r="F166" s="176" t="s">
        <v>1191</v>
      </c>
      <c r="G166" s="177" t="s">
        <v>1168</v>
      </c>
      <c r="H166" s="178">
        <v>4</v>
      </c>
      <c r="I166" s="179"/>
      <c r="J166" s="180">
        <f>ROUND(I166*H166,2)</f>
        <v>0</v>
      </c>
      <c r="K166" s="176" t="s">
        <v>159</v>
      </c>
      <c r="L166" s="40"/>
      <c r="M166" s="181" t="s">
        <v>3</v>
      </c>
      <c r="N166" s="182" t="s">
        <v>43</v>
      </c>
      <c r="O166" s="73"/>
      <c r="P166" s="183">
        <f>O166*H166</f>
        <v>0</v>
      </c>
      <c r="Q166" s="183">
        <v>0.014970000000000001</v>
      </c>
      <c r="R166" s="183">
        <f>Q166*H166</f>
        <v>0.059880000000000003</v>
      </c>
      <c r="S166" s="183">
        <v>0</v>
      </c>
      <c r="T166" s="18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185" t="s">
        <v>284</v>
      </c>
      <c r="AT166" s="185" t="s">
        <v>155</v>
      </c>
      <c r="AU166" s="185" t="s">
        <v>82</v>
      </c>
      <c r="AY166" s="20" t="s">
        <v>152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20" t="s">
        <v>80</v>
      </c>
      <c r="BK166" s="186">
        <f>ROUND(I166*H166,2)</f>
        <v>0</v>
      </c>
      <c r="BL166" s="20" t="s">
        <v>284</v>
      </c>
      <c r="BM166" s="185" t="s">
        <v>1192</v>
      </c>
    </row>
    <row r="167" s="2" customFormat="1">
      <c r="A167" s="39"/>
      <c r="B167" s="40"/>
      <c r="C167" s="39"/>
      <c r="D167" s="187" t="s">
        <v>162</v>
      </c>
      <c r="E167" s="39"/>
      <c r="F167" s="188" t="s">
        <v>1193</v>
      </c>
      <c r="G167" s="39"/>
      <c r="H167" s="39"/>
      <c r="I167" s="189"/>
      <c r="J167" s="39"/>
      <c r="K167" s="39"/>
      <c r="L167" s="40"/>
      <c r="M167" s="190"/>
      <c r="N167" s="191"/>
      <c r="O167" s="73"/>
      <c r="P167" s="73"/>
      <c r="Q167" s="73"/>
      <c r="R167" s="73"/>
      <c r="S167" s="73"/>
      <c r="T167" s="74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20" t="s">
        <v>162</v>
      </c>
      <c r="AU167" s="20" t="s">
        <v>82</v>
      </c>
    </row>
    <row r="168" s="2" customFormat="1">
      <c r="A168" s="39"/>
      <c r="B168" s="40"/>
      <c r="C168" s="39"/>
      <c r="D168" s="192" t="s">
        <v>164</v>
      </c>
      <c r="E168" s="39"/>
      <c r="F168" s="193" t="s">
        <v>1194</v>
      </c>
      <c r="G168" s="39"/>
      <c r="H168" s="39"/>
      <c r="I168" s="189"/>
      <c r="J168" s="39"/>
      <c r="K168" s="39"/>
      <c r="L168" s="40"/>
      <c r="M168" s="190"/>
      <c r="N168" s="191"/>
      <c r="O168" s="73"/>
      <c r="P168" s="73"/>
      <c r="Q168" s="73"/>
      <c r="R168" s="73"/>
      <c r="S168" s="73"/>
      <c r="T168" s="74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20" t="s">
        <v>164</v>
      </c>
      <c r="AU168" s="20" t="s">
        <v>82</v>
      </c>
    </row>
    <row r="169" s="2" customFormat="1">
      <c r="A169" s="39"/>
      <c r="B169" s="40"/>
      <c r="C169" s="39"/>
      <c r="D169" s="187" t="s">
        <v>577</v>
      </c>
      <c r="E169" s="39"/>
      <c r="F169" s="219" t="s">
        <v>1195</v>
      </c>
      <c r="G169" s="39"/>
      <c r="H169" s="39"/>
      <c r="I169" s="189"/>
      <c r="J169" s="39"/>
      <c r="K169" s="39"/>
      <c r="L169" s="40"/>
      <c r="M169" s="190"/>
      <c r="N169" s="191"/>
      <c r="O169" s="73"/>
      <c r="P169" s="73"/>
      <c r="Q169" s="73"/>
      <c r="R169" s="73"/>
      <c r="S169" s="73"/>
      <c r="T169" s="74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20" t="s">
        <v>577</v>
      </c>
      <c r="AU169" s="20" t="s">
        <v>82</v>
      </c>
    </row>
    <row r="170" s="14" customFormat="1">
      <c r="A170" s="14"/>
      <c r="B170" s="202"/>
      <c r="C170" s="14"/>
      <c r="D170" s="187" t="s">
        <v>166</v>
      </c>
      <c r="E170" s="203" t="s">
        <v>3</v>
      </c>
      <c r="F170" s="204" t="s">
        <v>1196</v>
      </c>
      <c r="G170" s="14"/>
      <c r="H170" s="203" t="s">
        <v>3</v>
      </c>
      <c r="I170" s="205"/>
      <c r="J170" s="14"/>
      <c r="K170" s="14"/>
      <c r="L170" s="202"/>
      <c r="M170" s="206"/>
      <c r="N170" s="207"/>
      <c r="O170" s="207"/>
      <c r="P170" s="207"/>
      <c r="Q170" s="207"/>
      <c r="R170" s="207"/>
      <c r="S170" s="207"/>
      <c r="T170" s="20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3" t="s">
        <v>166</v>
      </c>
      <c r="AU170" s="203" t="s">
        <v>82</v>
      </c>
      <c r="AV170" s="14" t="s">
        <v>80</v>
      </c>
      <c r="AW170" s="14" t="s">
        <v>33</v>
      </c>
      <c r="AX170" s="14" t="s">
        <v>72</v>
      </c>
      <c r="AY170" s="203" t="s">
        <v>152</v>
      </c>
    </row>
    <row r="171" s="13" customFormat="1">
      <c r="A171" s="13"/>
      <c r="B171" s="194"/>
      <c r="C171" s="13"/>
      <c r="D171" s="187" t="s">
        <v>166</v>
      </c>
      <c r="E171" s="195" t="s">
        <v>3</v>
      </c>
      <c r="F171" s="196" t="s">
        <v>1197</v>
      </c>
      <c r="G171" s="13"/>
      <c r="H171" s="197">
        <v>1</v>
      </c>
      <c r="I171" s="198"/>
      <c r="J171" s="13"/>
      <c r="K171" s="13"/>
      <c r="L171" s="194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166</v>
      </c>
      <c r="AU171" s="195" t="s">
        <v>82</v>
      </c>
      <c r="AV171" s="13" t="s">
        <v>82</v>
      </c>
      <c r="AW171" s="13" t="s">
        <v>33</v>
      </c>
      <c r="AX171" s="13" t="s">
        <v>72</v>
      </c>
      <c r="AY171" s="195" t="s">
        <v>152</v>
      </c>
    </row>
    <row r="172" s="13" customFormat="1">
      <c r="A172" s="13"/>
      <c r="B172" s="194"/>
      <c r="C172" s="13"/>
      <c r="D172" s="187" t="s">
        <v>166</v>
      </c>
      <c r="E172" s="195" t="s">
        <v>3</v>
      </c>
      <c r="F172" s="196" t="s">
        <v>1198</v>
      </c>
      <c r="G172" s="13"/>
      <c r="H172" s="197">
        <v>1</v>
      </c>
      <c r="I172" s="198"/>
      <c r="J172" s="13"/>
      <c r="K172" s="13"/>
      <c r="L172" s="194"/>
      <c r="M172" s="199"/>
      <c r="N172" s="200"/>
      <c r="O172" s="200"/>
      <c r="P172" s="200"/>
      <c r="Q172" s="200"/>
      <c r="R172" s="200"/>
      <c r="S172" s="200"/>
      <c r="T172" s="2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5" t="s">
        <v>166</v>
      </c>
      <c r="AU172" s="195" t="s">
        <v>82</v>
      </c>
      <c r="AV172" s="13" t="s">
        <v>82</v>
      </c>
      <c r="AW172" s="13" t="s">
        <v>33</v>
      </c>
      <c r="AX172" s="13" t="s">
        <v>72</v>
      </c>
      <c r="AY172" s="195" t="s">
        <v>152</v>
      </c>
    </row>
    <row r="173" s="13" customFormat="1">
      <c r="A173" s="13"/>
      <c r="B173" s="194"/>
      <c r="C173" s="13"/>
      <c r="D173" s="187" t="s">
        <v>166</v>
      </c>
      <c r="E173" s="195" t="s">
        <v>3</v>
      </c>
      <c r="F173" s="196" t="s">
        <v>1199</v>
      </c>
      <c r="G173" s="13"/>
      <c r="H173" s="197">
        <v>2</v>
      </c>
      <c r="I173" s="198"/>
      <c r="J173" s="13"/>
      <c r="K173" s="13"/>
      <c r="L173" s="194"/>
      <c r="M173" s="199"/>
      <c r="N173" s="200"/>
      <c r="O173" s="200"/>
      <c r="P173" s="200"/>
      <c r="Q173" s="200"/>
      <c r="R173" s="200"/>
      <c r="S173" s="200"/>
      <c r="T173" s="20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5" t="s">
        <v>166</v>
      </c>
      <c r="AU173" s="195" t="s">
        <v>82</v>
      </c>
      <c r="AV173" s="13" t="s">
        <v>82</v>
      </c>
      <c r="AW173" s="13" t="s">
        <v>33</v>
      </c>
      <c r="AX173" s="13" t="s">
        <v>72</v>
      </c>
      <c r="AY173" s="195" t="s">
        <v>152</v>
      </c>
    </row>
    <row r="174" s="2" customFormat="1" ht="22.2" customHeight="1">
      <c r="A174" s="39"/>
      <c r="B174" s="173"/>
      <c r="C174" s="174" t="s">
        <v>8</v>
      </c>
      <c r="D174" s="174" t="s">
        <v>155</v>
      </c>
      <c r="E174" s="175" t="s">
        <v>1200</v>
      </c>
      <c r="F174" s="176" t="s">
        <v>1201</v>
      </c>
      <c r="G174" s="177" t="s">
        <v>1168</v>
      </c>
      <c r="H174" s="178">
        <v>1</v>
      </c>
      <c r="I174" s="179"/>
      <c r="J174" s="180">
        <f>ROUND(I174*H174,2)</f>
        <v>0</v>
      </c>
      <c r="K174" s="176" t="s">
        <v>159</v>
      </c>
      <c r="L174" s="40"/>
      <c r="M174" s="181" t="s">
        <v>3</v>
      </c>
      <c r="N174" s="182" t="s">
        <v>43</v>
      </c>
      <c r="O174" s="73"/>
      <c r="P174" s="183">
        <f>O174*H174</f>
        <v>0</v>
      </c>
      <c r="Q174" s="183">
        <v>0.014749999999999999</v>
      </c>
      <c r="R174" s="183">
        <f>Q174*H174</f>
        <v>0.014749999999999999</v>
      </c>
      <c r="S174" s="183">
        <v>0</v>
      </c>
      <c r="T174" s="18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185" t="s">
        <v>284</v>
      </c>
      <c r="AT174" s="185" t="s">
        <v>155</v>
      </c>
      <c r="AU174" s="185" t="s">
        <v>82</v>
      </c>
      <c r="AY174" s="20" t="s">
        <v>152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20" t="s">
        <v>80</v>
      </c>
      <c r="BK174" s="186">
        <f>ROUND(I174*H174,2)</f>
        <v>0</v>
      </c>
      <c r="BL174" s="20" t="s">
        <v>284</v>
      </c>
      <c r="BM174" s="185" t="s">
        <v>1202</v>
      </c>
    </row>
    <row r="175" s="2" customFormat="1">
      <c r="A175" s="39"/>
      <c r="B175" s="40"/>
      <c r="C175" s="39"/>
      <c r="D175" s="187" t="s">
        <v>162</v>
      </c>
      <c r="E175" s="39"/>
      <c r="F175" s="188" t="s">
        <v>1203</v>
      </c>
      <c r="G175" s="39"/>
      <c r="H175" s="39"/>
      <c r="I175" s="189"/>
      <c r="J175" s="39"/>
      <c r="K175" s="39"/>
      <c r="L175" s="40"/>
      <c r="M175" s="190"/>
      <c r="N175" s="191"/>
      <c r="O175" s="73"/>
      <c r="P175" s="73"/>
      <c r="Q175" s="73"/>
      <c r="R175" s="73"/>
      <c r="S175" s="73"/>
      <c r="T175" s="74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20" t="s">
        <v>162</v>
      </c>
      <c r="AU175" s="20" t="s">
        <v>82</v>
      </c>
    </row>
    <row r="176" s="2" customFormat="1">
      <c r="A176" s="39"/>
      <c r="B176" s="40"/>
      <c r="C176" s="39"/>
      <c r="D176" s="192" t="s">
        <v>164</v>
      </c>
      <c r="E176" s="39"/>
      <c r="F176" s="193" t="s">
        <v>1204</v>
      </c>
      <c r="G176" s="39"/>
      <c r="H176" s="39"/>
      <c r="I176" s="189"/>
      <c r="J176" s="39"/>
      <c r="K176" s="39"/>
      <c r="L176" s="40"/>
      <c r="M176" s="190"/>
      <c r="N176" s="191"/>
      <c r="O176" s="73"/>
      <c r="P176" s="73"/>
      <c r="Q176" s="73"/>
      <c r="R176" s="73"/>
      <c r="S176" s="73"/>
      <c r="T176" s="74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20" t="s">
        <v>164</v>
      </c>
      <c r="AU176" s="20" t="s">
        <v>82</v>
      </c>
    </row>
    <row r="177" s="2" customFormat="1">
      <c r="A177" s="39"/>
      <c r="B177" s="40"/>
      <c r="C177" s="39"/>
      <c r="D177" s="187" t="s">
        <v>577</v>
      </c>
      <c r="E177" s="39"/>
      <c r="F177" s="219" t="s">
        <v>1205</v>
      </c>
      <c r="G177" s="39"/>
      <c r="H177" s="39"/>
      <c r="I177" s="189"/>
      <c r="J177" s="39"/>
      <c r="K177" s="39"/>
      <c r="L177" s="40"/>
      <c r="M177" s="190"/>
      <c r="N177" s="191"/>
      <c r="O177" s="73"/>
      <c r="P177" s="73"/>
      <c r="Q177" s="73"/>
      <c r="R177" s="73"/>
      <c r="S177" s="73"/>
      <c r="T177" s="74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20" t="s">
        <v>577</v>
      </c>
      <c r="AU177" s="20" t="s">
        <v>82</v>
      </c>
    </row>
    <row r="178" s="13" customFormat="1">
      <c r="A178" s="13"/>
      <c r="B178" s="194"/>
      <c r="C178" s="13"/>
      <c r="D178" s="187" t="s">
        <v>166</v>
      </c>
      <c r="E178" s="195" t="s">
        <v>3</v>
      </c>
      <c r="F178" s="196" t="s">
        <v>1206</v>
      </c>
      <c r="G178" s="13"/>
      <c r="H178" s="197">
        <v>1</v>
      </c>
      <c r="I178" s="198"/>
      <c r="J178" s="13"/>
      <c r="K178" s="13"/>
      <c r="L178" s="194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166</v>
      </c>
      <c r="AU178" s="195" t="s">
        <v>82</v>
      </c>
      <c r="AV178" s="13" t="s">
        <v>82</v>
      </c>
      <c r="AW178" s="13" t="s">
        <v>33</v>
      </c>
      <c r="AX178" s="13" t="s">
        <v>72</v>
      </c>
      <c r="AY178" s="195" t="s">
        <v>152</v>
      </c>
    </row>
    <row r="179" s="2" customFormat="1" ht="22.2" customHeight="1">
      <c r="A179" s="39"/>
      <c r="B179" s="173"/>
      <c r="C179" s="174" t="s">
        <v>328</v>
      </c>
      <c r="D179" s="174" t="s">
        <v>155</v>
      </c>
      <c r="E179" s="175" t="s">
        <v>1207</v>
      </c>
      <c r="F179" s="176" t="s">
        <v>1208</v>
      </c>
      <c r="G179" s="177" t="s">
        <v>354</v>
      </c>
      <c r="H179" s="178">
        <v>0.074999999999999997</v>
      </c>
      <c r="I179" s="179"/>
      <c r="J179" s="180">
        <f>ROUND(I179*H179,2)</f>
        <v>0</v>
      </c>
      <c r="K179" s="176" t="s">
        <v>159</v>
      </c>
      <c r="L179" s="40"/>
      <c r="M179" s="181" t="s">
        <v>3</v>
      </c>
      <c r="N179" s="182" t="s">
        <v>43</v>
      </c>
      <c r="O179" s="73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185" t="s">
        <v>284</v>
      </c>
      <c r="AT179" s="185" t="s">
        <v>155</v>
      </c>
      <c r="AU179" s="185" t="s">
        <v>82</v>
      </c>
      <c r="AY179" s="20" t="s">
        <v>152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20" t="s">
        <v>80</v>
      </c>
      <c r="BK179" s="186">
        <f>ROUND(I179*H179,2)</f>
        <v>0</v>
      </c>
      <c r="BL179" s="20" t="s">
        <v>284</v>
      </c>
      <c r="BM179" s="185" t="s">
        <v>1209</v>
      </c>
    </row>
    <row r="180" s="2" customFormat="1">
      <c r="A180" s="39"/>
      <c r="B180" s="40"/>
      <c r="C180" s="39"/>
      <c r="D180" s="187" t="s">
        <v>162</v>
      </c>
      <c r="E180" s="39"/>
      <c r="F180" s="188" t="s">
        <v>1210</v>
      </c>
      <c r="G180" s="39"/>
      <c r="H180" s="39"/>
      <c r="I180" s="189"/>
      <c r="J180" s="39"/>
      <c r="K180" s="39"/>
      <c r="L180" s="40"/>
      <c r="M180" s="190"/>
      <c r="N180" s="191"/>
      <c r="O180" s="73"/>
      <c r="P180" s="73"/>
      <c r="Q180" s="73"/>
      <c r="R180" s="73"/>
      <c r="S180" s="73"/>
      <c r="T180" s="74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20" t="s">
        <v>162</v>
      </c>
      <c r="AU180" s="20" t="s">
        <v>82</v>
      </c>
    </row>
    <row r="181" s="2" customFormat="1">
      <c r="A181" s="39"/>
      <c r="B181" s="40"/>
      <c r="C181" s="39"/>
      <c r="D181" s="192" t="s">
        <v>164</v>
      </c>
      <c r="E181" s="39"/>
      <c r="F181" s="193" t="s">
        <v>1211</v>
      </c>
      <c r="G181" s="39"/>
      <c r="H181" s="39"/>
      <c r="I181" s="189"/>
      <c r="J181" s="39"/>
      <c r="K181" s="39"/>
      <c r="L181" s="40"/>
      <c r="M181" s="190"/>
      <c r="N181" s="191"/>
      <c r="O181" s="73"/>
      <c r="P181" s="73"/>
      <c r="Q181" s="73"/>
      <c r="R181" s="73"/>
      <c r="S181" s="73"/>
      <c r="T181" s="74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20" t="s">
        <v>164</v>
      </c>
      <c r="AU181" s="20" t="s">
        <v>82</v>
      </c>
    </row>
    <row r="182" s="12" customFormat="1" ht="22.8" customHeight="1">
      <c r="A182" s="12"/>
      <c r="B182" s="160"/>
      <c r="C182" s="12"/>
      <c r="D182" s="161" t="s">
        <v>71</v>
      </c>
      <c r="E182" s="171" t="s">
        <v>1212</v>
      </c>
      <c r="F182" s="171" t="s">
        <v>1213</v>
      </c>
      <c r="G182" s="12"/>
      <c r="H182" s="12"/>
      <c r="I182" s="163"/>
      <c r="J182" s="172">
        <f>BK182</f>
        <v>0</v>
      </c>
      <c r="K182" s="12"/>
      <c r="L182" s="160"/>
      <c r="M182" s="165"/>
      <c r="N182" s="166"/>
      <c r="O182" s="166"/>
      <c r="P182" s="167">
        <f>SUM(P183:P185)</f>
        <v>0</v>
      </c>
      <c r="Q182" s="166"/>
      <c r="R182" s="167">
        <f>SUM(R183:R185)</f>
        <v>0</v>
      </c>
      <c r="S182" s="166"/>
      <c r="T182" s="168">
        <f>SUM(T183:T185)</f>
        <v>0.029999999999999999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1" t="s">
        <v>82</v>
      </c>
      <c r="AT182" s="169" t="s">
        <v>71</v>
      </c>
      <c r="AU182" s="169" t="s">
        <v>80</v>
      </c>
      <c r="AY182" s="161" t="s">
        <v>152</v>
      </c>
      <c r="BK182" s="170">
        <f>SUM(BK183:BK185)</f>
        <v>0</v>
      </c>
    </row>
    <row r="183" s="2" customFormat="1" ht="22.2" customHeight="1">
      <c r="A183" s="39"/>
      <c r="B183" s="173"/>
      <c r="C183" s="174" t="s">
        <v>334</v>
      </c>
      <c r="D183" s="174" t="s">
        <v>155</v>
      </c>
      <c r="E183" s="175" t="s">
        <v>1214</v>
      </c>
      <c r="F183" s="176" t="s">
        <v>1215</v>
      </c>
      <c r="G183" s="177" t="s">
        <v>170</v>
      </c>
      <c r="H183" s="178">
        <v>4</v>
      </c>
      <c r="I183" s="179"/>
      <c r="J183" s="180">
        <f>ROUND(I183*H183,2)</f>
        <v>0</v>
      </c>
      <c r="K183" s="176" t="s">
        <v>159</v>
      </c>
      <c r="L183" s="40"/>
      <c r="M183" s="181" t="s">
        <v>3</v>
      </c>
      <c r="N183" s="182" t="s">
        <v>43</v>
      </c>
      <c r="O183" s="73"/>
      <c r="P183" s="183">
        <f>O183*H183</f>
        <v>0</v>
      </c>
      <c r="Q183" s="183">
        <v>0</v>
      </c>
      <c r="R183" s="183">
        <f>Q183*H183</f>
        <v>0</v>
      </c>
      <c r="S183" s="183">
        <v>0.0074999999999999997</v>
      </c>
      <c r="T183" s="184">
        <f>S183*H183</f>
        <v>0.029999999999999999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185" t="s">
        <v>284</v>
      </c>
      <c r="AT183" s="185" t="s">
        <v>155</v>
      </c>
      <c r="AU183" s="185" t="s">
        <v>82</v>
      </c>
      <c r="AY183" s="20" t="s">
        <v>152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20" t="s">
        <v>80</v>
      </c>
      <c r="BK183" s="186">
        <f>ROUND(I183*H183,2)</f>
        <v>0</v>
      </c>
      <c r="BL183" s="20" t="s">
        <v>284</v>
      </c>
      <c r="BM183" s="185" t="s">
        <v>1216</v>
      </c>
    </row>
    <row r="184" s="2" customFormat="1">
      <c r="A184" s="39"/>
      <c r="B184" s="40"/>
      <c r="C184" s="39"/>
      <c r="D184" s="187" t="s">
        <v>162</v>
      </c>
      <c r="E184" s="39"/>
      <c r="F184" s="188" t="s">
        <v>1217</v>
      </c>
      <c r="G184" s="39"/>
      <c r="H184" s="39"/>
      <c r="I184" s="189"/>
      <c r="J184" s="39"/>
      <c r="K184" s="39"/>
      <c r="L184" s="40"/>
      <c r="M184" s="190"/>
      <c r="N184" s="191"/>
      <c r="O184" s="73"/>
      <c r="P184" s="73"/>
      <c r="Q184" s="73"/>
      <c r="R184" s="73"/>
      <c r="S184" s="73"/>
      <c r="T184" s="74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20" t="s">
        <v>162</v>
      </c>
      <c r="AU184" s="20" t="s">
        <v>82</v>
      </c>
    </row>
    <row r="185" s="2" customFormat="1">
      <c r="A185" s="39"/>
      <c r="B185" s="40"/>
      <c r="C185" s="39"/>
      <c r="D185" s="192" t="s">
        <v>164</v>
      </c>
      <c r="E185" s="39"/>
      <c r="F185" s="193" t="s">
        <v>1218</v>
      </c>
      <c r="G185" s="39"/>
      <c r="H185" s="39"/>
      <c r="I185" s="189"/>
      <c r="J185" s="39"/>
      <c r="K185" s="39"/>
      <c r="L185" s="40"/>
      <c r="M185" s="223"/>
      <c r="N185" s="224"/>
      <c r="O185" s="225"/>
      <c r="P185" s="225"/>
      <c r="Q185" s="225"/>
      <c r="R185" s="225"/>
      <c r="S185" s="225"/>
      <c r="T185" s="22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20" t="s">
        <v>164</v>
      </c>
      <c r="AU185" s="20" t="s">
        <v>82</v>
      </c>
    </row>
    <row r="186" s="2" customFormat="1" ht="6.96" customHeight="1">
      <c r="A186" s="39"/>
      <c r="B186" s="56"/>
      <c r="C186" s="57"/>
      <c r="D186" s="57"/>
      <c r="E186" s="57"/>
      <c r="F186" s="57"/>
      <c r="G186" s="57"/>
      <c r="H186" s="57"/>
      <c r="I186" s="57"/>
      <c r="J186" s="57"/>
      <c r="K186" s="57"/>
      <c r="L186" s="40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autoFilter ref="C84:K18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4_01/997013214"/>
    <hyperlink ref="F93" r:id="rId2" display="https://podminky.urs.cz/item/CS_URS_2024_01/997013501"/>
    <hyperlink ref="F96" r:id="rId3" display="https://podminky.urs.cz/item/CS_URS_2024_01/997013509"/>
    <hyperlink ref="F100" r:id="rId4" display="https://podminky.urs.cz/item/CS_URS_2024_01/997013631"/>
    <hyperlink ref="F107" r:id="rId5" display="https://podminky.urs.cz/item/CS_URS_2024_01/721173401"/>
    <hyperlink ref="F111" r:id="rId6" display="https://podminky.urs.cz/item/CS_URS_2024_01/721173402"/>
    <hyperlink ref="F115" r:id="rId7" display="https://podminky.urs.cz/item/CS_URS_2024_01/721174043"/>
    <hyperlink ref="F127" r:id="rId8" display="https://podminky.urs.cz/item/CS_URS_2024_01/721174063"/>
    <hyperlink ref="F131" r:id="rId9" display="https://podminky.urs.cz/item/CS_URS_2024_01/721229111"/>
    <hyperlink ref="F143" r:id="rId10" display="https://podminky.urs.cz/item/CS_URS_2024_01/721290111"/>
    <hyperlink ref="F147" r:id="rId11" display="https://podminky.urs.cz/item/CS_URS_2024_01/998721103"/>
    <hyperlink ref="F151" r:id="rId12" display="https://podminky.urs.cz/item/CS_URS_2024_01/725210821"/>
    <hyperlink ref="F156" r:id="rId13" display="https://podminky.urs.cz/item/CS_URS_2024_01/725310823"/>
    <hyperlink ref="F160" r:id="rId14" display="https://podminky.urs.cz/item/CS_URS_2024_01/725330820"/>
    <hyperlink ref="F165" r:id="rId15" display="https://podminky.urs.cz/item/CS_URS_2024_01/725610810"/>
    <hyperlink ref="F168" r:id="rId16" display="https://podminky.urs.cz/item/CS_URS_2024_01/725211602"/>
    <hyperlink ref="F176" r:id="rId17" display="https://podminky.urs.cz/item/CS_URS_2024_01/725331111"/>
    <hyperlink ref="F181" r:id="rId18" display="https://podminky.urs.cz/item/CS_URS_2024_01/998725103"/>
    <hyperlink ref="F185" r:id="rId19" display="https://podminky.urs.cz/item/CS_URS_2024_01/7513778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0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91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="1" customFormat="1" ht="24.96" customHeight="1">
      <c r="B4" s="23"/>
      <c r="D4" s="24" t="s">
        <v>111</v>
      </c>
      <c r="L4" s="23"/>
      <c r="M4" s="123" t="s">
        <v>11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33" t="s">
        <v>17</v>
      </c>
      <c r="L6" s="23"/>
    </row>
    <row r="7" s="1" customFormat="1" ht="27" customHeight="1">
      <c r="B7" s="23"/>
      <c r="E7" s="124" t="str">
        <f>'Rekapitulace stavby'!K6</f>
        <v>ZŠ Konečná-učebna žákovské kuchyňky vč.kabinetu,vybudování bezbar.WC a rekontrukce bezbar.přístupu</v>
      </c>
      <c r="F7" s="33"/>
      <c r="G7" s="33"/>
      <c r="H7" s="33"/>
      <c r="L7" s="23"/>
    </row>
    <row r="8" s="2" customFormat="1" ht="12" customHeight="1">
      <c r="A8" s="39"/>
      <c r="B8" s="40"/>
      <c r="C8" s="39"/>
      <c r="D8" s="33" t="s">
        <v>112</v>
      </c>
      <c r="E8" s="39"/>
      <c r="F8" s="39"/>
      <c r="G8" s="39"/>
      <c r="H8" s="39"/>
      <c r="I8" s="39"/>
      <c r="J8" s="39"/>
      <c r="K8" s="39"/>
      <c r="L8" s="12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0"/>
      <c r="C9" s="39"/>
      <c r="D9" s="39"/>
      <c r="E9" s="63" t="s">
        <v>1219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15. 1. 2024</v>
      </c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tr">
        <f>IF('Rekapitulace stavby'!AN19="","",'Rekapitulace stavby'!AN19)</f>
        <v/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tr">
        <f>IF('Rekapitulace stavby'!E20="","",'Rekapitulace stavby'!E20)</f>
        <v xml:space="preserve"> </v>
      </c>
      <c r="F24" s="39"/>
      <c r="G24" s="39"/>
      <c r="H24" s="39"/>
      <c r="I24" s="33" t="s">
        <v>28</v>
      </c>
      <c r="J24" s="28" t="str">
        <f>IF('Rekapitulace stavby'!AN20="","",'Rekapitulace stavby'!AN20)</f>
        <v/>
      </c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72" customHeight="1">
      <c r="A27" s="126"/>
      <c r="B27" s="127"/>
      <c r="C27" s="126"/>
      <c r="D27" s="126"/>
      <c r="E27" s="37" t="s">
        <v>37</v>
      </c>
      <c r="F27" s="37"/>
      <c r="G27" s="37"/>
      <c r="H27" s="37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2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9" t="s">
        <v>38</v>
      </c>
      <c r="E30" s="39"/>
      <c r="F30" s="39"/>
      <c r="G30" s="39"/>
      <c r="H30" s="39"/>
      <c r="I30" s="39"/>
      <c r="J30" s="91">
        <f>ROUND(J88, 2)</f>
        <v>0</v>
      </c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30" t="s">
        <v>42</v>
      </c>
      <c r="E33" s="33" t="s">
        <v>43</v>
      </c>
      <c r="F33" s="131">
        <f>ROUND((SUM(BE88:BE136)),  2)</f>
        <v>0</v>
      </c>
      <c r="G33" s="39"/>
      <c r="H33" s="39"/>
      <c r="I33" s="132">
        <v>0.20999999999999999</v>
      </c>
      <c r="J33" s="131">
        <f>ROUND(((SUM(BE88:BE136))*I33),  2)</f>
        <v>0</v>
      </c>
      <c r="K33" s="39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44</v>
      </c>
      <c r="F34" s="131">
        <f>ROUND((SUM(BF88:BF136)),  2)</f>
        <v>0</v>
      </c>
      <c r="G34" s="39"/>
      <c r="H34" s="39"/>
      <c r="I34" s="132">
        <v>0.12</v>
      </c>
      <c r="J34" s="131">
        <f>ROUND(((SUM(BF88:BF136))*I34),  2)</f>
        <v>0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45</v>
      </c>
      <c r="F35" s="131">
        <f>ROUND((SUM(BG88:BG136)),  2)</f>
        <v>0</v>
      </c>
      <c r="G35" s="39"/>
      <c r="H35" s="39"/>
      <c r="I35" s="132">
        <v>0.20999999999999999</v>
      </c>
      <c r="J35" s="131">
        <f>0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46</v>
      </c>
      <c r="F36" s="131">
        <f>ROUND((SUM(BH88:BH136)),  2)</f>
        <v>0</v>
      </c>
      <c r="G36" s="39"/>
      <c r="H36" s="39"/>
      <c r="I36" s="132">
        <v>0.12</v>
      </c>
      <c r="J36" s="131">
        <f>0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47</v>
      </c>
      <c r="F37" s="131">
        <f>ROUND((SUM(BI88:BI136)),  2)</f>
        <v>0</v>
      </c>
      <c r="G37" s="39"/>
      <c r="H37" s="39"/>
      <c r="I37" s="132">
        <v>0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3"/>
      <c r="D39" s="134" t="s">
        <v>48</v>
      </c>
      <c r="E39" s="77"/>
      <c r="F39" s="77"/>
      <c r="G39" s="135" t="s">
        <v>49</v>
      </c>
      <c r="H39" s="136" t="s">
        <v>50</v>
      </c>
      <c r="I39" s="77"/>
      <c r="J39" s="137">
        <f>SUM(J30:J37)</f>
        <v>0</v>
      </c>
      <c r="K39" s="138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2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39"/>
      <c r="E45" s="39"/>
      <c r="F45" s="39"/>
      <c r="G45" s="39"/>
      <c r="H45" s="39"/>
      <c r="I45" s="39"/>
      <c r="J45" s="39"/>
      <c r="K45" s="39"/>
      <c r="L45" s="12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7" customHeight="1">
      <c r="A48" s="39"/>
      <c r="B48" s="40"/>
      <c r="C48" s="39"/>
      <c r="D48" s="39"/>
      <c r="E48" s="124" t="str">
        <f>E7</f>
        <v>ZŠ Konečná-učebna žákovské kuchyňky vč.kabinetu,vybudování bezbar.WC a rekontrukce bezbar.přístupu</v>
      </c>
      <c r="F48" s="33"/>
      <c r="G48" s="33"/>
      <c r="H48" s="33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112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39"/>
      <c r="D50" s="39"/>
      <c r="E50" s="63" t="str">
        <f>E9</f>
        <v>D.1.4.02 - Vnitřní vodovod</v>
      </c>
      <c r="F50" s="39"/>
      <c r="G50" s="39"/>
      <c r="H50" s="39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2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39"/>
      <c r="E52" s="39"/>
      <c r="F52" s="28" t="str">
        <f>F12</f>
        <v>Karlovy Vary</v>
      </c>
      <c r="G52" s="39"/>
      <c r="H52" s="39"/>
      <c r="I52" s="33" t="s">
        <v>23</v>
      </c>
      <c r="J52" s="65" t="str">
        <f>IF(J12="","",J12)</f>
        <v>15. 1. 2024</v>
      </c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Karlovy Vary</v>
      </c>
      <c r="G54" s="39"/>
      <c r="H54" s="39"/>
      <c r="I54" s="33" t="s">
        <v>31</v>
      </c>
      <c r="J54" s="37" t="str">
        <f>E21</f>
        <v>Oto Szakos</v>
      </c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 xml:space="preserve"> </v>
      </c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39" t="s">
        <v>115</v>
      </c>
      <c r="D57" s="133"/>
      <c r="E57" s="133"/>
      <c r="F57" s="133"/>
      <c r="G57" s="133"/>
      <c r="H57" s="133"/>
      <c r="I57" s="133"/>
      <c r="J57" s="140" t="s">
        <v>116</v>
      </c>
      <c r="K57" s="133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1" t="s">
        <v>70</v>
      </c>
      <c r="D59" s="39"/>
      <c r="E59" s="39"/>
      <c r="F59" s="39"/>
      <c r="G59" s="39"/>
      <c r="H59" s="39"/>
      <c r="I59" s="39"/>
      <c r="J59" s="91">
        <f>J88</f>
        <v>0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117</v>
      </c>
    </row>
    <row r="60" s="9" customFormat="1" ht="24.96" customHeight="1">
      <c r="A60" s="9"/>
      <c r="B60" s="142"/>
      <c r="C60" s="9"/>
      <c r="D60" s="143" t="s">
        <v>128</v>
      </c>
      <c r="E60" s="144"/>
      <c r="F60" s="144"/>
      <c r="G60" s="144"/>
      <c r="H60" s="144"/>
      <c r="I60" s="144"/>
      <c r="J60" s="145">
        <f>J89</f>
        <v>0</v>
      </c>
      <c r="K60" s="9"/>
      <c r="L60" s="14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46"/>
      <c r="C61" s="10"/>
      <c r="D61" s="147" t="s">
        <v>1220</v>
      </c>
      <c r="E61" s="148"/>
      <c r="F61" s="148"/>
      <c r="G61" s="148"/>
      <c r="H61" s="148"/>
      <c r="I61" s="148"/>
      <c r="J61" s="149">
        <f>J90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4.88" customHeight="1">
      <c r="A62" s="10"/>
      <c r="B62" s="146"/>
      <c r="C62" s="10"/>
      <c r="D62" s="147" t="s">
        <v>1221</v>
      </c>
      <c r="E62" s="148"/>
      <c r="F62" s="148"/>
      <c r="G62" s="148"/>
      <c r="H62" s="148"/>
      <c r="I62" s="148"/>
      <c r="J62" s="149">
        <f>J91</f>
        <v>0</v>
      </c>
      <c r="K62" s="10"/>
      <c r="L62" s="14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4.88" customHeight="1">
      <c r="A63" s="10"/>
      <c r="B63" s="146"/>
      <c r="C63" s="10"/>
      <c r="D63" s="147" t="s">
        <v>1222</v>
      </c>
      <c r="E63" s="148"/>
      <c r="F63" s="148"/>
      <c r="G63" s="148"/>
      <c r="H63" s="148"/>
      <c r="I63" s="148"/>
      <c r="J63" s="149">
        <f>J100</f>
        <v>0</v>
      </c>
      <c r="K63" s="10"/>
      <c r="L63" s="14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46"/>
      <c r="C64" s="10"/>
      <c r="D64" s="147" t="s">
        <v>1223</v>
      </c>
      <c r="E64" s="148"/>
      <c r="F64" s="148"/>
      <c r="G64" s="148"/>
      <c r="H64" s="148"/>
      <c r="I64" s="148"/>
      <c r="J64" s="149">
        <f>J107</f>
        <v>0</v>
      </c>
      <c r="K64" s="10"/>
      <c r="L64" s="14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46"/>
      <c r="C65" s="10"/>
      <c r="D65" s="147" t="s">
        <v>1224</v>
      </c>
      <c r="E65" s="148"/>
      <c r="F65" s="148"/>
      <c r="G65" s="148"/>
      <c r="H65" s="148"/>
      <c r="I65" s="148"/>
      <c r="J65" s="149">
        <f>J112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46"/>
      <c r="C66" s="10"/>
      <c r="D66" s="147" t="s">
        <v>1225</v>
      </c>
      <c r="E66" s="148"/>
      <c r="F66" s="148"/>
      <c r="G66" s="148"/>
      <c r="H66" s="148"/>
      <c r="I66" s="148"/>
      <c r="J66" s="149">
        <f>J117</f>
        <v>0</v>
      </c>
      <c r="K66" s="10"/>
      <c r="L66" s="14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46"/>
      <c r="C67" s="10"/>
      <c r="D67" s="147" t="s">
        <v>1226</v>
      </c>
      <c r="E67" s="148"/>
      <c r="F67" s="148"/>
      <c r="G67" s="148"/>
      <c r="H67" s="148"/>
      <c r="I67" s="148"/>
      <c r="J67" s="149">
        <f>J124</f>
        <v>0</v>
      </c>
      <c r="K67" s="10"/>
      <c r="L67" s="14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46"/>
      <c r="C68" s="10"/>
      <c r="D68" s="147" t="s">
        <v>1227</v>
      </c>
      <c r="E68" s="148"/>
      <c r="F68" s="148"/>
      <c r="G68" s="148"/>
      <c r="H68" s="148"/>
      <c r="I68" s="148"/>
      <c r="J68" s="149">
        <f>J133</f>
        <v>0</v>
      </c>
      <c r="K68" s="10"/>
      <c r="L68" s="14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12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12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137</v>
      </c>
      <c r="D75" s="39"/>
      <c r="E75" s="39"/>
      <c r="F75" s="39"/>
      <c r="G75" s="39"/>
      <c r="H75" s="39"/>
      <c r="I75" s="39"/>
      <c r="J75" s="39"/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17</v>
      </c>
      <c r="D77" s="39"/>
      <c r="E77" s="39"/>
      <c r="F77" s="39"/>
      <c r="G77" s="39"/>
      <c r="H77" s="39"/>
      <c r="I77" s="39"/>
      <c r="J77" s="39"/>
      <c r="K77" s="39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7" customHeight="1">
      <c r="A78" s="39"/>
      <c r="B78" s="40"/>
      <c r="C78" s="39"/>
      <c r="D78" s="39"/>
      <c r="E78" s="124" t="str">
        <f>E7</f>
        <v>ZŠ Konečná-učebna žákovské kuchyňky vč.kabinetu,vybudování bezbar.WC a rekontrukce bezbar.přístupu</v>
      </c>
      <c r="F78" s="33"/>
      <c r="G78" s="33"/>
      <c r="H78" s="33"/>
      <c r="I78" s="39"/>
      <c r="J78" s="39"/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112</v>
      </c>
      <c r="D79" s="39"/>
      <c r="E79" s="39"/>
      <c r="F79" s="39"/>
      <c r="G79" s="39"/>
      <c r="H79" s="39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6" customHeight="1">
      <c r="A80" s="39"/>
      <c r="B80" s="40"/>
      <c r="C80" s="39"/>
      <c r="D80" s="39"/>
      <c r="E80" s="63" t="str">
        <f>E9</f>
        <v>D.1.4.02 - Vnitřní vodovod</v>
      </c>
      <c r="F80" s="39"/>
      <c r="G80" s="39"/>
      <c r="H80" s="39"/>
      <c r="I80" s="39"/>
      <c r="J80" s="39"/>
      <c r="K80" s="39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39"/>
      <c r="D81" s="39"/>
      <c r="E81" s="39"/>
      <c r="F81" s="39"/>
      <c r="G81" s="39"/>
      <c r="H81" s="39"/>
      <c r="I81" s="39"/>
      <c r="J81" s="39"/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39"/>
      <c r="E82" s="39"/>
      <c r="F82" s="28" t="str">
        <f>F12</f>
        <v>Karlovy Vary</v>
      </c>
      <c r="G82" s="39"/>
      <c r="H82" s="39"/>
      <c r="I82" s="33" t="s">
        <v>23</v>
      </c>
      <c r="J82" s="65" t="str">
        <f>IF(J12="","",J12)</f>
        <v>15. 1. 2024</v>
      </c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12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6" customHeight="1">
      <c r="A84" s="39"/>
      <c r="B84" s="40"/>
      <c r="C84" s="33" t="s">
        <v>25</v>
      </c>
      <c r="D84" s="39"/>
      <c r="E84" s="39"/>
      <c r="F84" s="28" t="str">
        <f>E15</f>
        <v>Statutární město Karlovy Vary</v>
      </c>
      <c r="G84" s="39"/>
      <c r="H84" s="39"/>
      <c r="I84" s="33" t="s">
        <v>31</v>
      </c>
      <c r="J84" s="37" t="str">
        <f>E21</f>
        <v>Oto Szakos</v>
      </c>
      <c r="K84" s="39"/>
      <c r="L84" s="12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6" customHeight="1">
      <c r="A85" s="39"/>
      <c r="B85" s="40"/>
      <c r="C85" s="33" t="s">
        <v>29</v>
      </c>
      <c r="D85" s="39"/>
      <c r="E85" s="39"/>
      <c r="F85" s="28" t="str">
        <f>IF(E18="","",E18)</f>
        <v>Vyplň údaj</v>
      </c>
      <c r="G85" s="39"/>
      <c r="H85" s="39"/>
      <c r="I85" s="33" t="s">
        <v>34</v>
      </c>
      <c r="J85" s="37" t="str">
        <f>E24</f>
        <v xml:space="preserve"> </v>
      </c>
      <c r="K85" s="39"/>
      <c r="L85" s="12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12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50"/>
      <c r="B87" s="151"/>
      <c r="C87" s="152" t="s">
        <v>138</v>
      </c>
      <c r="D87" s="153" t="s">
        <v>57</v>
      </c>
      <c r="E87" s="153" t="s">
        <v>53</v>
      </c>
      <c r="F87" s="153" t="s">
        <v>54</v>
      </c>
      <c r="G87" s="153" t="s">
        <v>139</v>
      </c>
      <c r="H87" s="153" t="s">
        <v>140</v>
      </c>
      <c r="I87" s="153" t="s">
        <v>141</v>
      </c>
      <c r="J87" s="153" t="s">
        <v>116</v>
      </c>
      <c r="K87" s="154" t="s">
        <v>142</v>
      </c>
      <c r="L87" s="155"/>
      <c r="M87" s="81" t="s">
        <v>3</v>
      </c>
      <c r="N87" s="82" t="s">
        <v>42</v>
      </c>
      <c r="O87" s="82" t="s">
        <v>143</v>
      </c>
      <c r="P87" s="82" t="s">
        <v>144</v>
      </c>
      <c r="Q87" s="82" t="s">
        <v>145</v>
      </c>
      <c r="R87" s="82" t="s">
        <v>146</v>
      </c>
      <c r="S87" s="82" t="s">
        <v>147</v>
      </c>
      <c r="T87" s="83" t="s">
        <v>148</v>
      </c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</row>
    <row r="88" s="2" customFormat="1" ht="22.8" customHeight="1">
      <c r="A88" s="39"/>
      <c r="B88" s="40"/>
      <c r="C88" s="88" t="s">
        <v>149</v>
      </c>
      <c r="D88" s="39"/>
      <c r="E88" s="39"/>
      <c r="F88" s="39"/>
      <c r="G88" s="39"/>
      <c r="H88" s="39"/>
      <c r="I88" s="39"/>
      <c r="J88" s="156">
        <f>BK88</f>
        <v>0</v>
      </c>
      <c r="K88" s="39"/>
      <c r="L88" s="40"/>
      <c r="M88" s="84"/>
      <c r="N88" s="69"/>
      <c r="O88" s="85"/>
      <c r="P88" s="157">
        <f>P89</f>
        <v>0</v>
      </c>
      <c r="Q88" s="85"/>
      <c r="R88" s="157">
        <f>R89</f>
        <v>116.114</v>
      </c>
      <c r="S88" s="85"/>
      <c r="T88" s="158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71</v>
      </c>
      <c r="AU88" s="20" t="s">
        <v>117</v>
      </c>
      <c r="BK88" s="159">
        <f>BK89</f>
        <v>0</v>
      </c>
    </row>
    <row r="89" s="12" customFormat="1" ht="25.92" customHeight="1">
      <c r="A89" s="12"/>
      <c r="B89" s="160"/>
      <c r="C89" s="12"/>
      <c r="D89" s="161" t="s">
        <v>71</v>
      </c>
      <c r="E89" s="162" t="s">
        <v>385</v>
      </c>
      <c r="F89" s="162" t="s">
        <v>386</v>
      </c>
      <c r="G89" s="12"/>
      <c r="H89" s="12"/>
      <c r="I89" s="163"/>
      <c r="J89" s="164">
        <f>BK89</f>
        <v>0</v>
      </c>
      <c r="K89" s="12"/>
      <c r="L89" s="160"/>
      <c r="M89" s="165"/>
      <c r="N89" s="166"/>
      <c r="O89" s="166"/>
      <c r="P89" s="167">
        <f>P90</f>
        <v>0</v>
      </c>
      <c r="Q89" s="166"/>
      <c r="R89" s="167">
        <f>R90</f>
        <v>116.114</v>
      </c>
      <c r="S89" s="166"/>
      <c r="T89" s="16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61" t="s">
        <v>82</v>
      </c>
      <c r="AT89" s="169" t="s">
        <v>71</v>
      </c>
      <c r="AU89" s="169" t="s">
        <v>72</v>
      </c>
      <c r="AY89" s="161" t="s">
        <v>152</v>
      </c>
      <c r="BK89" s="170">
        <f>BK90</f>
        <v>0</v>
      </c>
    </row>
    <row r="90" s="12" customFormat="1" ht="22.8" customHeight="1">
      <c r="A90" s="12"/>
      <c r="B90" s="160"/>
      <c r="C90" s="12"/>
      <c r="D90" s="161" t="s">
        <v>71</v>
      </c>
      <c r="E90" s="171" t="s">
        <v>1228</v>
      </c>
      <c r="F90" s="171" t="s">
        <v>1229</v>
      </c>
      <c r="G90" s="12"/>
      <c r="H90" s="12"/>
      <c r="I90" s="163"/>
      <c r="J90" s="172">
        <f>BK90</f>
        <v>0</v>
      </c>
      <c r="K90" s="12"/>
      <c r="L90" s="160"/>
      <c r="M90" s="165"/>
      <c r="N90" s="166"/>
      <c r="O90" s="166"/>
      <c r="P90" s="167">
        <f>P91+P100+P107+P112+P117+P124+P133</f>
        <v>0</v>
      </c>
      <c r="Q90" s="166"/>
      <c r="R90" s="167">
        <f>R91+R100+R107+R112+R117+R124+R133</f>
        <v>116.114</v>
      </c>
      <c r="S90" s="166"/>
      <c r="T90" s="168">
        <f>T91+T100+T107+T112+T117+T124+T133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61" t="s">
        <v>82</v>
      </c>
      <c r="AT90" s="169" t="s">
        <v>71</v>
      </c>
      <c r="AU90" s="169" t="s">
        <v>80</v>
      </c>
      <c r="AY90" s="161" t="s">
        <v>152</v>
      </c>
      <c r="BK90" s="170">
        <f>BK91+BK100+BK107+BK112+BK117+BK124+BK133</f>
        <v>0</v>
      </c>
    </row>
    <row r="91" s="12" customFormat="1" ht="20.88" customHeight="1">
      <c r="A91" s="12"/>
      <c r="B91" s="160"/>
      <c r="C91" s="12"/>
      <c r="D91" s="161" t="s">
        <v>71</v>
      </c>
      <c r="E91" s="171" t="s">
        <v>1230</v>
      </c>
      <c r="F91" s="171" t="s">
        <v>1231</v>
      </c>
      <c r="G91" s="12"/>
      <c r="H91" s="12"/>
      <c r="I91" s="163"/>
      <c r="J91" s="172">
        <f>BK91</f>
        <v>0</v>
      </c>
      <c r="K91" s="12"/>
      <c r="L91" s="160"/>
      <c r="M91" s="165"/>
      <c r="N91" s="166"/>
      <c r="O91" s="166"/>
      <c r="P91" s="167">
        <f>SUM(P92:P99)</f>
        <v>0</v>
      </c>
      <c r="Q91" s="166"/>
      <c r="R91" s="167">
        <f>SUM(R92:R99)</f>
        <v>84.699999999999989</v>
      </c>
      <c r="S91" s="166"/>
      <c r="T91" s="168">
        <f>SUM(T92:T99)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61" t="s">
        <v>80</v>
      </c>
      <c r="AT91" s="169" t="s">
        <v>71</v>
      </c>
      <c r="AU91" s="169" t="s">
        <v>82</v>
      </c>
      <c r="AY91" s="161" t="s">
        <v>152</v>
      </c>
      <c r="BK91" s="170">
        <f>SUM(BK92:BK99)</f>
        <v>0</v>
      </c>
    </row>
    <row r="92" s="2" customFormat="1" ht="19.8" customHeight="1">
      <c r="A92" s="39"/>
      <c r="B92" s="173"/>
      <c r="C92" s="174" t="s">
        <v>80</v>
      </c>
      <c r="D92" s="174" t="s">
        <v>155</v>
      </c>
      <c r="E92" s="175" t="s">
        <v>1232</v>
      </c>
      <c r="F92" s="176" t="s">
        <v>1233</v>
      </c>
      <c r="G92" s="177" t="s">
        <v>317</v>
      </c>
      <c r="H92" s="178">
        <v>16</v>
      </c>
      <c r="I92" s="179"/>
      <c r="J92" s="180">
        <f>ROUND(I92*H92,2)</f>
        <v>0</v>
      </c>
      <c r="K92" s="176" t="s">
        <v>3</v>
      </c>
      <c r="L92" s="40"/>
      <c r="M92" s="181" t="s">
        <v>3</v>
      </c>
      <c r="N92" s="182" t="s">
        <v>43</v>
      </c>
      <c r="O92" s="73"/>
      <c r="P92" s="183">
        <f>O92*H92</f>
        <v>0</v>
      </c>
      <c r="Q92" s="183">
        <v>5</v>
      </c>
      <c r="R92" s="183">
        <f>Q92*H92</f>
        <v>80</v>
      </c>
      <c r="S92" s="183">
        <v>0</v>
      </c>
      <c r="T92" s="18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85" t="s">
        <v>284</v>
      </c>
      <c r="AT92" s="185" t="s">
        <v>155</v>
      </c>
      <c r="AU92" s="185" t="s">
        <v>153</v>
      </c>
      <c r="AY92" s="20" t="s">
        <v>152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20" t="s">
        <v>80</v>
      </c>
      <c r="BK92" s="186">
        <f>ROUND(I92*H92,2)</f>
        <v>0</v>
      </c>
      <c r="BL92" s="20" t="s">
        <v>284</v>
      </c>
      <c r="BM92" s="185" t="s">
        <v>82</v>
      </c>
    </row>
    <row r="93" s="2" customFormat="1">
      <c r="A93" s="39"/>
      <c r="B93" s="40"/>
      <c r="C93" s="39"/>
      <c r="D93" s="187" t="s">
        <v>162</v>
      </c>
      <c r="E93" s="39"/>
      <c r="F93" s="188" t="s">
        <v>1233</v>
      </c>
      <c r="G93" s="39"/>
      <c r="H93" s="39"/>
      <c r="I93" s="189"/>
      <c r="J93" s="39"/>
      <c r="K93" s="39"/>
      <c r="L93" s="40"/>
      <c r="M93" s="190"/>
      <c r="N93" s="191"/>
      <c r="O93" s="73"/>
      <c r="P93" s="73"/>
      <c r="Q93" s="73"/>
      <c r="R93" s="73"/>
      <c r="S93" s="73"/>
      <c r="T93" s="7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162</v>
      </c>
      <c r="AU93" s="20" t="s">
        <v>153</v>
      </c>
    </row>
    <row r="94" s="2" customFormat="1" ht="14.4" customHeight="1">
      <c r="A94" s="39"/>
      <c r="B94" s="173"/>
      <c r="C94" s="174" t="s">
        <v>82</v>
      </c>
      <c r="D94" s="174" t="s">
        <v>155</v>
      </c>
      <c r="E94" s="175" t="s">
        <v>1234</v>
      </c>
      <c r="F94" s="176" t="s">
        <v>1235</v>
      </c>
      <c r="G94" s="177" t="s">
        <v>317</v>
      </c>
      <c r="H94" s="178">
        <v>16</v>
      </c>
      <c r="I94" s="179"/>
      <c r="J94" s="180">
        <f>ROUND(I94*H94,2)</f>
        <v>0</v>
      </c>
      <c r="K94" s="176" t="s">
        <v>3</v>
      </c>
      <c r="L94" s="40"/>
      <c r="M94" s="181" t="s">
        <v>3</v>
      </c>
      <c r="N94" s="182" t="s">
        <v>43</v>
      </c>
      <c r="O94" s="73"/>
      <c r="P94" s="183">
        <f>O94*H94</f>
        <v>0</v>
      </c>
      <c r="Q94" s="183">
        <v>0.10000000000000001</v>
      </c>
      <c r="R94" s="183">
        <f>Q94*H94</f>
        <v>1.6000000000000001</v>
      </c>
      <c r="S94" s="183">
        <v>0</v>
      </c>
      <c r="T94" s="18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85" t="s">
        <v>284</v>
      </c>
      <c r="AT94" s="185" t="s">
        <v>155</v>
      </c>
      <c r="AU94" s="185" t="s">
        <v>153</v>
      </c>
      <c r="AY94" s="20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80</v>
      </c>
      <c r="BK94" s="186">
        <f>ROUND(I94*H94,2)</f>
        <v>0</v>
      </c>
      <c r="BL94" s="20" t="s">
        <v>284</v>
      </c>
      <c r="BM94" s="185" t="s">
        <v>160</v>
      </c>
    </row>
    <row r="95" s="2" customFormat="1">
      <c r="A95" s="39"/>
      <c r="B95" s="40"/>
      <c r="C95" s="39"/>
      <c r="D95" s="187" t="s">
        <v>162</v>
      </c>
      <c r="E95" s="39"/>
      <c r="F95" s="188" t="s">
        <v>1235</v>
      </c>
      <c r="G95" s="39"/>
      <c r="H95" s="39"/>
      <c r="I95" s="189"/>
      <c r="J95" s="39"/>
      <c r="K95" s="39"/>
      <c r="L95" s="40"/>
      <c r="M95" s="190"/>
      <c r="N95" s="191"/>
      <c r="O95" s="73"/>
      <c r="P95" s="73"/>
      <c r="Q95" s="73"/>
      <c r="R95" s="73"/>
      <c r="S95" s="73"/>
      <c r="T95" s="7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20" t="s">
        <v>162</v>
      </c>
      <c r="AU95" s="20" t="s">
        <v>153</v>
      </c>
    </row>
    <row r="96" s="2" customFormat="1" ht="14.4" customHeight="1">
      <c r="A96" s="39"/>
      <c r="B96" s="173"/>
      <c r="C96" s="174" t="s">
        <v>153</v>
      </c>
      <c r="D96" s="174" t="s">
        <v>155</v>
      </c>
      <c r="E96" s="175" t="s">
        <v>1236</v>
      </c>
      <c r="F96" s="176" t="s">
        <v>1237</v>
      </c>
      <c r="G96" s="177" t="s">
        <v>1238</v>
      </c>
      <c r="H96" s="178">
        <v>10</v>
      </c>
      <c r="I96" s="179"/>
      <c r="J96" s="180">
        <f>ROUND(I96*H96,2)</f>
        <v>0</v>
      </c>
      <c r="K96" s="176" t="s">
        <v>3</v>
      </c>
      <c r="L96" s="40"/>
      <c r="M96" s="181" t="s">
        <v>3</v>
      </c>
      <c r="N96" s="182" t="s">
        <v>43</v>
      </c>
      <c r="O96" s="73"/>
      <c r="P96" s="183">
        <f>O96*H96</f>
        <v>0</v>
      </c>
      <c r="Q96" s="183">
        <v>0.29999999999999999</v>
      </c>
      <c r="R96" s="183">
        <f>Q96*H96</f>
        <v>3</v>
      </c>
      <c r="S96" s="183">
        <v>0</v>
      </c>
      <c r="T96" s="18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85" t="s">
        <v>284</v>
      </c>
      <c r="AT96" s="185" t="s">
        <v>155</v>
      </c>
      <c r="AU96" s="185" t="s">
        <v>153</v>
      </c>
      <c r="AY96" s="20" t="s">
        <v>152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0" t="s">
        <v>80</v>
      </c>
      <c r="BK96" s="186">
        <f>ROUND(I96*H96,2)</f>
        <v>0</v>
      </c>
      <c r="BL96" s="20" t="s">
        <v>284</v>
      </c>
      <c r="BM96" s="185" t="s">
        <v>195</v>
      </c>
    </row>
    <row r="97" s="2" customFormat="1">
      <c r="A97" s="39"/>
      <c r="B97" s="40"/>
      <c r="C97" s="39"/>
      <c r="D97" s="187" t="s">
        <v>162</v>
      </c>
      <c r="E97" s="39"/>
      <c r="F97" s="188" t="s">
        <v>1237</v>
      </c>
      <c r="G97" s="39"/>
      <c r="H97" s="39"/>
      <c r="I97" s="189"/>
      <c r="J97" s="39"/>
      <c r="K97" s="39"/>
      <c r="L97" s="40"/>
      <c r="M97" s="190"/>
      <c r="N97" s="191"/>
      <c r="O97" s="73"/>
      <c r="P97" s="73"/>
      <c r="Q97" s="73"/>
      <c r="R97" s="73"/>
      <c r="S97" s="73"/>
      <c r="T97" s="74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20" t="s">
        <v>162</v>
      </c>
      <c r="AU97" s="20" t="s">
        <v>153</v>
      </c>
    </row>
    <row r="98" s="2" customFormat="1" ht="14.4" customHeight="1">
      <c r="A98" s="39"/>
      <c r="B98" s="173"/>
      <c r="C98" s="174" t="s">
        <v>160</v>
      </c>
      <c r="D98" s="174" t="s">
        <v>155</v>
      </c>
      <c r="E98" s="175" t="s">
        <v>1239</v>
      </c>
      <c r="F98" s="176" t="s">
        <v>1240</v>
      </c>
      <c r="G98" s="177" t="s">
        <v>1241</v>
      </c>
      <c r="H98" s="178">
        <v>1</v>
      </c>
      <c r="I98" s="179"/>
      <c r="J98" s="180">
        <f>ROUND(I98*H98,2)</f>
        <v>0</v>
      </c>
      <c r="K98" s="176" t="s">
        <v>3</v>
      </c>
      <c r="L98" s="40"/>
      <c r="M98" s="181" t="s">
        <v>3</v>
      </c>
      <c r="N98" s="182" t="s">
        <v>43</v>
      </c>
      <c r="O98" s="73"/>
      <c r="P98" s="183">
        <f>O98*H98</f>
        <v>0</v>
      </c>
      <c r="Q98" s="183">
        <v>0.10000000000000001</v>
      </c>
      <c r="R98" s="183">
        <f>Q98*H98</f>
        <v>0.10000000000000001</v>
      </c>
      <c r="S98" s="183">
        <v>0</v>
      </c>
      <c r="T98" s="18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185" t="s">
        <v>284</v>
      </c>
      <c r="AT98" s="185" t="s">
        <v>155</v>
      </c>
      <c r="AU98" s="185" t="s">
        <v>153</v>
      </c>
      <c r="AY98" s="20" t="s">
        <v>152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0" t="s">
        <v>80</v>
      </c>
      <c r="BK98" s="186">
        <f>ROUND(I98*H98,2)</f>
        <v>0</v>
      </c>
      <c r="BL98" s="20" t="s">
        <v>284</v>
      </c>
      <c r="BM98" s="185" t="s">
        <v>209</v>
      </c>
    </row>
    <row r="99" s="2" customFormat="1">
      <c r="A99" s="39"/>
      <c r="B99" s="40"/>
      <c r="C99" s="39"/>
      <c r="D99" s="187" t="s">
        <v>162</v>
      </c>
      <c r="E99" s="39"/>
      <c r="F99" s="188" t="s">
        <v>1240</v>
      </c>
      <c r="G99" s="39"/>
      <c r="H99" s="39"/>
      <c r="I99" s="189"/>
      <c r="J99" s="39"/>
      <c r="K99" s="39"/>
      <c r="L99" s="40"/>
      <c r="M99" s="190"/>
      <c r="N99" s="191"/>
      <c r="O99" s="73"/>
      <c r="P99" s="73"/>
      <c r="Q99" s="73"/>
      <c r="R99" s="73"/>
      <c r="S99" s="73"/>
      <c r="T99" s="74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162</v>
      </c>
      <c r="AU99" s="20" t="s">
        <v>153</v>
      </c>
    </row>
    <row r="100" s="12" customFormat="1" ht="20.88" customHeight="1">
      <c r="A100" s="12"/>
      <c r="B100" s="160"/>
      <c r="C100" s="12"/>
      <c r="D100" s="161" t="s">
        <v>71</v>
      </c>
      <c r="E100" s="171" t="s">
        <v>1242</v>
      </c>
      <c r="F100" s="171" t="s">
        <v>1243</v>
      </c>
      <c r="G100" s="12"/>
      <c r="H100" s="12"/>
      <c r="I100" s="163"/>
      <c r="J100" s="172">
        <f>BK100</f>
        <v>0</v>
      </c>
      <c r="K100" s="12"/>
      <c r="L100" s="160"/>
      <c r="M100" s="165"/>
      <c r="N100" s="166"/>
      <c r="O100" s="166"/>
      <c r="P100" s="167">
        <f>SUM(P101:P106)</f>
        <v>0</v>
      </c>
      <c r="Q100" s="166"/>
      <c r="R100" s="167">
        <f>SUM(R101:R106)</f>
        <v>16.193999999999999</v>
      </c>
      <c r="S100" s="166"/>
      <c r="T100" s="168">
        <f>SUM(T101:T106)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61" t="s">
        <v>80</v>
      </c>
      <c r="AT100" s="169" t="s">
        <v>71</v>
      </c>
      <c r="AU100" s="169" t="s">
        <v>82</v>
      </c>
      <c r="AY100" s="161" t="s">
        <v>152</v>
      </c>
      <c r="BK100" s="170">
        <f>SUM(BK101:BK106)</f>
        <v>0</v>
      </c>
    </row>
    <row r="101" s="2" customFormat="1" ht="22.2" customHeight="1">
      <c r="A101" s="39"/>
      <c r="B101" s="173"/>
      <c r="C101" s="174" t="s">
        <v>188</v>
      </c>
      <c r="D101" s="174" t="s">
        <v>155</v>
      </c>
      <c r="E101" s="175" t="s">
        <v>1244</v>
      </c>
      <c r="F101" s="176" t="s">
        <v>1245</v>
      </c>
      <c r="G101" s="177" t="s">
        <v>1238</v>
      </c>
      <c r="H101" s="178">
        <v>12</v>
      </c>
      <c r="I101" s="179"/>
      <c r="J101" s="180">
        <f>ROUND(I101*H101,2)</f>
        <v>0</v>
      </c>
      <c r="K101" s="176" t="s">
        <v>3</v>
      </c>
      <c r="L101" s="40"/>
      <c r="M101" s="181" t="s">
        <v>3</v>
      </c>
      <c r="N101" s="182" t="s">
        <v>43</v>
      </c>
      <c r="O101" s="73"/>
      <c r="P101" s="183">
        <f>O101*H101</f>
        <v>0</v>
      </c>
      <c r="Q101" s="183">
        <v>1</v>
      </c>
      <c r="R101" s="183">
        <f>Q101*H101</f>
        <v>12</v>
      </c>
      <c r="S101" s="183">
        <v>0</v>
      </c>
      <c r="T101" s="18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85" t="s">
        <v>284</v>
      </c>
      <c r="AT101" s="185" t="s">
        <v>155</v>
      </c>
      <c r="AU101" s="185" t="s">
        <v>153</v>
      </c>
      <c r="AY101" s="20" t="s">
        <v>152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0" t="s">
        <v>80</v>
      </c>
      <c r="BK101" s="186">
        <f>ROUND(I101*H101,2)</f>
        <v>0</v>
      </c>
      <c r="BL101" s="20" t="s">
        <v>284</v>
      </c>
      <c r="BM101" s="185" t="s">
        <v>224</v>
      </c>
    </row>
    <row r="102" s="2" customFormat="1">
      <c r="A102" s="39"/>
      <c r="B102" s="40"/>
      <c r="C102" s="39"/>
      <c r="D102" s="187" t="s">
        <v>162</v>
      </c>
      <c r="E102" s="39"/>
      <c r="F102" s="188" t="s">
        <v>1245</v>
      </c>
      <c r="G102" s="39"/>
      <c r="H102" s="39"/>
      <c r="I102" s="189"/>
      <c r="J102" s="39"/>
      <c r="K102" s="39"/>
      <c r="L102" s="40"/>
      <c r="M102" s="190"/>
      <c r="N102" s="191"/>
      <c r="O102" s="73"/>
      <c r="P102" s="73"/>
      <c r="Q102" s="73"/>
      <c r="R102" s="73"/>
      <c r="S102" s="73"/>
      <c r="T102" s="74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20" t="s">
        <v>162</v>
      </c>
      <c r="AU102" s="20" t="s">
        <v>153</v>
      </c>
    </row>
    <row r="103" s="2" customFormat="1" ht="22.2" customHeight="1">
      <c r="A103" s="39"/>
      <c r="B103" s="173"/>
      <c r="C103" s="174" t="s">
        <v>195</v>
      </c>
      <c r="D103" s="174" t="s">
        <v>155</v>
      </c>
      <c r="E103" s="175" t="s">
        <v>1246</v>
      </c>
      <c r="F103" s="176" t="s">
        <v>1247</v>
      </c>
      <c r="G103" s="177" t="s">
        <v>317</v>
      </c>
      <c r="H103" s="178">
        <v>24</v>
      </c>
      <c r="I103" s="179"/>
      <c r="J103" s="180">
        <f>ROUND(I103*H103,2)</f>
        <v>0</v>
      </c>
      <c r="K103" s="176" t="s">
        <v>3</v>
      </c>
      <c r="L103" s="40"/>
      <c r="M103" s="181" t="s">
        <v>3</v>
      </c>
      <c r="N103" s="182" t="s">
        <v>43</v>
      </c>
      <c r="O103" s="73"/>
      <c r="P103" s="183">
        <f>O103*H103</f>
        <v>0</v>
      </c>
      <c r="Q103" s="183">
        <v>0.127</v>
      </c>
      <c r="R103" s="183">
        <f>Q103*H103</f>
        <v>3.048</v>
      </c>
      <c r="S103" s="183">
        <v>0</v>
      </c>
      <c r="T103" s="18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185" t="s">
        <v>284</v>
      </c>
      <c r="AT103" s="185" t="s">
        <v>155</v>
      </c>
      <c r="AU103" s="185" t="s">
        <v>153</v>
      </c>
      <c r="AY103" s="20" t="s">
        <v>152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80</v>
      </c>
      <c r="BK103" s="186">
        <f>ROUND(I103*H103,2)</f>
        <v>0</v>
      </c>
      <c r="BL103" s="20" t="s">
        <v>284</v>
      </c>
      <c r="BM103" s="185" t="s">
        <v>9</v>
      </c>
    </row>
    <row r="104" s="2" customFormat="1">
      <c r="A104" s="39"/>
      <c r="B104" s="40"/>
      <c r="C104" s="39"/>
      <c r="D104" s="187" t="s">
        <v>162</v>
      </c>
      <c r="E104" s="39"/>
      <c r="F104" s="188" t="s">
        <v>1248</v>
      </c>
      <c r="G104" s="39"/>
      <c r="H104" s="39"/>
      <c r="I104" s="189"/>
      <c r="J104" s="39"/>
      <c r="K104" s="39"/>
      <c r="L104" s="40"/>
      <c r="M104" s="190"/>
      <c r="N104" s="191"/>
      <c r="O104" s="73"/>
      <c r="P104" s="73"/>
      <c r="Q104" s="73"/>
      <c r="R104" s="73"/>
      <c r="S104" s="73"/>
      <c r="T104" s="7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20" t="s">
        <v>162</v>
      </c>
      <c r="AU104" s="20" t="s">
        <v>153</v>
      </c>
    </row>
    <row r="105" s="2" customFormat="1" ht="22.2" customHeight="1">
      <c r="A105" s="39"/>
      <c r="B105" s="173"/>
      <c r="C105" s="174" t="s">
        <v>202</v>
      </c>
      <c r="D105" s="174" t="s">
        <v>155</v>
      </c>
      <c r="E105" s="175" t="s">
        <v>1249</v>
      </c>
      <c r="F105" s="176" t="s">
        <v>1250</v>
      </c>
      <c r="G105" s="177" t="s">
        <v>317</v>
      </c>
      <c r="H105" s="178">
        <v>6</v>
      </c>
      <c r="I105" s="179"/>
      <c r="J105" s="180">
        <f>ROUND(I105*H105,2)</f>
        <v>0</v>
      </c>
      <c r="K105" s="176" t="s">
        <v>3</v>
      </c>
      <c r="L105" s="40"/>
      <c r="M105" s="181" t="s">
        <v>3</v>
      </c>
      <c r="N105" s="182" t="s">
        <v>43</v>
      </c>
      <c r="O105" s="73"/>
      <c r="P105" s="183">
        <f>O105*H105</f>
        <v>0</v>
      </c>
      <c r="Q105" s="183">
        <v>0.191</v>
      </c>
      <c r="R105" s="183">
        <f>Q105*H105</f>
        <v>1.1459999999999999</v>
      </c>
      <c r="S105" s="183">
        <v>0</v>
      </c>
      <c r="T105" s="18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85" t="s">
        <v>284</v>
      </c>
      <c r="AT105" s="185" t="s">
        <v>155</v>
      </c>
      <c r="AU105" s="185" t="s">
        <v>153</v>
      </c>
      <c r="AY105" s="20" t="s">
        <v>152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80</v>
      </c>
      <c r="BK105" s="186">
        <f>ROUND(I105*H105,2)</f>
        <v>0</v>
      </c>
      <c r="BL105" s="20" t="s">
        <v>284</v>
      </c>
      <c r="BM105" s="185" t="s">
        <v>259</v>
      </c>
    </row>
    <row r="106" s="2" customFormat="1">
      <c r="A106" s="39"/>
      <c r="B106" s="40"/>
      <c r="C106" s="39"/>
      <c r="D106" s="187" t="s">
        <v>162</v>
      </c>
      <c r="E106" s="39"/>
      <c r="F106" s="188" t="s">
        <v>1251</v>
      </c>
      <c r="G106" s="39"/>
      <c r="H106" s="39"/>
      <c r="I106" s="189"/>
      <c r="J106" s="39"/>
      <c r="K106" s="39"/>
      <c r="L106" s="40"/>
      <c r="M106" s="190"/>
      <c r="N106" s="191"/>
      <c r="O106" s="73"/>
      <c r="P106" s="73"/>
      <c r="Q106" s="73"/>
      <c r="R106" s="73"/>
      <c r="S106" s="73"/>
      <c r="T106" s="7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162</v>
      </c>
      <c r="AU106" s="20" t="s">
        <v>153</v>
      </c>
    </row>
    <row r="107" s="12" customFormat="1" ht="20.88" customHeight="1">
      <c r="A107" s="12"/>
      <c r="B107" s="160"/>
      <c r="C107" s="12"/>
      <c r="D107" s="161" t="s">
        <v>71</v>
      </c>
      <c r="E107" s="171" t="s">
        <v>1252</v>
      </c>
      <c r="F107" s="171" t="s">
        <v>1253</v>
      </c>
      <c r="G107" s="12"/>
      <c r="H107" s="12"/>
      <c r="I107" s="163"/>
      <c r="J107" s="172">
        <f>BK107</f>
        <v>0</v>
      </c>
      <c r="K107" s="12"/>
      <c r="L107" s="160"/>
      <c r="M107" s="165"/>
      <c r="N107" s="166"/>
      <c r="O107" s="166"/>
      <c r="P107" s="167">
        <f>SUM(P108:P111)</f>
        <v>0</v>
      </c>
      <c r="Q107" s="166"/>
      <c r="R107" s="167">
        <f>SUM(R108:R111)</f>
        <v>7.4000000000000004</v>
      </c>
      <c r="S107" s="166"/>
      <c r="T107" s="168">
        <f>SUM(T108:T111)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61" t="s">
        <v>80</v>
      </c>
      <c r="AT107" s="169" t="s">
        <v>71</v>
      </c>
      <c r="AU107" s="169" t="s">
        <v>82</v>
      </c>
      <c r="AY107" s="161" t="s">
        <v>152</v>
      </c>
      <c r="BK107" s="170">
        <f>SUM(BK108:BK111)</f>
        <v>0</v>
      </c>
    </row>
    <row r="108" s="2" customFormat="1" ht="22.2" customHeight="1">
      <c r="A108" s="39"/>
      <c r="B108" s="173"/>
      <c r="C108" s="174" t="s">
        <v>209</v>
      </c>
      <c r="D108" s="174" t="s">
        <v>155</v>
      </c>
      <c r="E108" s="175" t="s">
        <v>1254</v>
      </c>
      <c r="F108" s="176" t="s">
        <v>1255</v>
      </c>
      <c r="G108" s="177" t="s">
        <v>1238</v>
      </c>
      <c r="H108" s="178">
        <v>16</v>
      </c>
      <c r="I108" s="179"/>
      <c r="J108" s="180">
        <f>ROUND(I108*H108,2)</f>
        <v>0</v>
      </c>
      <c r="K108" s="176" t="s">
        <v>3</v>
      </c>
      <c r="L108" s="40"/>
      <c r="M108" s="181" t="s">
        <v>3</v>
      </c>
      <c r="N108" s="182" t="s">
        <v>43</v>
      </c>
      <c r="O108" s="73"/>
      <c r="P108" s="183">
        <f>O108*H108</f>
        <v>0</v>
      </c>
      <c r="Q108" s="183">
        <v>0.40000000000000002</v>
      </c>
      <c r="R108" s="183">
        <f>Q108*H108</f>
        <v>6.4000000000000004</v>
      </c>
      <c r="S108" s="183">
        <v>0</v>
      </c>
      <c r="T108" s="18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185" t="s">
        <v>284</v>
      </c>
      <c r="AT108" s="185" t="s">
        <v>155</v>
      </c>
      <c r="AU108" s="185" t="s">
        <v>153</v>
      </c>
      <c r="AY108" s="20" t="s">
        <v>152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0" t="s">
        <v>80</v>
      </c>
      <c r="BK108" s="186">
        <f>ROUND(I108*H108,2)</f>
        <v>0</v>
      </c>
      <c r="BL108" s="20" t="s">
        <v>284</v>
      </c>
      <c r="BM108" s="185" t="s">
        <v>284</v>
      </c>
    </row>
    <row r="109" s="2" customFormat="1">
      <c r="A109" s="39"/>
      <c r="B109" s="40"/>
      <c r="C109" s="39"/>
      <c r="D109" s="187" t="s">
        <v>162</v>
      </c>
      <c r="E109" s="39"/>
      <c r="F109" s="188" t="s">
        <v>1256</v>
      </c>
      <c r="G109" s="39"/>
      <c r="H109" s="39"/>
      <c r="I109" s="189"/>
      <c r="J109" s="39"/>
      <c r="K109" s="39"/>
      <c r="L109" s="40"/>
      <c r="M109" s="190"/>
      <c r="N109" s="191"/>
      <c r="O109" s="73"/>
      <c r="P109" s="73"/>
      <c r="Q109" s="73"/>
      <c r="R109" s="73"/>
      <c r="S109" s="73"/>
      <c r="T109" s="7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20" t="s">
        <v>162</v>
      </c>
      <c r="AU109" s="20" t="s">
        <v>153</v>
      </c>
    </row>
    <row r="110" s="2" customFormat="1" ht="14.4" customHeight="1">
      <c r="A110" s="39"/>
      <c r="B110" s="173"/>
      <c r="C110" s="174" t="s">
        <v>217</v>
      </c>
      <c r="D110" s="174" t="s">
        <v>155</v>
      </c>
      <c r="E110" s="175" t="s">
        <v>1257</v>
      </c>
      <c r="F110" s="176" t="s">
        <v>1258</v>
      </c>
      <c r="G110" s="177" t="s">
        <v>1241</v>
      </c>
      <c r="H110" s="178">
        <v>1</v>
      </c>
      <c r="I110" s="179"/>
      <c r="J110" s="180">
        <f>ROUND(I110*H110,2)</f>
        <v>0</v>
      </c>
      <c r="K110" s="176" t="s">
        <v>3</v>
      </c>
      <c r="L110" s="40"/>
      <c r="M110" s="181" t="s">
        <v>3</v>
      </c>
      <c r="N110" s="182" t="s">
        <v>43</v>
      </c>
      <c r="O110" s="73"/>
      <c r="P110" s="183">
        <f>O110*H110</f>
        <v>0</v>
      </c>
      <c r="Q110" s="183">
        <v>1</v>
      </c>
      <c r="R110" s="183">
        <f>Q110*H110</f>
        <v>1</v>
      </c>
      <c r="S110" s="183">
        <v>0</v>
      </c>
      <c r="T110" s="18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85" t="s">
        <v>284</v>
      </c>
      <c r="AT110" s="185" t="s">
        <v>155</v>
      </c>
      <c r="AU110" s="185" t="s">
        <v>153</v>
      </c>
      <c r="AY110" s="20" t="s">
        <v>152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80</v>
      </c>
      <c r="BK110" s="186">
        <f>ROUND(I110*H110,2)</f>
        <v>0</v>
      </c>
      <c r="BL110" s="20" t="s">
        <v>284</v>
      </c>
      <c r="BM110" s="185" t="s">
        <v>300</v>
      </c>
    </row>
    <row r="111" s="2" customFormat="1">
      <c r="A111" s="39"/>
      <c r="B111" s="40"/>
      <c r="C111" s="39"/>
      <c r="D111" s="187" t="s">
        <v>162</v>
      </c>
      <c r="E111" s="39"/>
      <c r="F111" s="188" t="s">
        <v>1258</v>
      </c>
      <c r="G111" s="39"/>
      <c r="H111" s="39"/>
      <c r="I111" s="189"/>
      <c r="J111" s="39"/>
      <c r="K111" s="39"/>
      <c r="L111" s="40"/>
      <c r="M111" s="190"/>
      <c r="N111" s="191"/>
      <c r="O111" s="73"/>
      <c r="P111" s="73"/>
      <c r="Q111" s="73"/>
      <c r="R111" s="73"/>
      <c r="S111" s="73"/>
      <c r="T111" s="7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162</v>
      </c>
      <c r="AU111" s="20" t="s">
        <v>153</v>
      </c>
    </row>
    <row r="112" s="12" customFormat="1" ht="20.88" customHeight="1">
      <c r="A112" s="12"/>
      <c r="B112" s="160"/>
      <c r="C112" s="12"/>
      <c r="D112" s="161" t="s">
        <v>71</v>
      </c>
      <c r="E112" s="171" t="s">
        <v>1259</v>
      </c>
      <c r="F112" s="171" t="s">
        <v>1260</v>
      </c>
      <c r="G112" s="12"/>
      <c r="H112" s="12"/>
      <c r="I112" s="163"/>
      <c r="J112" s="172">
        <f>BK112</f>
        <v>0</v>
      </c>
      <c r="K112" s="12"/>
      <c r="L112" s="160"/>
      <c r="M112" s="165"/>
      <c r="N112" s="166"/>
      <c r="O112" s="166"/>
      <c r="P112" s="167">
        <f>SUM(P113:P116)</f>
        <v>0</v>
      </c>
      <c r="Q112" s="166"/>
      <c r="R112" s="167">
        <f>SUM(R113:R116)</f>
        <v>5</v>
      </c>
      <c r="S112" s="166"/>
      <c r="T112" s="168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61" t="s">
        <v>80</v>
      </c>
      <c r="AT112" s="169" t="s">
        <v>71</v>
      </c>
      <c r="AU112" s="169" t="s">
        <v>82</v>
      </c>
      <c r="AY112" s="161" t="s">
        <v>152</v>
      </c>
      <c r="BK112" s="170">
        <f>SUM(BK113:BK116)</f>
        <v>0</v>
      </c>
    </row>
    <row r="113" s="2" customFormat="1" ht="14.4" customHeight="1">
      <c r="A113" s="39"/>
      <c r="B113" s="173"/>
      <c r="C113" s="174" t="s">
        <v>224</v>
      </c>
      <c r="D113" s="174" t="s">
        <v>155</v>
      </c>
      <c r="E113" s="175" t="s">
        <v>1261</v>
      </c>
      <c r="F113" s="176" t="s">
        <v>1262</v>
      </c>
      <c r="G113" s="177" t="s">
        <v>1238</v>
      </c>
      <c r="H113" s="178">
        <v>4</v>
      </c>
      <c r="I113" s="179"/>
      <c r="J113" s="180">
        <f>ROUND(I113*H113,2)</f>
        <v>0</v>
      </c>
      <c r="K113" s="176" t="s">
        <v>3</v>
      </c>
      <c r="L113" s="40"/>
      <c r="M113" s="181" t="s">
        <v>3</v>
      </c>
      <c r="N113" s="182" t="s">
        <v>43</v>
      </c>
      <c r="O113" s="73"/>
      <c r="P113" s="183">
        <f>O113*H113</f>
        <v>0</v>
      </c>
      <c r="Q113" s="183">
        <v>1</v>
      </c>
      <c r="R113" s="183">
        <f>Q113*H113</f>
        <v>4</v>
      </c>
      <c r="S113" s="183">
        <v>0</v>
      </c>
      <c r="T113" s="18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85" t="s">
        <v>284</v>
      </c>
      <c r="AT113" s="185" t="s">
        <v>155</v>
      </c>
      <c r="AU113" s="185" t="s">
        <v>153</v>
      </c>
      <c r="AY113" s="20" t="s">
        <v>152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0" t="s">
        <v>80</v>
      </c>
      <c r="BK113" s="186">
        <f>ROUND(I113*H113,2)</f>
        <v>0</v>
      </c>
      <c r="BL113" s="20" t="s">
        <v>284</v>
      </c>
      <c r="BM113" s="185" t="s">
        <v>314</v>
      </c>
    </row>
    <row r="114" s="2" customFormat="1">
      <c r="A114" s="39"/>
      <c r="B114" s="40"/>
      <c r="C114" s="39"/>
      <c r="D114" s="187" t="s">
        <v>162</v>
      </c>
      <c r="E114" s="39"/>
      <c r="F114" s="188" t="s">
        <v>1262</v>
      </c>
      <c r="G114" s="39"/>
      <c r="H114" s="39"/>
      <c r="I114" s="189"/>
      <c r="J114" s="39"/>
      <c r="K114" s="39"/>
      <c r="L114" s="40"/>
      <c r="M114" s="190"/>
      <c r="N114" s="191"/>
      <c r="O114" s="73"/>
      <c r="P114" s="73"/>
      <c r="Q114" s="73"/>
      <c r="R114" s="73"/>
      <c r="S114" s="73"/>
      <c r="T114" s="7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20" t="s">
        <v>162</v>
      </c>
      <c r="AU114" s="20" t="s">
        <v>153</v>
      </c>
    </row>
    <row r="115" s="2" customFormat="1" ht="22.2" customHeight="1">
      <c r="A115" s="39"/>
      <c r="B115" s="173"/>
      <c r="C115" s="174" t="s">
        <v>231</v>
      </c>
      <c r="D115" s="174" t="s">
        <v>155</v>
      </c>
      <c r="E115" s="175" t="s">
        <v>1263</v>
      </c>
      <c r="F115" s="176" t="s">
        <v>1264</v>
      </c>
      <c r="G115" s="177" t="s">
        <v>1238</v>
      </c>
      <c r="H115" s="178">
        <v>1</v>
      </c>
      <c r="I115" s="179"/>
      <c r="J115" s="180">
        <f>ROUND(I115*H115,2)</f>
        <v>0</v>
      </c>
      <c r="K115" s="176" t="s">
        <v>3</v>
      </c>
      <c r="L115" s="40"/>
      <c r="M115" s="181" t="s">
        <v>3</v>
      </c>
      <c r="N115" s="182" t="s">
        <v>43</v>
      </c>
      <c r="O115" s="73"/>
      <c r="P115" s="183">
        <f>O115*H115</f>
        <v>0</v>
      </c>
      <c r="Q115" s="183">
        <v>1</v>
      </c>
      <c r="R115" s="183">
        <f>Q115*H115</f>
        <v>1</v>
      </c>
      <c r="S115" s="183">
        <v>0</v>
      </c>
      <c r="T115" s="18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185" t="s">
        <v>284</v>
      </c>
      <c r="AT115" s="185" t="s">
        <v>155</v>
      </c>
      <c r="AU115" s="185" t="s">
        <v>153</v>
      </c>
      <c r="AY115" s="20" t="s">
        <v>152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20" t="s">
        <v>80</v>
      </c>
      <c r="BK115" s="186">
        <f>ROUND(I115*H115,2)</f>
        <v>0</v>
      </c>
      <c r="BL115" s="20" t="s">
        <v>284</v>
      </c>
      <c r="BM115" s="185" t="s">
        <v>328</v>
      </c>
    </row>
    <row r="116" s="2" customFormat="1">
      <c r="A116" s="39"/>
      <c r="B116" s="40"/>
      <c r="C116" s="39"/>
      <c r="D116" s="187" t="s">
        <v>162</v>
      </c>
      <c r="E116" s="39"/>
      <c r="F116" s="188" t="s">
        <v>1264</v>
      </c>
      <c r="G116" s="39"/>
      <c r="H116" s="39"/>
      <c r="I116" s="189"/>
      <c r="J116" s="39"/>
      <c r="K116" s="39"/>
      <c r="L116" s="40"/>
      <c r="M116" s="190"/>
      <c r="N116" s="191"/>
      <c r="O116" s="73"/>
      <c r="P116" s="73"/>
      <c r="Q116" s="73"/>
      <c r="R116" s="73"/>
      <c r="S116" s="73"/>
      <c r="T116" s="74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20" t="s">
        <v>162</v>
      </c>
      <c r="AU116" s="20" t="s">
        <v>153</v>
      </c>
    </row>
    <row r="117" s="12" customFormat="1" ht="20.88" customHeight="1">
      <c r="A117" s="12"/>
      <c r="B117" s="160"/>
      <c r="C117" s="12"/>
      <c r="D117" s="161" t="s">
        <v>71</v>
      </c>
      <c r="E117" s="171" t="s">
        <v>1265</v>
      </c>
      <c r="F117" s="171" t="s">
        <v>1266</v>
      </c>
      <c r="G117" s="12"/>
      <c r="H117" s="12"/>
      <c r="I117" s="163"/>
      <c r="J117" s="172">
        <f>BK117</f>
        <v>0</v>
      </c>
      <c r="K117" s="12"/>
      <c r="L117" s="160"/>
      <c r="M117" s="165"/>
      <c r="N117" s="166"/>
      <c r="O117" s="166"/>
      <c r="P117" s="167">
        <f>SUM(P118:P123)</f>
        <v>0</v>
      </c>
      <c r="Q117" s="166"/>
      <c r="R117" s="167">
        <f>SUM(R118:R123)</f>
        <v>2.8200000000000003</v>
      </c>
      <c r="S117" s="166"/>
      <c r="T117" s="168">
        <f>SUM(T118:T123)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61" t="s">
        <v>80</v>
      </c>
      <c r="AT117" s="169" t="s">
        <v>71</v>
      </c>
      <c r="AU117" s="169" t="s">
        <v>82</v>
      </c>
      <c r="AY117" s="161" t="s">
        <v>152</v>
      </c>
      <c r="BK117" s="170">
        <f>SUM(BK118:BK123)</f>
        <v>0</v>
      </c>
    </row>
    <row r="118" s="2" customFormat="1" ht="45" customHeight="1">
      <c r="A118" s="39"/>
      <c r="B118" s="173"/>
      <c r="C118" s="174" t="s">
        <v>9</v>
      </c>
      <c r="D118" s="174" t="s">
        <v>155</v>
      </c>
      <c r="E118" s="175" t="s">
        <v>1267</v>
      </c>
      <c r="F118" s="176" t="s">
        <v>1268</v>
      </c>
      <c r="G118" s="177" t="s">
        <v>317</v>
      </c>
      <c r="H118" s="178">
        <v>24</v>
      </c>
      <c r="I118" s="179"/>
      <c r="J118" s="180">
        <f>ROUND(I118*H118,2)</f>
        <v>0</v>
      </c>
      <c r="K118" s="176" t="s">
        <v>3</v>
      </c>
      <c r="L118" s="40"/>
      <c r="M118" s="181" t="s">
        <v>3</v>
      </c>
      <c r="N118" s="182" t="s">
        <v>43</v>
      </c>
      <c r="O118" s="73"/>
      <c r="P118" s="183">
        <f>O118*H118</f>
        <v>0</v>
      </c>
      <c r="Q118" s="183">
        <v>0.10000000000000001</v>
      </c>
      <c r="R118" s="183">
        <f>Q118*H118</f>
        <v>2.4000000000000004</v>
      </c>
      <c r="S118" s="183">
        <v>0</v>
      </c>
      <c r="T118" s="18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185" t="s">
        <v>284</v>
      </c>
      <c r="AT118" s="185" t="s">
        <v>155</v>
      </c>
      <c r="AU118" s="185" t="s">
        <v>153</v>
      </c>
      <c r="AY118" s="20" t="s">
        <v>152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20" t="s">
        <v>80</v>
      </c>
      <c r="BK118" s="186">
        <f>ROUND(I118*H118,2)</f>
        <v>0</v>
      </c>
      <c r="BL118" s="20" t="s">
        <v>284</v>
      </c>
      <c r="BM118" s="185" t="s">
        <v>341</v>
      </c>
    </row>
    <row r="119" s="2" customFormat="1">
      <c r="A119" s="39"/>
      <c r="B119" s="40"/>
      <c r="C119" s="39"/>
      <c r="D119" s="187" t="s">
        <v>162</v>
      </c>
      <c r="E119" s="39"/>
      <c r="F119" s="188" t="s">
        <v>1268</v>
      </c>
      <c r="G119" s="39"/>
      <c r="H119" s="39"/>
      <c r="I119" s="189"/>
      <c r="J119" s="39"/>
      <c r="K119" s="39"/>
      <c r="L119" s="40"/>
      <c r="M119" s="190"/>
      <c r="N119" s="191"/>
      <c r="O119" s="73"/>
      <c r="P119" s="73"/>
      <c r="Q119" s="73"/>
      <c r="R119" s="73"/>
      <c r="S119" s="73"/>
      <c r="T119" s="74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20" t="s">
        <v>162</v>
      </c>
      <c r="AU119" s="20" t="s">
        <v>153</v>
      </c>
    </row>
    <row r="120" s="2" customFormat="1" ht="45" customHeight="1">
      <c r="A120" s="39"/>
      <c r="B120" s="173"/>
      <c r="C120" s="174" t="s">
        <v>246</v>
      </c>
      <c r="D120" s="174" t="s">
        <v>155</v>
      </c>
      <c r="E120" s="175" t="s">
        <v>1269</v>
      </c>
      <c r="F120" s="176" t="s">
        <v>1270</v>
      </c>
      <c r="G120" s="177" t="s">
        <v>317</v>
      </c>
      <c r="H120" s="178">
        <v>6</v>
      </c>
      <c r="I120" s="179"/>
      <c r="J120" s="180">
        <f>ROUND(I120*H120,2)</f>
        <v>0</v>
      </c>
      <c r="K120" s="176" t="s">
        <v>3</v>
      </c>
      <c r="L120" s="40"/>
      <c r="M120" s="181" t="s">
        <v>3</v>
      </c>
      <c r="N120" s="182" t="s">
        <v>43</v>
      </c>
      <c r="O120" s="73"/>
      <c r="P120" s="183">
        <f>O120*H120</f>
        <v>0</v>
      </c>
      <c r="Q120" s="183">
        <v>0.070000000000000007</v>
      </c>
      <c r="R120" s="183">
        <f>Q120*H120</f>
        <v>0.42000000000000004</v>
      </c>
      <c r="S120" s="183">
        <v>0</v>
      </c>
      <c r="T120" s="18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185" t="s">
        <v>284</v>
      </c>
      <c r="AT120" s="185" t="s">
        <v>155</v>
      </c>
      <c r="AU120" s="185" t="s">
        <v>153</v>
      </c>
      <c r="AY120" s="20" t="s">
        <v>152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0" t="s">
        <v>80</v>
      </c>
      <c r="BK120" s="186">
        <f>ROUND(I120*H120,2)</f>
        <v>0</v>
      </c>
      <c r="BL120" s="20" t="s">
        <v>284</v>
      </c>
      <c r="BM120" s="185" t="s">
        <v>358</v>
      </c>
    </row>
    <row r="121" s="2" customFormat="1">
      <c r="A121" s="39"/>
      <c r="B121" s="40"/>
      <c r="C121" s="39"/>
      <c r="D121" s="187" t="s">
        <v>162</v>
      </c>
      <c r="E121" s="39"/>
      <c r="F121" s="188" t="s">
        <v>1270</v>
      </c>
      <c r="G121" s="39"/>
      <c r="H121" s="39"/>
      <c r="I121" s="189"/>
      <c r="J121" s="39"/>
      <c r="K121" s="39"/>
      <c r="L121" s="40"/>
      <c r="M121" s="190"/>
      <c r="N121" s="191"/>
      <c r="O121" s="73"/>
      <c r="P121" s="73"/>
      <c r="Q121" s="73"/>
      <c r="R121" s="73"/>
      <c r="S121" s="73"/>
      <c r="T121" s="74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20" t="s">
        <v>162</v>
      </c>
      <c r="AU121" s="20" t="s">
        <v>153</v>
      </c>
    </row>
    <row r="122" s="2" customFormat="1" ht="14.4" customHeight="1">
      <c r="A122" s="39"/>
      <c r="B122" s="173"/>
      <c r="C122" s="174" t="s">
        <v>259</v>
      </c>
      <c r="D122" s="174" t="s">
        <v>155</v>
      </c>
      <c r="E122" s="175" t="s">
        <v>1271</v>
      </c>
      <c r="F122" s="176" t="s">
        <v>1272</v>
      </c>
      <c r="G122" s="177" t="s">
        <v>1238</v>
      </c>
      <c r="H122" s="178">
        <v>150</v>
      </c>
      <c r="I122" s="179"/>
      <c r="J122" s="180">
        <f>ROUND(I122*H122,2)</f>
        <v>0</v>
      </c>
      <c r="K122" s="176" t="s">
        <v>3</v>
      </c>
      <c r="L122" s="40"/>
      <c r="M122" s="181" t="s">
        <v>3</v>
      </c>
      <c r="N122" s="182" t="s">
        <v>43</v>
      </c>
      <c r="O122" s="73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185" t="s">
        <v>284</v>
      </c>
      <c r="AT122" s="185" t="s">
        <v>155</v>
      </c>
      <c r="AU122" s="185" t="s">
        <v>153</v>
      </c>
      <c r="AY122" s="20" t="s">
        <v>152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0" t="s">
        <v>80</v>
      </c>
      <c r="BK122" s="186">
        <f>ROUND(I122*H122,2)</f>
        <v>0</v>
      </c>
      <c r="BL122" s="20" t="s">
        <v>284</v>
      </c>
      <c r="BM122" s="185" t="s">
        <v>371</v>
      </c>
    </row>
    <row r="123" s="2" customFormat="1">
      <c r="A123" s="39"/>
      <c r="B123" s="40"/>
      <c r="C123" s="39"/>
      <c r="D123" s="187" t="s">
        <v>162</v>
      </c>
      <c r="E123" s="39"/>
      <c r="F123" s="188" t="s">
        <v>1272</v>
      </c>
      <c r="G123" s="39"/>
      <c r="H123" s="39"/>
      <c r="I123" s="189"/>
      <c r="J123" s="39"/>
      <c r="K123" s="39"/>
      <c r="L123" s="40"/>
      <c r="M123" s="190"/>
      <c r="N123" s="191"/>
      <c r="O123" s="73"/>
      <c r="P123" s="73"/>
      <c r="Q123" s="73"/>
      <c r="R123" s="73"/>
      <c r="S123" s="73"/>
      <c r="T123" s="74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20" t="s">
        <v>162</v>
      </c>
      <c r="AU123" s="20" t="s">
        <v>153</v>
      </c>
    </row>
    <row r="124" s="12" customFormat="1" ht="20.88" customHeight="1">
      <c r="A124" s="12"/>
      <c r="B124" s="160"/>
      <c r="C124" s="12"/>
      <c r="D124" s="161" t="s">
        <v>71</v>
      </c>
      <c r="E124" s="171" t="s">
        <v>1273</v>
      </c>
      <c r="F124" s="171" t="s">
        <v>1274</v>
      </c>
      <c r="G124" s="12"/>
      <c r="H124" s="12"/>
      <c r="I124" s="163"/>
      <c r="J124" s="172">
        <f>BK124</f>
        <v>0</v>
      </c>
      <c r="K124" s="12"/>
      <c r="L124" s="160"/>
      <c r="M124" s="165"/>
      <c r="N124" s="166"/>
      <c r="O124" s="166"/>
      <c r="P124" s="167">
        <f>SUM(P125:P132)</f>
        <v>0</v>
      </c>
      <c r="Q124" s="166"/>
      <c r="R124" s="167">
        <f>SUM(R125:R132)</f>
        <v>0</v>
      </c>
      <c r="S124" s="166"/>
      <c r="T124" s="168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1" t="s">
        <v>160</v>
      </c>
      <c r="AT124" s="169" t="s">
        <v>71</v>
      </c>
      <c r="AU124" s="169" t="s">
        <v>82</v>
      </c>
      <c r="AY124" s="161" t="s">
        <v>152</v>
      </c>
      <c r="BK124" s="170">
        <f>SUM(BK125:BK132)</f>
        <v>0</v>
      </c>
    </row>
    <row r="125" s="2" customFormat="1" ht="14.4" customHeight="1">
      <c r="A125" s="39"/>
      <c r="B125" s="173"/>
      <c r="C125" s="174" t="s">
        <v>274</v>
      </c>
      <c r="D125" s="174" t="s">
        <v>155</v>
      </c>
      <c r="E125" s="175" t="s">
        <v>1275</v>
      </c>
      <c r="F125" s="176" t="s">
        <v>1276</v>
      </c>
      <c r="G125" s="177" t="s">
        <v>1241</v>
      </c>
      <c r="H125" s="178">
        <v>1</v>
      </c>
      <c r="I125" s="179"/>
      <c r="J125" s="180">
        <f>ROUND(I125*H125,2)</f>
        <v>0</v>
      </c>
      <c r="K125" s="176" t="s">
        <v>3</v>
      </c>
      <c r="L125" s="40"/>
      <c r="M125" s="181" t="s">
        <v>3</v>
      </c>
      <c r="N125" s="182" t="s">
        <v>43</v>
      </c>
      <c r="O125" s="73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5" t="s">
        <v>284</v>
      </c>
      <c r="AT125" s="185" t="s">
        <v>155</v>
      </c>
      <c r="AU125" s="185" t="s">
        <v>153</v>
      </c>
      <c r="AY125" s="20" t="s">
        <v>152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0" t="s">
        <v>80</v>
      </c>
      <c r="BK125" s="186">
        <f>ROUND(I125*H125,2)</f>
        <v>0</v>
      </c>
      <c r="BL125" s="20" t="s">
        <v>284</v>
      </c>
      <c r="BM125" s="185" t="s">
        <v>1277</v>
      </c>
    </row>
    <row r="126" s="2" customFormat="1">
      <c r="A126" s="39"/>
      <c r="B126" s="40"/>
      <c r="C126" s="39"/>
      <c r="D126" s="187" t="s">
        <v>162</v>
      </c>
      <c r="E126" s="39"/>
      <c r="F126" s="188" t="s">
        <v>1276</v>
      </c>
      <c r="G126" s="39"/>
      <c r="H126" s="39"/>
      <c r="I126" s="189"/>
      <c r="J126" s="39"/>
      <c r="K126" s="39"/>
      <c r="L126" s="40"/>
      <c r="M126" s="190"/>
      <c r="N126" s="191"/>
      <c r="O126" s="73"/>
      <c r="P126" s="73"/>
      <c r="Q126" s="73"/>
      <c r="R126" s="73"/>
      <c r="S126" s="73"/>
      <c r="T126" s="74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20" t="s">
        <v>162</v>
      </c>
      <c r="AU126" s="20" t="s">
        <v>153</v>
      </c>
    </row>
    <row r="127" s="2" customFormat="1" ht="14.4" customHeight="1">
      <c r="A127" s="39"/>
      <c r="B127" s="173"/>
      <c r="C127" s="174" t="s">
        <v>284</v>
      </c>
      <c r="D127" s="174" t="s">
        <v>155</v>
      </c>
      <c r="E127" s="175" t="s">
        <v>1278</v>
      </c>
      <c r="F127" s="176" t="s">
        <v>1279</v>
      </c>
      <c r="G127" s="177" t="s">
        <v>1241</v>
      </c>
      <c r="H127" s="178">
        <v>1</v>
      </c>
      <c r="I127" s="179"/>
      <c r="J127" s="180">
        <f>ROUND(I127*H127,2)</f>
        <v>0</v>
      </c>
      <c r="K127" s="176" t="s">
        <v>3</v>
      </c>
      <c r="L127" s="40"/>
      <c r="M127" s="181" t="s">
        <v>3</v>
      </c>
      <c r="N127" s="182" t="s">
        <v>43</v>
      </c>
      <c r="O127" s="73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185" t="s">
        <v>284</v>
      </c>
      <c r="AT127" s="185" t="s">
        <v>155</v>
      </c>
      <c r="AU127" s="185" t="s">
        <v>153</v>
      </c>
      <c r="AY127" s="20" t="s">
        <v>152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0" t="s">
        <v>80</v>
      </c>
      <c r="BK127" s="186">
        <f>ROUND(I127*H127,2)</f>
        <v>0</v>
      </c>
      <c r="BL127" s="20" t="s">
        <v>284</v>
      </c>
      <c r="BM127" s="185" t="s">
        <v>1280</v>
      </c>
    </row>
    <row r="128" s="2" customFormat="1">
      <c r="A128" s="39"/>
      <c r="B128" s="40"/>
      <c r="C128" s="39"/>
      <c r="D128" s="187" t="s">
        <v>162</v>
      </c>
      <c r="E128" s="39"/>
      <c r="F128" s="188" t="s">
        <v>1279</v>
      </c>
      <c r="G128" s="39"/>
      <c r="H128" s="39"/>
      <c r="I128" s="189"/>
      <c r="J128" s="39"/>
      <c r="K128" s="39"/>
      <c r="L128" s="40"/>
      <c r="M128" s="190"/>
      <c r="N128" s="191"/>
      <c r="O128" s="73"/>
      <c r="P128" s="73"/>
      <c r="Q128" s="73"/>
      <c r="R128" s="73"/>
      <c r="S128" s="73"/>
      <c r="T128" s="74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20" t="s">
        <v>162</v>
      </c>
      <c r="AU128" s="20" t="s">
        <v>153</v>
      </c>
    </row>
    <row r="129" s="2" customFormat="1" ht="19.8" customHeight="1">
      <c r="A129" s="39"/>
      <c r="B129" s="173"/>
      <c r="C129" s="174" t="s">
        <v>293</v>
      </c>
      <c r="D129" s="174" t="s">
        <v>155</v>
      </c>
      <c r="E129" s="175" t="s">
        <v>1281</v>
      </c>
      <c r="F129" s="176" t="s">
        <v>1282</v>
      </c>
      <c r="G129" s="177" t="s">
        <v>1241</v>
      </c>
      <c r="H129" s="178">
        <v>1</v>
      </c>
      <c r="I129" s="179"/>
      <c r="J129" s="180">
        <f>ROUND(I129*H129,2)</f>
        <v>0</v>
      </c>
      <c r="K129" s="176" t="s">
        <v>3</v>
      </c>
      <c r="L129" s="40"/>
      <c r="M129" s="181" t="s">
        <v>3</v>
      </c>
      <c r="N129" s="182" t="s">
        <v>43</v>
      </c>
      <c r="O129" s="73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185" t="s">
        <v>284</v>
      </c>
      <c r="AT129" s="185" t="s">
        <v>155</v>
      </c>
      <c r="AU129" s="185" t="s">
        <v>153</v>
      </c>
      <c r="AY129" s="20" t="s">
        <v>152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20" t="s">
        <v>80</v>
      </c>
      <c r="BK129" s="186">
        <f>ROUND(I129*H129,2)</f>
        <v>0</v>
      </c>
      <c r="BL129" s="20" t="s">
        <v>284</v>
      </c>
      <c r="BM129" s="185" t="s">
        <v>1283</v>
      </c>
    </row>
    <row r="130" s="2" customFormat="1">
      <c r="A130" s="39"/>
      <c r="B130" s="40"/>
      <c r="C130" s="39"/>
      <c r="D130" s="187" t="s">
        <v>162</v>
      </c>
      <c r="E130" s="39"/>
      <c r="F130" s="188" t="s">
        <v>1282</v>
      </c>
      <c r="G130" s="39"/>
      <c r="H130" s="39"/>
      <c r="I130" s="189"/>
      <c r="J130" s="39"/>
      <c r="K130" s="39"/>
      <c r="L130" s="40"/>
      <c r="M130" s="190"/>
      <c r="N130" s="191"/>
      <c r="O130" s="73"/>
      <c r="P130" s="73"/>
      <c r="Q130" s="73"/>
      <c r="R130" s="73"/>
      <c r="S130" s="73"/>
      <c r="T130" s="74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20" t="s">
        <v>162</v>
      </c>
      <c r="AU130" s="20" t="s">
        <v>153</v>
      </c>
    </row>
    <row r="131" s="2" customFormat="1" ht="14.4" customHeight="1">
      <c r="A131" s="39"/>
      <c r="B131" s="173"/>
      <c r="C131" s="174" t="s">
        <v>300</v>
      </c>
      <c r="D131" s="174" t="s">
        <v>155</v>
      </c>
      <c r="E131" s="175" t="s">
        <v>1284</v>
      </c>
      <c r="F131" s="176" t="s">
        <v>1285</v>
      </c>
      <c r="G131" s="177" t="s">
        <v>1047</v>
      </c>
      <c r="H131" s="178">
        <v>115</v>
      </c>
      <c r="I131" s="179"/>
      <c r="J131" s="180">
        <f>ROUND(I131*H131,2)</f>
        <v>0</v>
      </c>
      <c r="K131" s="176" t="s">
        <v>3</v>
      </c>
      <c r="L131" s="40"/>
      <c r="M131" s="181" t="s">
        <v>3</v>
      </c>
      <c r="N131" s="182" t="s">
        <v>43</v>
      </c>
      <c r="O131" s="73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5" t="s">
        <v>284</v>
      </c>
      <c r="AT131" s="185" t="s">
        <v>155</v>
      </c>
      <c r="AU131" s="185" t="s">
        <v>153</v>
      </c>
      <c r="AY131" s="20" t="s">
        <v>152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20" t="s">
        <v>80</v>
      </c>
      <c r="BK131" s="186">
        <f>ROUND(I131*H131,2)</f>
        <v>0</v>
      </c>
      <c r="BL131" s="20" t="s">
        <v>284</v>
      </c>
      <c r="BM131" s="185" t="s">
        <v>1286</v>
      </c>
    </row>
    <row r="132" s="2" customFormat="1">
      <c r="A132" s="39"/>
      <c r="B132" s="40"/>
      <c r="C132" s="39"/>
      <c r="D132" s="187" t="s">
        <v>162</v>
      </c>
      <c r="E132" s="39"/>
      <c r="F132" s="188" t="s">
        <v>1285</v>
      </c>
      <c r="G132" s="39"/>
      <c r="H132" s="39"/>
      <c r="I132" s="189"/>
      <c r="J132" s="39"/>
      <c r="K132" s="39"/>
      <c r="L132" s="40"/>
      <c r="M132" s="190"/>
      <c r="N132" s="191"/>
      <c r="O132" s="73"/>
      <c r="P132" s="73"/>
      <c r="Q132" s="73"/>
      <c r="R132" s="73"/>
      <c r="S132" s="73"/>
      <c r="T132" s="74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20" t="s">
        <v>162</v>
      </c>
      <c r="AU132" s="20" t="s">
        <v>153</v>
      </c>
    </row>
    <row r="133" s="12" customFormat="1" ht="20.88" customHeight="1">
      <c r="A133" s="12"/>
      <c r="B133" s="160"/>
      <c r="C133" s="12"/>
      <c r="D133" s="161" t="s">
        <v>71</v>
      </c>
      <c r="E133" s="171" t="s">
        <v>1287</v>
      </c>
      <c r="F133" s="171" t="s">
        <v>1288</v>
      </c>
      <c r="G133" s="12"/>
      <c r="H133" s="12"/>
      <c r="I133" s="163"/>
      <c r="J133" s="172">
        <f>BK133</f>
        <v>0</v>
      </c>
      <c r="K133" s="12"/>
      <c r="L133" s="160"/>
      <c r="M133" s="165"/>
      <c r="N133" s="166"/>
      <c r="O133" s="166"/>
      <c r="P133" s="167">
        <f>SUM(P134:P136)</f>
        <v>0</v>
      </c>
      <c r="Q133" s="166"/>
      <c r="R133" s="167">
        <f>SUM(R134:R136)</f>
        <v>0</v>
      </c>
      <c r="S133" s="166"/>
      <c r="T133" s="168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1" t="s">
        <v>188</v>
      </c>
      <c r="AT133" s="169" t="s">
        <v>71</v>
      </c>
      <c r="AU133" s="169" t="s">
        <v>82</v>
      </c>
      <c r="AY133" s="161" t="s">
        <v>152</v>
      </c>
      <c r="BK133" s="170">
        <f>SUM(BK134:BK136)</f>
        <v>0</v>
      </c>
    </row>
    <row r="134" s="2" customFormat="1" ht="14.4" customHeight="1">
      <c r="A134" s="39"/>
      <c r="B134" s="173"/>
      <c r="C134" s="174" t="s">
        <v>307</v>
      </c>
      <c r="D134" s="174" t="s">
        <v>155</v>
      </c>
      <c r="E134" s="175" t="s">
        <v>1289</v>
      </c>
      <c r="F134" s="176" t="s">
        <v>1290</v>
      </c>
      <c r="G134" s="177" t="s">
        <v>1241</v>
      </c>
      <c r="H134" s="178">
        <v>1</v>
      </c>
      <c r="I134" s="179"/>
      <c r="J134" s="180">
        <f>ROUND(I134*H134,2)</f>
        <v>0</v>
      </c>
      <c r="K134" s="176" t="s">
        <v>159</v>
      </c>
      <c r="L134" s="40"/>
      <c r="M134" s="181" t="s">
        <v>3</v>
      </c>
      <c r="N134" s="182" t="s">
        <v>43</v>
      </c>
      <c r="O134" s="73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5" t="s">
        <v>284</v>
      </c>
      <c r="AT134" s="185" t="s">
        <v>155</v>
      </c>
      <c r="AU134" s="185" t="s">
        <v>153</v>
      </c>
      <c r="AY134" s="20" t="s">
        <v>152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20" t="s">
        <v>80</v>
      </c>
      <c r="BK134" s="186">
        <f>ROUND(I134*H134,2)</f>
        <v>0</v>
      </c>
      <c r="BL134" s="20" t="s">
        <v>284</v>
      </c>
      <c r="BM134" s="185" t="s">
        <v>1291</v>
      </c>
    </row>
    <row r="135" s="2" customFormat="1">
      <c r="A135" s="39"/>
      <c r="B135" s="40"/>
      <c r="C135" s="39"/>
      <c r="D135" s="187" t="s">
        <v>162</v>
      </c>
      <c r="E135" s="39"/>
      <c r="F135" s="188" t="s">
        <v>1290</v>
      </c>
      <c r="G135" s="39"/>
      <c r="H135" s="39"/>
      <c r="I135" s="189"/>
      <c r="J135" s="39"/>
      <c r="K135" s="39"/>
      <c r="L135" s="40"/>
      <c r="M135" s="190"/>
      <c r="N135" s="191"/>
      <c r="O135" s="73"/>
      <c r="P135" s="73"/>
      <c r="Q135" s="73"/>
      <c r="R135" s="73"/>
      <c r="S135" s="73"/>
      <c r="T135" s="74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20" t="s">
        <v>162</v>
      </c>
      <c r="AU135" s="20" t="s">
        <v>153</v>
      </c>
    </row>
    <row r="136" s="2" customFormat="1">
      <c r="A136" s="39"/>
      <c r="B136" s="40"/>
      <c r="C136" s="39"/>
      <c r="D136" s="192" t="s">
        <v>164</v>
      </c>
      <c r="E136" s="39"/>
      <c r="F136" s="193" t="s">
        <v>1292</v>
      </c>
      <c r="G136" s="39"/>
      <c r="H136" s="39"/>
      <c r="I136" s="189"/>
      <c r="J136" s="39"/>
      <c r="K136" s="39"/>
      <c r="L136" s="40"/>
      <c r="M136" s="223"/>
      <c r="N136" s="224"/>
      <c r="O136" s="225"/>
      <c r="P136" s="225"/>
      <c r="Q136" s="225"/>
      <c r="R136" s="225"/>
      <c r="S136" s="225"/>
      <c r="T136" s="22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20" t="s">
        <v>164</v>
      </c>
      <c r="AU136" s="20" t="s">
        <v>153</v>
      </c>
    </row>
    <row r="137" s="2" customFormat="1" ht="6.96" customHeight="1">
      <c r="A137" s="39"/>
      <c r="B137" s="56"/>
      <c r="C137" s="57"/>
      <c r="D137" s="57"/>
      <c r="E137" s="57"/>
      <c r="F137" s="57"/>
      <c r="G137" s="57"/>
      <c r="H137" s="57"/>
      <c r="I137" s="57"/>
      <c r="J137" s="57"/>
      <c r="K137" s="57"/>
      <c r="L137" s="40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autoFilter ref="C87:K13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136" r:id="rId1" display="https://podminky.urs.cz/item/CS_URS_2024_01/065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94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="1" customFormat="1" ht="24.96" customHeight="1">
      <c r="B4" s="23"/>
      <c r="D4" s="24" t="s">
        <v>111</v>
      </c>
      <c r="L4" s="23"/>
      <c r="M4" s="123" t="s">
        <v>11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33" t="s">
        <v>17</v>
      </c>
      <c r="L6" s="23"/>
    </row>
    <row r="7" s="1" customFormat="1" ht="27" customHeight="1">
      <c r="B7" s="23"/>
      <c r="E7" s="124" t="str">
        <f>'Rekapitulace stavby'!K6</f>
        <v>ZŠ Konečná-učebna žákovské kuchyňky vč.kabinetu,vybudování bezbar.WC a rekontrukce bezbar.přístupu</v>
      </c>
      <c r="F7" s="33"/>
      <c r="G7" s="33"/>
      <c r="H7" s="33"/>
      <c r="L7" s="23"/>
    </row>
    <row r="8" s="2" customFormat="1" ht="12" customHeight="1">
      <c r="A8" s="39"/>
      <c r="B8" s="40"/>
      <c r="C8" s="39"/>
      <c r="D8" s="33" t="s">
        <v>112</v>
      </c>
      <c r="E8" s="39"/>
      <c r="F8" s="39"/>
      <c r="G8" s="39"/>
      <c r="H8" s="39"/>
      <c r="I8" s="39"/>
      <c r="J8" s="39"/>
      <c r="K8" s="39"/>
      <c r="L8" s="12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0"/>
      <c r="C9" s="39"/>
      <c r="D9" s="39"/>
      <c r="E9" s="63" t="s">
        <v>1293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15. 1. 2024</v>
      </c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tr">
        <f>IF('Rekapitulace stavby'!AN19="","",'Rekapitulace stavby'!AN19)</f>
        <v/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tr">
        <f>IF('Rekapitulace stavby'!E20="","",'Rekapitulace stavby'!E20)</f>
        <v xml:space="preserve"> </v>
      </c>
      <c r="F24" s="39"/>
      <c r="G24" s="39"/>
      <c r="H24" s="39"/>
      <c r="I24" s="33" t="s">
        <v>28</v>
      </c>
      <c r="J24" s="28" t="str">
        <f>IF('Rekapitulace stavby'!AN20="","",'Rekapitulace stavby'!AN20)</f>
        <v/>
      </c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72" customHeight="1">
      <c r="A27" s="126"/>
      <c r="B27" s="127"/>
      <c r="C27" s="126"/>
      <c r="D27" s="126"/>
      <c r="E27" s="37" t="s">
        <v>37</v>
      </c>
      <c r="F27" s="37"/>
      <c r="G27" s="37"/>
      <c r="H27" s="37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2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9" t="s">
        <v>38</v>
      </c>
      <c r="E30" s="39"/>
      <c r="F30" s="39"/>
      <c r="G30" s="39"/>
      <c r="H30" s="39"/>
      <c r="I30" s="39"/>
      <c r="J30" s="91">
        <f>ROUND(J87, 2)</f>
        <v>0</v>
      </c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30" t="s">
        <v>42</v>
      </c>
      <c r="E33" s="33" t="s">
        <v>43</v>
      </c>
      <c r="F33" s="131">
        <f>ROUND((SUM(BE87:BE138)),  2)</f>
        <v>0</v>
      </c>
      <c r="G33" s="39"/>
      <c r="H33" s="39"/>
      <c r="I33" s="132">
        <v>0.20999999999999999</v>
      </c>
      <c r="J33" s="131">
        <f>ROUND(((SUM(BE87:BE138))*I33),  2)</f>
        <v>0</v>
      </c>
      <c r="K33" s="39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44</v>
      </c>
      <c r="F34" s="131">
        <f>ROUND((SUM(BF87:BF138)),  2)</f>
        <v>0</v>
      </c>
      <c r="G34" s="39"/>
      <c r="H34" s="39"/>
      <c r="I34" s="132">
        <v>0.12</v>
      </c>
      <c r="J34" s="131">
        <f>ROUND(((SUM(BF87:BF138))*I34),  2)</f>
        <v>0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45</v>
      </c>
      <c r="F35" s="131">
        <f>ROUND((SUM(BG87:BG138)),  2)</f>
        <v>0</v>
      </c>
      <c r="G35" s="39"/>
      <c r="H35" s="39"/>
      <c r="I35" s="132">
        <v>0.20999999999999999</v>
      </c>
      <c r="J35" s="131">
        <f>0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46</v>
      </c>
      <c r="F36" s="131">
        <f>ROUND((SUM(BH87:BH138)),  2)</f>
        <v>0</v>
      </c>
      <c r="G36" s="39"/>
      <c r="H36" s="39"/>
      <c r="I36" s="132">
        <v>0.12</v>
      </c>
      <c r="J36" s="131">
        <f>0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47</v>
      </c>
      <c r="F37" s="131">
        <f>ROUND((SUM(BI87:BI138)),  2)</f>
        <v>0</v>
      </c>
      <c r="G37" s="39"/>
      <c r="H37" s="39"/>
      <c r="I37" s="132">
        <v>0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3"/>
      <c r="D39" s="134" t="s">
        <v>48</v>
      </c>
      <c r="E39" s="77"/>
      <c r="F39" s="77"/>
      <c r="G39" s="135" t="s">
        <v>49</v>
      </c>
      <c r="H39" s="136" t="s">
        <v>50</v>
      </c>
      <c r="I39" s="77"/>
      <c r="J39" s="137">
        <f>SUM(J30:J37)</f>
        <v>0</v>
      </c>
      <c r="K39" s="138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2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39"/>
      <c r="E45" s="39"/>
      <c r="F45" s="39"/>
      <c r="G45" s="39"/>
      <c r="H45" s="39"/>
      <c r="I45" s="39"/>
      <c r="J45" s="39"/>
      <c r="K45" s="39"/>
      <c r="L45" s="12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7" customHeight="1">
      <c r="A48" s="39"/>
      <c r="B48" s="40"/>
      <c r="C48" s="39"/>
      <c r="D48" s="39"/>
      <c r="E48" s="124" t="str">
        <f>E7</f>
        <v>ZŠ Konečná-učebna žákovské kuchyňky vč.kabinetu,vybudování bezbar.WC a rekontrukce bezbar.přístupu</v>
      </c>
      <c r="F48" s="33"/>
      <c r="G48" s="33"/>
      <c r="H48" s="33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112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39"/>
      <c r="D50" s="39"/>
      <c r="E50" s="63" t="str">
        <f>E9</f>
        <v>D.1.4.03 - Ústřední vytápění</v>
      </c>
      <c r="F50" s="39"/>
      <c r="G50" s="39"/>
      <c r="H50" s="39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2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39"/>
      <c r="E52" s="39"/>
      <c r="F52" s="28" t="str">
        <f>F12</f>
        <v>Karlovy Vary</v>
      </c>
      <c r="G52" s="39"/>
      <c r="H52" s="39"/>
      <c r="I52" s="33" t="s">
        <v>23</v>
      </c>
      <c r="J52" s="65" t="str">
        <f>IF(J12="","",J12)</f>
        <v>15. 1. 2024</v>
      </c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Karlovy Vary</v>
      </c>
      <c r="G54" s="39"/>
      <c r="H54" s="39"/>
      <c r="I54" s="33" t="s">
        <v>31</v>
      </c>
      <c r="J54" s="37" t="str">
        <f>E21</f>
        <v>Oto Szakos</v>
      </c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 xml:space="preserve"> </v>
      </c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39" t="s">
        <v>115</v>
      </c>
      <c r="D57" s="133"/>
      <c r="E57" s="133"/>
      <c r="F57" s="133"/>
      <c r="G57" s="133"/>
      <c r="H57" s="133"/>
      <c r="I57" s="133"/>
      <c r="J57" s="140" t="s">
        <v>116</v>
      </c>
      <c r="K57" s="133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1" t="s">
        <v>70</v>
      </c>
      <c r="D59" s="39"/>
      <c r="E59" s="39"/>
      <c r="F59" s="39"/>
      <c r="G59" s="39"/>
      <c r="H59" s="39"/>
      <c r="I59" s="39"/>
      <c r="J59" s="91">
        <f>J87</f>
        <v>0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117</v>
      </c>
    </row>
    <row r="60" s="9" customFormat="1" ht="24.96" customHeight="1">
      <c r="A60" s="9"/>
      <c r="B60" s="142"/>
      <c r="C60" s="9"/>
      <c r="D60" s="143" t="s">
        <v>128</v>
      </c>
      <c r="E60" s="144"/>
      <c r="F60" s="144"/>
      <c r="G60" s="144"/>
      <c r="H60" s="144"/>
      <c r="I60" s="144"/>
      <c r="J60" s="145">
        <f>J88</f>
        <v>0</v>
      </c>
      <c r="K60" s="9"/>
      <c r="L60" s="14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46"/>
      <c r="C61" s="10"/>
      <c r="D61" s="147" t="s">
        <v>1294</v>
      </c>
      <c r="E61" s="148"/>
      <c r="F61" s="148"/>
      <c r="G61" s="148"/>
      <c r="H61" s="148"/>
      <c r="I61" s="148"/>
      <c r="J61" s="149">
        <f>J89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46"/>
      <c r="C62" s="10"/>
      <c r="D62" s="147" t="s">
        <v>1295</v>
      </c>
      <c r="E62" s="148"/>
      <c r="F62" s="148"/>
      <c r="G62" s="148"/>
      <c r="H62" s="148"/>
      <c r="I62" s="148"/>
      <c r="J62" s="149">
        <f>J102</f>
        <v>0</v>
      </c>
      <c r="K62" s="10"/>
      <c r="L62" s="14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46"/>
      <c r="C63" s="10"/>
      <c r="D63" s="147" t="s">
        <v>1296</v>
      </c>
      <c r="E63" s="148"/>
      <c r="F63" s="148"/>
      <c r="G63" s="148"/>
      <c r="H63" s="148"/>
      <c r="I63" s="148"/>
      <c r="J63" s="149">
        <f>J109</f>
        <v>0</v>
      </c>
      <c r="K63" s="10"/>
      <c r="L63" s="14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46"/>
      <c r="C64" s="10"/>
      <c r="D64" s="147" t="s">
        <v>1297</v>
      </c>
      <c r="E64" s="148"/>
      <c r="F64" s="148"/>
      <c r="G64" s="148"/>
      <c r="H64" s="148"/>
      <c r="I64" s="148"/>
      <c r="J64" s="149">
        <f>J118</f>
        <v>0</v>
      </c>
      <c r="K64" s="10"/>
      <c r="L64" s="14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46"/>
      <c r="C65" s="10"/>
      <c r="D65" s="147" t="s">
        <v>1298</v>
      </c>
      <c r="E65" s="148"/>
      <c r="F65" s="148"/>
      <c r="G65" s="148"/>
      <c r="H65" s="148"/>
      <c r="I65" s="148"/>
      <c r="J65" s="149">
        <f>J125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46"/>
      <c r="C66" s="10"/>
      <c r="D66" s="147" t="s">
        <v>1299</v>
      </c>
      <c r="E66" s="148"/>
      <c r="F66" s="148"/>
      <c r="G66" s="148"/>
      <c r="H66" s="148"/>
      <c r="I66" s="148"/>
      <c r="J66" s="149">
        <f>J128</f>
        <v>0</v>
      </c>
      <c r="K66" s="10"/>
      <c r="L66" s="14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46"/>
      <c r="C67" s="10"/>
      <c r="D67" s="147" t="s">
        <v>1300</v>
      </c>
      <c r="E67" s="148"/>
      <c r="F67" s="148"/>
      <c r="G67" s="148"/>
      <c r="H67" s="148"/>
      <c r="I67" s="148"/>
      <c r="J67" s="149">
        <f>J135</f>
        <v>0</v>
      </c>
      <c r="K67" s="10"/>
      <c r="L67" s="14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9"/>
      <c r="B68" s="40"/>
      <c r="C68" s="39"/>
      <c r="D68" s="39"/>
      <c r="E68" s="39"/>
      <c r="F68" s="39"/>
      <c r="G68" s="39"/>
      <c r="H68" s="39"/>
      <c r="I68" s="39"/>
      <c r="J68" s="39"/>
      <c r="K68" s="39"/>
      <c r="L68" s="12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12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="2" customFormat="1" ht="6.96" customHeight="1">
      <c r="A73" s="39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12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4.96" customHeight="1">
      <c r="A74" s="39"/>
      <c r="B74" s="40"/>
      <c r="C74" s="24" t="s">
        <v>137</v>
      </c>
      <c r="D74" s="39"/>
      <c r="E74" s="39"/>
      <c r="F74" s="39"/>
      <c r="G74" s="39"/>
      <c r="H74" s="39"/>
      <c r="I74" s="39"/>
      <c r="J74" s="39"/>
      <c r="K74" s="3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39"/>
      <c r="D75" s="39"/>
      <c r="E75" s="39"/>
      <c r="F75" s="39"/>
      <c r="G75" s="39"/>
      <c r="H75" s="39"/>
      <c r="I75" s="39"/>
      <c r="J75" s="39"/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17</v>
      </c>
      <c r="D76" s="39"/>
      <c r="E76" s="39"/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7" customHeight="1">
      <c r="A77" s="39"/>
      <c r="B77" s="40"/>
      <c r="C77" s="39"/>
      <c r="D77" s="39"/>
      <c r="E77" s="124" t="str">
        <f>E7</f>
        <v>ZŠ Konečná-učebna žákovské kuchyňky vč.kabinetu,vybudování bezbar.WC a rekontrukce bezbar.přístupu</v>
      </c>
      <c r="F77" s="33"/>
      <c r="G77" s="33"/>
      <c r="H77" s="33"/>
      <c r="I77" s="39"/>
      <c r="J77" s="39"/>
      <c r="K77" s="39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112</v>
      </c>
      <c r="D78" s="39"/>
      <c r="E78" s="39"/>
      <c r="F78" s="39"/>
      <c r="G78" s="39"/>
      <c r="H78" s="39"/>
      <c r="I78" s="39"/>
      <c r="J78" s="39"/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6" customHeight="1">
      <c r="A79" s="39"/>
      <c r="B79" s="40"/>
      <c r="C79" s="39"/>
      <c r="D79" s="39"/>
      <c r="E79" s="63" t="str">
        <f>E9</f>
        <v>D.1.4.03 - Ústřední vytápění</v>
      </c>
      <c r="F79" s="39"/>
      <c r="G79" s="39"/>
      <c r="H79" s="39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39"/>
      <c r="D80" s="39"/>
      <c r="E80" s="39"/>
      <c r="F80" s="39"/>
      <c r="G80" s="39"/>
      <c r="H80" s="39"/>
      <c r="I80" s="39"/>
      <c r="J80" s="39"/>
      <c r="K80" s="39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21</v>
      </c>
      <c r="D81" s="39"/>
      <c r="E81" s="39"/>
      <c r="F81" s="28" t="str">
        <f>F12</f>
        <v>Karlovy Vary</v>
      </c>
      <c r="G81" s="39"/>
      <c r="H81" s="39"/>
      <c r="I81" s="33" t="s">
        <v>23</v>
      </c>
      <c r="J81" s="65" t="str">
        <f>IF(J12="","",J12)</f>
        <v>15. 1. 2024</v>
      </c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39"/>
      <c r="D82" s="39"/>
      <c r="E82" s="39"/>
      <c r="F82" s="39"/>
      <c r="G82" s="39"/>
      <c r="H82" s="39"/>
      <c r="I82" s="39"/>
      <c r="J82" s="39"/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6" customHeight="1">
      <c r="A83" s="39"/>
      <c r="B83" s="40"/>
      <c r="C83" s="33" t="s">
        <v>25</v>
      </c>
      <c r="D83" s="39"/>
      <c r="E83" s="39"/>
      <c r="F83" s="28" t="str">
        <f>E15</f>
        <v>Statutární město Karlovy Vary</v>
      </c>
      <c r="G83" s="39"/>
      <c r="H83" s="39"/>
      <c r="I83" s="33" t="s">
        <v>31</v>
      </c>
      <c r="J83" s="37" t="str">
        <f>E21</f>
        <v>Oto Szakos</v>
      </c>
      <c r="K83" s="39"/>
      <c r="L83" s="12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6" customHeight="1">
      <c r="A84" s="39"/>
      <c r="B84" s="40"/>
      <c r="C84" s="33" t="s">
        <v>29</v>
      </c>
      <c r="D84" s="39"/>
      <c r="E84" s="39"/>
      <c r="F84" s="28" t="str">
        <f>IF(E18="","",E18)</f>
        <v>Vyplň údaj</v>
      </c>
      <c r="G84" s="39"/>
      <c r="H84" s="39"/>
      <c r="I84" s="33" t="s">
        <v>34</v>
      </c>
      <c r="J84" s="37" t="str">
        <f>E24</f>
        <v xml:space="preserve"> </v>
      </c>
      <c r="K84" s="39"/>
      <c r="L84" s="12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39"/>
      <c r="D85" s="39"/>
      <c r="E85" s="39"/>
      <c r="F85" s="39"/>
      <c r="G85" s="39"/>
      <c r="H85" s="39"/>
      <c r="I85" s="39"/>
      <c r="J85" s="39"/>
      <c r="K85" s="39"/>
      <c r="L85" s="12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50"/>
      <c r="B86" s="151"/>
      <c r="C86" s="152" t="s">
        <v>138</v>
      </c>
      <c r="D86" s="153" t="s">
        <v>57</v>
      </c>
      <c r="E86" s="153" t="s">
        <v>53</v>
      </c>
      <c r="F86" s="153" t="s">
        <v>54</v>
      </c>
      <c r="G86" s="153" t="s">
        <v>139</v>
      </c>
      <c r="H86" s="153" t="s">
        <v>140</v>
      </c>
      <c r="I86" s="153" t="s">
        <v>141</v>
      </c>
      <c r="J86" s="153" t="s">
        <v>116</v>
      </c>
      <c r="K86" s="154" t="s">
        <v>142</v>
      </c>
      <c r="L86" s="155"/>
      <c r="M86" s="81" t="s">
        <v>3</v>
      </c>
      <c r="N86" s="82" t="s">
        <v>42</v>
      </c>
      <c r="O86" s="82" t="s">
        <v>143</v>
      </c>
      <c r="P86" s="82" t="s">
        <v>144</v>
      </c>
      <c r="Q86" s="82" t="s">
        <v>145</v>
      </c>
      <c r="R86" s="82" t="s">
        <v>146</v>
      </c>
      <c r="S86" s="82" t="s">
        <v>147</v>
      </c>
      <c r="T86" s="83" t="s">
        <v>148</v>
      </c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</row>
    <row r="87" s="2" customFormat="1" ht="22.8" customHeight="1">
      <c r="A87" s="39"/>
      <c r="B87" s="40"/>
      <c r="C87" s="88" t="s">
        <v>149</v>
      </c>
      <c r="D87" s="39"/>
      <c r="E87" s="39"/>
      <c r="F87" s="39"/>
      <c r="G87" s="39"/>
      <c r="H87" s="39"/>
      <c r="I87" s="39"/>
      <c r="J87" s="156">
        <f>BK87</f>
        <v>0</v>
      </c>
      <c r="K87" s="39"/>
      <c r="L87" s="40"/>
      <c r="M87" s="84"/>
      <c r="N87" s="69"/>
      <c r="O87" s="85"/>
      <c r="P87" s="157">
        <f>P88</f>
        <v>0</v>
      </c>
      <c r="Q87" s="85"/>
      <c r="R87" s="157">
        <f>R88</f>
        <v>9717.8299999999999</v>
      </c>
      <c r="S87" s="85"/>
      <c r="T87" s="158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20" t="s">
        <v>71</v>
      </c>
      <c r="AU87" s="20" t="s">
        <v>117</v>
      </c>
      <c r="BK87" s="159">
        <f>BK88</f>
        <v>0</v>
      </c>
    </row>
    <row r="88" s="12" customFormat="1" ht="25.92" customHeight="1">
      <c r="A88" s="12"/>
      <c r="B88" s="160"/>
      <c r="C88" s="12"/>
      <c r="D88" s="161" t="s">
        <v>71</v>
      </c>
      <c r="E88" s="162" t="s">
        <v>385</v>
      </c>
      <c r="F88" s="162" t="s">
        <v>386</v>
      </c>
      <c r="G88" s="12"/>
      <c r="H88" s="12"/>
      <c r="I88" s="163"/>
      <c r="J88" s="164">
        <f>BK88</f>
        <v>0</v>
      </c>
      <c r="K88" s="12"/>
      <c r="L88" s="160"/>
      <c r="M88" s="165"/>
      <c r="N88" s="166"/>
      <c r="O88" s="166"/>
      <c r="P88" s="167">
        <f>P89+P102+P109+P118+P125+P128+P135</f>
        <v>0</v>
      </c>
      <c r="Q88" s="166"/>
      <c r="R88" s="167">
        <f>R89+R102+R109+R118+R125+R128+R135</f>
        <v>9717.8299999999999</v>
      </c>
      <c r="S88" s="166"/>
      <c r="T88" s="168">
        <f>T89+T102+T109+T118+T125+T128+T135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61" t="s">
        <v>82</v>
      </c>
      <c r="AT88" s="169" t="s">
        <v>71</v>
      </c>
      <c r="AU88" s="169" t="s">
        <v>72</v>
      </c>
      <c r="AY88" s="161" t="s">
        <v>152</v>
      </c>
      <c r="BK88" s="170">
        <f>BK89+BK102+BK109+BK118+BK125+BK128+BK135</f>
        <v>0</v>
      </c>
    </row>
    <row r="89" s="12" customFormat="1" ht="22.8" customHeight="1">
      <c r="A89" s="12"/>
      <c r="B89" s="160"/>
      <c r="C89" s="12"/>
      <c r="D89" s="161" t="s">
        <v>71</v>
      </c>
      <c r="E89" s="171" t="s">
        <v>1230</v>
      </c>
      <c r="F89" s="171" t="s">
        <v>1231</v>
      </c>
      <c r="G89" s="12"/>
      <c r="H89" s="12"/>
      <c r="I89" s="163"/>
      <c r="J89" s="172">
        <f>BK89</f>
        <v>0</v>
      </c>
      <c r="K89" s="12"/>
      <c r="L89" s="160"/>
      <c r="M89" s="165"/>
      <c r="N89" s="166"/>
      <c r="O89" s="166"/>
      <c r="P89" s="167">
        <f>SUM(P90:P101)</f>
        <v>0</v>
      </c>
      <c r="Q89" s="166"/>
      <c r="R89" s="167">
        <f>SUM(R90:R101)</f>
        <v>9532.3900000000012</v>
      </c>
      <c r="S89" s="166"/>
      <c r="T89" s="168">
        <f>SUM(T90:T101)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61" t="s">
        <v>80</v>
      </c>
      <c r="AT89" s="169" t="s">
        <v>71</v>
      </c>
      <c r="AU89" s="169" t="s">
        <v>80</v>
      </c>
      <c r="AY89" s="161" t="s">
        <v>152</v>
      </c>
      <c r="BK89" s="170">
        <f>SUM(BK90:BK101)</f>
        <v>0</v>
      </c>
    </row>
    <row r="90" s="2" customFormat="1" ht="30" customHeight="1">
      <c r="A90" s="39"/>
      <c r="B90" s="173"/>
      <c r="C90" s="174" t="s">
        <v>80</v>
      </c>
      <c r="D90" s="174" t="s">
        <v>155</v>
      </c>
      <c r="E90" s="175" t="s">
        <v>1301</v>
      </c>
      <c r="F90" s="176" t="s">
        <v>1302</v>
      </c>
      <c r="G90" s="177" t="s">
        <v>158</v>
      </c>
      <c r="H90" s="178">
        <v>17.850000000000001</v>
      </c>
      <c r="I90" s="179"/>
      <c r="J90" s="180">
        <f>ROUND(I90*H90,2)</f>
        <v>0</v>
      </c>
      <c r="K90" s="176" t="s">
        <v>3</v>
      </c>
      <c r="L90" s="40"/>
      <c r="M90" s="181" t="s">
        <v>3</v>
      </c>
      <c r="N90" s="182" t="s">
        <v>43</v>
      </c>
      <c r="O90" s="73"/>
      <c r="P90" s="183">
        <f>O90*H90</f>
        <v>0</v>
      </c>
      <c r="Q90" s="183">
        <v>527</v>
      </c>
      <c r="R90" s="183">
        <f>Q90*H90</f>
        <v>9406.9500000000007</v>
      </c>
      <c r="S90" s="183">
        <v>0</v>
      </c>
      <c r="T90" s="184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185" t="s">
        <v>284</v>
      </c>
      <c r="AT90" s="185" t="s">
        <v>155</v>
      </c>
      <c r="AU90" s="185" t="s">
        <v>82</v>
      </c>
      <c r="AY90" s="20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0" t="s">
        <v>80</v>
      </c>
      <c r="BK90" s="186">
        <f>ROUND(I90*H90,2)</f>
        <v>0</v>
      </c>
      <c r="BL90" s="20" t="s">
        <v>284</v>
      </c>
      <c r="BM90" s="185" t="s">
        <v>82</v>
      </c>
    </row>
    <row r="91" s="2" customFormat="1">
      <c r="A91" s="39"/>
      <c r="B91" s="40"/>
      <c r="C91" s="39"/>
      <c r="D91" s="187" t="s">
        <v>162</v>
      </c>
      <c r="E91" s="39"/>
      <c r="F91" s="188" t="s">
        <v>1302</v>
      </c>
      <c r="G91" s="39"/>
      <c r="H91" s="39"/>
      <c r="I91" s="189"/>
      <c r="J91" s="39"/>
      <c r="K91" s="39"/>
      <c r="L91" s="40"/>
      <c r="M91" s="190"/>
      <c r="N91" s="191"/>
      <c r="O91" s="73"/>
      <c r="P91" s="73"/>
      <c r="Q91" s="73"/>
      <c r="R91" s="73"/>
      <c r="S91" s="73"/>
      <c r="T91" s="74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20" t="s">
        <v>162</v>
      </c>
      <c r="AU91" s="20" t="s">
        <v>82</v>
      </c>
    </row>
    <row r="92" s="2" customFormat="1" ht="22.2" customHeight="1">
      <c r="A92" s="39"/>
      <c r="B92" s="173"/>
      <c r="C92" s="174" t="s">
        <v>82</v>
      </c>
      <c r="D92" s="174" t="s">
        <v>155</v>
      </c>
      <c r="E92" s="175" t="s">
        <v>1303</v>
      </c>
      <c r="F92" s="176" t="s">
        <v>1304</v>
      </c>
      <c r="G92" s="177" t="s">
        <v>1241</v>
      </c>
      <c r="H92" s="178">
        <v>8</v>
      </c>
      <c r="I92" s="179"/>
      <c r="J92" s="180">
        <f>ROUND(I92*H92,2)</f>
        <v>0</v>
      </c>
      <c r="K92" s="176" t="s">
        <v>3</v>
      </c>
      <c r="L92" s="40"/>
      <c r="M92" s="181" t="s">
        <v>3</v>
      </c>
      <c r="N92" s="182" t="s">
        <v>43</v>
      </c>
      <c r="O92" s="73"/>
      <c r="P92" s="183">
        <f>O92*H92</f>
        <v>0</v>
      </c>
      <c r="Q92" s="183">
        <v>15</v>
      </c>
      <c r="R92" s="183">
        <f>Q92*H92</f>
        <v>120</v>
      </c>
      <c r="S92" s="183">
        <v>0</v>
      </c>
      <c r="T92" s="18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85" t="s">
        <v>284</v>
      </c>
      <c r="AT92" s="185" t="s">
        <v>155</v>
      </c>
      <c r="AU92" s="185" t="s">
        <v>82</v>
      </c>
      <c r="AY92" s="20" t="s">
        <v>152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20" t="s">
        <v>80</v>
      </c>
      <c r="BK92" s="186">
        <f>ROUND(I92*H92,2)</f>
        <v>0</v>
      </c>
      <c r="BL92" s="20" t="s">
        <v>284</v>
      </c>
      <c r="BM92" s="185" t="s">
        <v>160</v>
      </c>
    </row>
    <row r="93" s="2" customFormat="1">
      <c r="A93" s="39"/>
      <c r="B93" s="40"/>
      <c r="C93" s="39"/>
      <c r="D93" s="187" t="s">
        <v>162</v>
      </c>
      <c r="E93" s="39"/>
      <c r="F93" s="188" t="s">
        <v>1304</v>
      </c>
      <c r="G93" s="39"/>
      <c r="H93" s="39"/>
      <c r="I93" s="189"/>
      <c r="J93" s="39"/>
      <c r="K93" s="39"/>
      <c r="L93" s="40"/>
      <c r="M93" s="190"/>
      <c r="N93" s="191"/>
      <c r="O93" s="73"/>
      <c r="P93" s="73"/>
      <c r="Q93" s="73"/>
      <c r="R93" s="73"/>
      <c r="S93" s="73"/>
      <c r="T93" s="7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162</v>
      </c>
      <c r="AU93" s="20" t="s">
        <v>82</v>
      </c>
    </row>
    <row r="94" s="2" customFormat="1" ht="14.4" customHeight="1">
      <c r="A94" s="39"/>
      <c r="B94" s="173"/>
      <c r="C94" s="174" t="s">
        <v>153</v>
      </c>
      <c r="D94" s="174" t="s">
        <v>155</v>
      </c>
      <c r="E94" s="175" t="s">
        <v>1305</v>
      </c>
      <c r="F94" s="176" t="s">
        <v>1306</v>
      </c>
      <c r="G94" s="177" t="s">
        <v>1238</v>
      </c>
      <c r="H94" s="178">
        <v>8</v>
      </c>
      <c r="I94" s="179"/>
      <c r="J94" s="180">
        <f>ROUND(I94*H94,2)</f>
        <v>0</v>
      </c>
      <c r="K94" s="176" t="s">
        <v>3</v>
      </c>
      <c r="L94" s="40"/>
      <c r="M94" s="181" t="s">
        <v>3</v>
      </c>
      <c r="N94" s="182" t="s">
        <v>43</v>
      </c>
      <c r="O94" s="73"/>
      <c r="P94" s="183">
        <f>O94*H94</f>
        <v>0</v>
      </c>
      <c r="Q94" s="183">
        <v>0.14999999999999999</v>
      </c>
      <c r="R94" s="183">
        <f>Q94*H94</f>
        <v>1.2</v>
      </c>
      <c r="S94" s="183">
        <v>0</v>
      </c>
      <c r="T94" s="18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85" t="s">
        <v>284</v>
      </c>
      <c r="AT94" s="185" t="s">
        <v>155</v>
      </c>
      <c r="AU94" s="185" t="s">
        <v>82</v>
      </c>
      <c r="AY94" s="20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80</v>
      </c>
      <c r="BK94" s="186">
        <f>ROUND(I94*H94,2)</f>
        <v>0</v>
      </c>
      <c r="BL94" s="20" t="s">
        <v>284</v>
      </c>
      <c r="BM94" s="185" t="s">
        <v>195</v>
      </c>
    </row>
    <row r="95" s="2" customFormat="1">
      <c r="A95" s="39"/>
      <c r="B95" s="40"/>
      <c r="C95" s="39"/>
      <c r="D95" s="187" t="s">
        <v>162</v>
      </c>
      <c r="E95" s="39"/>
      <c r="F95" s="188" t="s">
        <v>1307</v>
      </c>
      <c r="G95" s="39"/>
      <c r="H95" s="39"/>
      <c r="I95" s="189"/>
      <c r="J95" s="39"/>
      <c r="K95" s="39"/>
      <c r="L95" s="40"/>
      <c r="M95" s="190"/>
      <c r="N95" s="191"/>
      <c r="O95" s="73"/>
      <c r="P95" s="73"/>
      <c r="Q95" s="73"/>
      <c r="R95" s="73"/>
      <c r="S95" s="73"/>
      <c r="T95" s="7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20" t="s">
        <v>162</v>
      </c>
      <c r="AU95" s="20" t="s">
        <v>82</v>
      </c>
    </row>
    <row r="96" s="2" customFormat="1" ht="14.4" customHeight="1">
      <c r="A96" s="39"/>
      <c r="B96" s="173"/>
      <c r="C96" s="174" t="s">
        <v>160</v>
      </c>
      <c r="D96" s="174" t="s">
        <v>155</v>
      </c>
      <c r="E96" s="175" t="s">
        <v>1308</v>
      </c>
      <c r="F96" s="176" t="s">
        <v>1309</v>
      </c>
      <c r="G96" s="177" t="s">
        <v>317</v>
      </c>
      <c r="H96" s="178">
        <v>8</v>
      </c>
      <c r="I96" s="179"/>
      <c r="J96" s="180">
        <f>ROUND(I96*H96,2)</f>
        <v>0</v>
      </c>
      <c r="K96" s="176" t="s">
        <v>3</v>
      </c>
      <c r="L96" s="40"/>
      <c r="M96" s="181" t="s">
        <v>3</v>
      </c>
      <c r="N96" s="182" t="s">
        <v>43</v>
      </c>
      <c r="O96" s="73"/>
      <c r="P96" s="183">
        <f>O96*H96</f>
        <v>0</v>
      </c>
      <c r="Q96" s="183">
        <v>0.5</v>
      </c>
      <c r="R96" s="183">
        <f>Q96*H96</f>
        <v>4</v>
      </c>
      <c r="S96" s="183">
        <v>0</v>
      </c>
      <c r="T96" s="18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85" t="s">
        <v>284</v>
      </c>
      <c r="AT96" s="185" t="s">
        <v>155</v>
      </c>
      <c r="AU96" s="185" t="s">
        <v>82</v>
      </c>
      <c r="AY96" s="20" t="s">
        <v>152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0" t="s">
        <v>80</v>
      </c>
      <c r="BK96" s="186">
        <f>ROUND(I96*H96,2)</f>
        <v>0</v>
      </c>
      <c r="BL96" s="20" t="s">
        <v>284</v>
      </c>
      <c r="BM96" s="185" t="s">
        <v>209</v>
      </c>
    </row>
    <row r="97" s="2" customFormat="1">
      <c r="A97" s="39"/>
      <c r="B97" s="40"/>
      <c r="C97" s="39"/>
      <c r="D97" s="187" t="s">
        <v>162</v>
      </c>
      <c r="E97" s="39"/>
      <c r="F97" s="188" t="s">
        <v>1309</v>
      </c>
      <c r="G97" s="39"/>
      <c r="H97" s="39"/>
      <c r="I97" s="189"/>
      <c r="J97" s="39"/>
      <c r="K97" s="39"/>
      <c r="L97" s="40"/>
      <c r="M97" s="190"/>
      <c r="N97" s="191"/>
      <c r="O97" s="73"/>
      <c r="P97" s="73"/>
      <c r="Q97" s="73"/>
      <c r="R97" s="73"/>
      <c r="S97" s="73"/>
      <c r="T97" s="74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20" t="s">
        <v>162</v>
      </c>
      <c r="AU97" s="20" t="s">
        <v>82</v>
      </c>
    </row>
    <row r="98" s="2" customFormat="1" ht="14.4" customHeight="1">
      <c r="A98" s="39"/>
      <c r="B98" s="173"/>
      <c r="C98" s="174" t="s">
        <v>188</v>
      </c>
      <c r="D98" s="174" t="s">
        <v>155</v>
      </c>
      <c r="E98" s="175" t="s">
        <v>1310</v>
      </c>
      <c r="F98" s="176" t="s">
        <v>1311</v>
      </c>
      <c r="G98" s="177" t="s">
        <v>317</v>
      </c>
      <c r="H98" s="178">
        <v>14</v>
      </c>
      <c r="I98" s="179"/>
      <c r="J98" s="180">
        <f>ROUND(I98*H98,2)</f>
        <v>0</v>
      </c>
      <c r="K98" s="176" t="s">
        <v>3</v>
      </c>
      <c r="L98" s="40"/>
      <c r="M98" s="181" t="s">
        <v>3</v>
      </c>
      <c r="N98" s="182" t="s">
        <v>43</v>
      </c>
      <c r="O98" s="73"/>
      <c r="P98" s="183">
        <f>O98*H98</f>
        <v>0</v>
      </c>
      <c r="Q98" s="183">
        <v>0.01</v>
      </c>
      <c r="R98" s="183">
        <f>Q98*H98</f>
        <v>0.14000000000000001</v>
      </c>
      <c r="S98" s="183">
        <v>0</v>
      </c>
      <c r="T98" s="18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185" t="s">
        <v>284</v>
      </c>
      <c r="AT98" s="185" t="s">
        <v>155</v>
      </c>
      <c r="AU98" s="185" t="s">
        <v>82</v>
      </c>
      <c r="AY98" s="20" t="s">
        <v>152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0" t="s">
        <v>80</v>
      </c>
      <c r="BK98" s="186">
        <f>ROUND(I98*H98,2)</f>
        <v>0</v>
      </c>
      <c r="BL98" s="20" t="s">
        <v>284</v>
      </c>
      <c r="BM98" s="185" t="s">
        <v>224</v>
      </c>
    </row>
    <row r="99" s="2" customFormat="1">
      <c r="A99" s="39"/>
      <c r="B99" s="40"/>
      <c r="C99" s="39"/>
      <c r="D99" s="187" t="s">
        <v>162</v>
      </c>
      <c r="E99" s="39"/>
      <c r="F99" s="188" t="s">
        <v>1311</v>
      </c>
      <c r="G99" s="39"/>
      <c r="H99" s="39"/>
      <c r="I99" s="189"/>
      <c r="J99" s="39"/>
      <c r="K99" s="39"/>
      <c r="L99" s="40"/>
      <c r="M99" s="190"/>
      <c r="N99" s="191"/>
      <c r="O99" s="73"/>
      <c r="P99" s="73"/>
      <c r="Q99" s="73"/>
      <c r="R99" s="73"/>
      <c r="S99" s="73"/>
      <c r="T99" s="74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162</v>
      </c>
      <c r="AU99" s="20" t="s">
        <v>82</v>
      </c>
    </row>
    <row r="100" s="2" customFormat="1" ht="14.4" customHeight="1">
      <c r="A100" s="39"/>
      <c r="B100" s="173"/>
      <c r="C100" s="174" t="s">
        <v>195</v>
      </c>
      <c r="D100" s="174" t="s">
        <v>155</v>
      </c>
      <c r="E100" s="175" t="s">
        <v>1312</v>
      </c>
      <c r="F100" s="176" t="s">
        <v>1313</v>
      </c>
      <c r="G100" s="177" t="s">
        <v>1241</v>
      </c>
      <c r="H100" s="178">
        <v>1</v>
      </c>
      <c r="I100" s="179"/>
      <c r="J100" s="180">
        <f>ROUND(I100*H100,2)</f>
        <v>0</v>
      </c>
      <c r="K100" s="176" t="s">
        <v>3</v>
      </c>
      <c r="L100" s="40"/>
      <c r="M100" s="181" t="s">
        <v>3</v>
      </c>
      <c r="N100" s="182" t="s">
        <v>43</v>
      </c>
      <c r="O100" s="73"/>
      <c r="P100" s="183">
        <f>O100*H100</f>
        <v>0</v>
      </c>
      <c r="Q100" s="183">
        <v>0.10000000000000001</v>
      </c>
      <c r="R100" s="183">
        <f>Q100*H100</f>
        <v>0.10000000000000001</v>
      </c>
      <c r="S100" s="183">
        <v>0</v>
      </c>
      <c r="T100" s="18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185" t="s">
        <v>284</v>
      </c>
      <c r="AT100" s="185" t="s">
        <v>155</v>
      </c>
      <c r="AU100" s="185" t="s">
        <v>82</v>
      </c>
      <c r="AY100" s="20" t="s">
        <v>152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0" t="s">
        <v>80</v>
      </c>
      <c r="BK100" s="186">
        <f>ROUND(I100*H100,2)</f>
        <v>0</v>
      </c>
      <c r="BL100" s="20" t="s">
        <v>284</v>
      </c>
      <c r="BM100" s="185" t="s">
        <v>9</v>
      </c>
    </row>
    <row r="101" s="2" customFormat="1">
      <c r="A101" s="39"/>
      <c r="B101" s="40"/>
      <c r="C101" s="39"/>
      <c r="D101" s="187" t="s">
        <v>162</v>
      </c>
      <c r="E101" s="39"/>
      <c r="F101" s="188" t="s">
        <v>1313</v>
      </c>
      <c r="G101" s="39"/>
      <c r="H101" s="39"/>
      <c r="I101" s="189"/>
      <c r="J101" s="39"/>
      <c r="K101" s="39"/>
      <c r="L101" s="40"/>
      <c r="M101" s="190"/>
      <c r="N101" s="191"/>
      <c r="O101" s="73"/>
      <c r="P101" s="73"/>
      <c r="Q101" s="73"/>
      <c r="R101" s="73"/>
      <c r="S101" s="73"/>
      <c r="T101" s="74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20" t="s">
        <v>162</v>
      </c>
      <c r="AU101" s="20" t="s">
        <v>82</v>
      </c>
    </row>
    <row r="102" s="12" customFormat="1" ht="22.8" customHeight="1">
      <c r="A102" s="12"/>
      <c r="B102" s="160"/>
      <c r="C102" s="12"/>
      <c r="D102" s="161" t="s">
        <v>71</v>
      </c>
      <c r="E102" s="171" t="s">
        <v>1314</v>
      </c>
      <c r="F102" s="171" t="s">
        <v>1315</v>
      </c>
      <c r="G102" s="12"/>
      <c r="H102" s="12"/>
      <c r="I102" s="163"/>
      <c r="J102" s="172">
        <f>BK102</f>
        <v>0</v>
      </c>
      <c r="K102" s="12"/>
      <c r="L102" s="160"/>
      <c r="M102" s="165"/>
      <c r="N102" s="166"/>
      <c r="O102" s="166"/>
      <c r="P102" s="167">
        <f>SUM(P103:P108)</f>
        <v>0</v>
      </c>
      <c r="Q102" s="166"/>
      <c r="R102" s="167">
        <f>SUM(R103:R108)</f>
        <v>6.7999999999999998</v>
      </c>
      <c r="S102" s="166"/>
      <c r="T102" s="168">
        <f>SUM(T103:T108)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61" t="s">
        <v>82</v>
      </c>
      <c r="AT102" s="169" t="s">
        <v>71</v>
      </c>
      <c r="AU102" s="169" t="s">
        <v>80</v>
      </c>
      <c r="AY102" s="161" t="s">
        <v>152</v>
      </c>
      <c r="BK102" s="170">
        <f>SUM(BK103:BK108)</f>
        <v>0</v>
      </c>
    </row>
    <row r="103" s="2" customFormat="1" ht="14.4" customHeight="1">
      <c r="A103" s="39"/>
      <c r="B103" s="173"/>
      <c r="C103" s="174" t="s">
        <v>202</v>
      </c>
      <c r="D103" s="174" t="s">
        <v>155</v>
      </c>
      <c r="E103" s="175" t="s">
        <v>1316</v>
      </c>
      <c r="F103" s="176" t="s">
        <v>1317</v>
      </c>
      <c r="G103" s="177" t="s">
        <v>317</v>
      </c>
      <c r="H103" s="178">
        <v>8</v>
      </c>
      <c r="I103" s="179"/>
      <c r="J103" s="180">
        <f>ROUND(I103*H103,2)</f>
        <v>0</v>
      </c>
      <c r="K103" s="176" t="s">
        <v>3</v>
      </c>
      <c r="L103" s="40"/>
      <c r="M103" s="181" t="s">
        <v>3</v>
      </c>
      <c r="N103" s="182" t="s">
        <v>43</v>
      </c>
      <c r="O103" s="73"/>
      <c r="P103" s="183">
        <f>O103*H103</f>
        <v>0</v>
      </c>
      <c r="Q103" s="183">
        <v>0.5</v>
      </c>
      <c r="R103" s="183">
        <f>Q103*H103</f>
        <v>4</v>
      </c>
      <c r="S103" s="183">
        <v>0</v>
      </c>
      <c r="T103" s="18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185" t="s">
        <v>284</v>
      </c>
      <c r="AT103" s="185" t="s">
        <v>155</v>
      </c>
      <c r="AU103" s="185" t="s">
        <v>82</v>
      </c>
      <c r="AY103" s="20" t="s">
        <v>152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80</v>
      </c>
      <c r="BK103" s="186">
        <f>ROUND(I103*H103,2)</f>
        <v>0</v>
      </c>
      <c r="BL103" s="20" t="s">
        <v>284</v>
      </c>
      <c r="BM103" s="185" t="s">
        <v>259</v>
      </c>
    </row>
    <row r="104" s="2" customFormat="1">
      <c r="A104" s="39"/>
      <c r="B104" s="40"/>
      <c r="C104" s="39"/>
      <c r="D104" s="187" t="s">
        <v>162</v>
      </c>
      <c r="E104" s="39"/>
      <c r="F104" s="188" t="s">
        <v>1318</v>
      </c>
      <c r="G104" s="39"/>
      <c r="H104" s="39"/>
      <c r="I104" s="189"/>
      <c r="J104" s="39"/>
      <c r="K104" s="39"/>
      <c r="L104" s="40"/>
      <c r="M104" s="190"/>
      <c r="N104" s="191"/>
      <c r="O104" s="73"/>
      <c r="P104" s="73"/>
      <c r="Q104" s="73"/>
      <c r="R104" s="73"/>
      <c r="S104" s="73"/>
      <c r="T104" s="7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20" t="s">
        <v>162</v>
      </c>
      <c r="AU104" s="20" t="s">
        <v>82</v>
      </c>
    </row>
    <row r="105" s="2" customFormat="1" ht="14.4" customHeight="1">
      <c r="A105" s="39"/>
      <c r="B105" s="173"/>
      <c r="C105" s="174" t="s">
        <v>209</v>
      </c>
      <c r="D105" s="174" t="s">
        <v>155</v>
      </c>
      <c r="E105" s="175" t="s">
        <v>1319</v>
      </c>
      <c r="F105" s="176" t="s">
        <v>1320</v>
      </c>
      <c r="G105" s="177" t="s">
        <v>1241</v>
      </c>
      <c r="H105" s="178">
        <v>1</v>
      </c>
      <c r="I105" s="179"/>
      <c r="J105" s="180">
        <f>ROUND(I105*H105,2)</f>
        <v>0</v>
      </c>
      <c r="K105" s="176" t="s">
        <v>3</v>
      </c>
      <c r="L105" s="40"/>
      <c r="M105" s="181" t="s">
        <v>3</v>
      </c>
      <c r="N105" s="182" t="s">
        <v>43</v>
      </c>
      <c r="O105" s="73"/>
      <c r="P105" s="183">
        <f>O105*H105</f>
        <v>0</v>
      </c>
      <c r="Q105" s="183">
        <v>2</v>
      </c>
      <c r="R105" s="183">
        <f>Q105*H105</f>
        <v>2</v>
      </c>
      <c r="S105" s="183">
        <v>0</v>
      </c>
      <c r="T105" s="18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85" t="s">
        <v>284</v>
      </c>
      <c r="AT105" s="185" t="s">
        <v>155</v>
      </c>
      <c r="AU105" s="185" t="s">
        <v>82</v>
      </c>
      <c r="AY105" s="20" t="s">
        <v>152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80</v>
      </c>
      <c r="BK105" s="186">
        <f>ROUND(I105*H105,2)</f>
        <v>0</v>
      </c>
      <c r="BL105" s="20" t="s">
        <v>284</v>
      </c>
      <c r="BM105" s="185" t="s">
        <v>284</v>
      </c>
    </row>
    <row r="106" s="2" customFormat="1">
      <c r="A106" s="39"/>
      <c r="B106" s="40"/>
      <c r="C106" s="39"/>
      <c r="D106" s="187" t="s">
        <v>162</v>
      </c>
      <c r="E106" s="39"/>
      <c r="F106" s="188" t="s">
        <v>1320</v>
      </c>
      <c r="G106" s="39"/>
      <c r="H106" s="39"/>
      <c r="I106" s="189"/>
      <c r="J106" s="39"/>
      <c r="K106" s="39"/>
      <c r="L106" s="40"/>
      <c r="M106" s="190"/>
      <c r="N106" s="191"/>
      <c r="O106" s="73"/>
      <c r="P106" s="73"/>
      <c r="Q106" s="73"/>
      <c r="R106" s="73"/>
      <c r="S106" s="73"/>
      <c r="T106" s="7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162</v>
      </c>
      <c r="AU106" s="20" t="s">
        <v>82</v>
      </c>
    </row>
    <row r="107" s="2" customFormat="1" ht="22.2" customHeight="1">
      <c r="A107" s="39"/>
      <c r="B107" s="173"/>
      <c r="C107" s="174" t="s">
        <v>217</v>
      </c>
      <c r="D107" s="174" t="s">
        <v>155</v>
      </c>
      <c r="E107" s="175" t="s">
        <v>1321</v>
      </c>
      <c r="F107" s="176" t="s">
        <v>1322</v>
      </c>
      <c r="G107" s="177" t="s">
        <v>1238</v>
      </c>
      <c r="H107" s="178">
        <v>8</v>
      </c>
      <c r="I107" s="179"/>
      <c r="J107" s="180">
        <f>ROUND(I107*H107,2)</f>
        <v>0</v>
      </c>
      <c r="K107" s="176" t="s">
        <v>3</v>
      </c>
      <c r="L107" s="40"/>
      <c r="M107" s="181" t="s">
        <v>3</v>
      </c>
      <c r="N107" s="182" t="s">
        <v>43</v>
      </c>
      <c r="O107" s="73"/>
      <c r="P107" s="183">
        <f>O107*H107</f>
        <v>0</v>
      </c>
      <c r="Q107" s="183">
        <v>0.10000000000000001</v>
      </c>
      <c r="R107" s="183">
        <f>Q107*H107</f>
        <v>0.80000000000000004</v>
      </c>
      <c r="S107" s="183">
        <v>0</v>
      </c>
      <c r="T107" s="18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85" t="s">
        <v>284</v>
      </c>
      <c r="AT107" s="185" t="s">
        <v>155</v>
      </c>
      <c r="AU107" s="185" t="s">
        <v>82</v>
      </c>
      <c r="AY107" s="20" t="s">
        <v>152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20" t="s">
        <v>80</v>
      </c>
      <c r="BK107" s="186">
        <f>ROUND(I107*H107,2)</f>
        <v>0</v>
      </c>
      <c r="BL107" s="20" t="s">
        <v>284</v>
      </c>
      <c r="BM107" s="185" t="s">
        <v>300</v>
      </c>
    </row>
    <row r="108" s="2" customFormat="1">
      <c r="A108" s="39"/>
      <c r="B108" s="40"/>
      <c r="C108" s="39"/>
      <c r="D108" s="187" t="s">
        <v>162</v>
      </c>
      <c r="E108" s="39"/>
      <c r="F108" s="188" t="s">
        <v>1322</v>
      </c>
      <c r="G108" s="39"/>
      <c r="H108" s="39"/>
      <c r="I108" s="189"/>
      <c r="J108" s="39"/>
      <c r="K108" s="39"/>
      <c r="L108" s="40"/>
      <c r="M108" s="190"/>
      <c r="N108" s="191"/>
      <c r="O108" s="73"/>
      <c r="P108" s="73"/>
      <c r="Q108" s="73"/>
      <c r="R108" s="73"/>
      <c r="S108" s="73"/>
      <c r="T108" s="74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20" t="s">
        <v>162</v>
      </c>
      <c r="AU108" s="20" t="s">
        <v>82</v>
      </c>
    </row>
    <row r="109" s="12" customFormat="1" ht="22.8" customHeight="1">
      <c r="A109" s="12"/>
      <c r="B109" s="160"/>
      <c r="C109" s="12"/>
      <c r="D109" s="161" t="s">
        <v>71</v>
      </c>
      <c r="E109" s="171" t="s">
        <v>1323</v>
      </c>
      <c r="F109" s="171" t="s">
        <v>1324</v>
      </c>
      <c r="G109" s="12"/>
      <c r="H109" s="12"/>
      <c r="I109" s="163"/>
      <c r="J109" s="172">
        <f>BK109</f>
        <v>0</v>
      </c>
      <c r="K109" s="12"/>
      <c r="L109" s="160"/>
      <c r="M109" s="165"/>
      <c r="N109" s="166"/>
      <c r="O109" s="166"/>
      <c r="P109" s="167">
        <f>SUM(P110:P117)</f>
        <v>0</v>
      </c>
      <c r="Q109" s="166"/>
      <c r="R109" s="167">
        <f>SUM(R110:R117)</f>
        <v>2.48</v>
      </c>
      <c r="S109" s="166"/>
      <c r="T109" s="168">
        <f>SUM(T110:T117)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61" t="s">
        <v>82</v>
      </c>
      <c r="AT109" s="169" t="s">
        <v>71</v>
      </c>
      <c r="AU109" s="169" t="s">
        <v>80</v>
      </c>
      <c r="AY109" s="161" t="s">
        <v>152</v>
      </c>
      <c r="BK109" s="170">
        <f>SUM(BK110:BK117)</f>
        <v>0</v>
      </c>
    </row>
    <row r="110" s="2" customFormat="1" ht="34.8" customHeight="1">
      <c r="A110" s="39"/>
      <c r="B110" s="173"/>
      <c r="C110" s="174" t="s">
        <v>224</v>
      </c>
      <c r="D110" s="174" t="s">
        <v>155</v>
      </c>
      <c r="E110" s="175" t="s">
        <v>1325</v>
      </c>
      <c r="F110" s="176" t="s">
        <v>1326</v>
      </c>
      <c r="G110" s="177" t="s">
        <v>1238</v>
      </c>
      <c r="H110" s="178">
        <v>4</v>
      </c>
      <c r="I110" s="179"/>
      <c r="J110" s="180">
        <f>ROUND(I110*H110,2)</f>
        <v>0</v>
      </c>
      <c r="K110" s="176" t="s">
        <v>3</v>
      </c>
      <c r="L110" s="40"/>
      <c r="M110" s="181" t="s">
        <v>3</v>
      </c>
      <c r="N110" s="182" t="s">
        <v>43</v>
      </c>
      <c r="O110" s="73"/>
      <c r="P110" s="183">
        <f>O110*H110</f>
        <v>0</v>
      </c>
      <c r="Q110" s="183">
        <v>0.14999999999999999</v>
      </c>
      <c r="R110" s="183">
        <f>Q110*H110</f>
        <v>0.59999999999999998</v>
      </c>
      <c r="S110" s="183">
        <v>0</v>
      </c>
      <c r="T110" s="18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85" t="s">
        <v>284</v>
      </c>
      <c r="AT110" s="185" t="s">
        <v>155</v>
      </c>
      <c r="AU110" s="185" t="s">
        <v>82</v>
      </c>
      <c r="AY110" s="20" t="s">
        <v>152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80</v>
      </c>
      <c r="BK110" s="186">
        <f>ROUND(I110*H110,2)</f>
        <v>0</v>
      </c>
      <c r="BL110" s="20" t="s">
        <v>284</v>
      </c>
      <c r="BM110" s="185" t="s">
        <v>314</v>
      </c>
    </row>
    <row r="111" s="2" customFormat="1">
      <c r="A111" s="39"/>
      <c r="B111" s="40"/>
      <c r="C111" s="39"/>
      <c r="D111" s="187" t="s">
        <v>162</v>
      </c>
      <c r="E111" s="39"/>
      <c r="F111" s="188" t="s">
        <v>1327</v>
      </c>
      <c r="G111" s="39"/>
      <c r="H111" s="39"/>
      <c r="I111" s="189"/>
      <c r="J111" s="39"/>
      <c r="K111" s="39"/>
      <c r="L111" s="40"/>
      <c r="M111" s="190"/>
      <c r="N111" s="191"/>
      <c r="O111" s="73"/>
      <c r="P111" s="73"/>
      <c r="Q111" s="73"/>
      <c r="R111" s="73"/>
      <c r="S111" s="73"/>
      <c r="T111" s="7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162</v>
      </c>
      <c r="AU111" s="20" t="s">
        <v>82</v>
      </c>
    </row>
    <row r="112" s="2" customFormat="1" ht="22.2" customHeight="1">
      <c r="A112" s="39"/>
      <c r="B112" s="173"/>
      <c r="C112" s="174" t="s">
        <v>231</v>
      </c>
      <c r="D112" s="174" t="s">
        <v>155</v>
      </c>
      <c r="E112" s="175" t="s">
        <v>1328</v>
      </c>
      <c r="F112" s="176" t="s">
        <v>1329</v>
      </c>
      <c r="G112" s="177" t="s">
        <v>1238</v>
      </c>
      <c r="H112" s="178">
        <v>4</v>
      </c>
      <c r="I112" s="179"/>
      <c r="J112" s="180">
        <f>ROUND(I112*H112,2)</f>
        <v>0</v>
      </c>
      <c r="K112" s="176" t="s">
        <v>3</v>
      </c>
      <c r="L112" s="40"/>
      <c r="M112" s="181" t="s">
        <v>3</v>
      </c>
      <c r="N112" s="182" t="s">
        <v>43</v>
      </c>
      <c r="O112" s="73"/>
      <c r="P112" s="183">
        <f>O112*H112</f>
        <v>0</v>
      </c>
      <c r="Q112" s="183">
        <v>0.12</v>
      </c>
      <c r="R112" s="183">
        <f>Q112*H112</f>
        <v>0.47999999999999998</v>
      </c>
      <c r="S112" s="183">
        <v>0</v>
      </c>
      <c r="T112" s="18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185" t="s">
        <v>284</v>
      </c>
      <c r="AT112" s="185" t="s">
        <v>155</v>
      </c>
      <c r="AU112" s="185" t="s">
        <v>82</v>
      </c>
      <c r="AY112" s="20" t="s">
        <v>152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0" t="s">
        <v>80</v>
      </c>
      <c r="BK112" s="186">
        <f>ROUND(I112*H112,2)</f>
        <v>0</v>
      </c>
      <c r="BL112" s="20" t="s">
        <v>284</v>
      </c>
      <c r="BM112" s="185" t="s">
        <v>328</v>
      </c>
    </row>
    <row r="113" s="2" customFormat="1">
      <c r="A113" s="39"/>
      <c r="B113" s="40"/>
      <c r="C113" s="39"/>
      <c r="D113" s="187" t="s">
        <v>162</v>
      </c>
      <c r="E113" s="39"/>
      <c r="F113" s="188" t="s">
        <v>1330</v>
      </c>
      <c r="G113" s="39"/>
      <c r="H113" s="39"/>
      <c r="I113" s="189"/>
      <c r="J113" s="39"/>
      <c r="K113" s="39"/>
      <c r="L113" s="40"/>
      <c r="M113" s="190"/>
      <c r="N113" s="191"/>
      <c r="O113" s="73"/>
      <c r="P113" s="73"/>
      <c r="Q113" s="73"/>
      <c r="R113" s="73"/>
      <c r="S113" s="73"/>
      <c r="T113" s="7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20" t="s">
        <v>162</v>
      </c>
      <c r="AU113" s="20" t="s">
        <v>82</v>
      </c>
    </row>
    <row r="114" s="2" customFormat="1" ht="40.2" customHeight="1">
      <c r="A114" s="39"/>
      <c r="B114" s="173"/>
      <c r="C114" s="174" t="s">
        <v>9</v>
      </c>
      <c r="D114" s="174" t="s">
        <v>155</v>
      </c>
      <c r="E114" s="175" t="s">
        <v>1331</v>
      </c>
      <c r="F114" s="176" t="s">
        <v>1332</v>
      </c>
      <c r="G114" s="177" t="s">
        <v>1238</v>
      </c>
      <c r="H114" s="178">
        <v>4</v>
      </c>
      <c r="I114" s="179"/>
      <c r="J114" s="180">
        <f>ROUND(I114*H114,2)</f>
        <v>0</v>
      </c>
      <c r="K114" s="176" t="s">
        <v>3</v>
      </c>
      <c r="L114" s="40"/>
      <c r="M114" s="181" t="s">
        <v>3</v>
      </c>
      <c r="N114" s="182" t="s">
        <v>43</v>
      </c>
      <c r="O114" s="73"/>
      <c r="P114" s="183">
        <f>O114*H114</f>
        <v>0</v>
      </c>
      <c r="Q114" s="183">
        <v>0.10000000000000001</v>
      </c>
      <c r="R114" s="183">
        <f>Q114*H114</f>
        <v>0.40000000000000002</v>
      </c>
      <c r="S114" s="183">
        <v>0</v>
      </c>
      <c r="T114" s="18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185" t="s">
        <v>284</v>
      </c>
      <c r="AT114" s="185" t="s">
        <v>155</v>
      </c>
      <c r="AU114" s="185" t="s">
        <v>82</v>
      </c>
      <c r="AY114" s="20" t="s">
        <v>152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0" t="s">
        <v>80</v>
      </c>
      <c r="BK114" s="186">
        <f>ROUND(I114*H114,2)</f>
        <v>0</v>
      </c>
      <c r="BL114" s="20" t="s">
        <v>284</v>
      </c>
      <c r="BM114" s="185" t="s">
        <v>341</v>
      </c>
    </row>
    <row r="115" s="2" customFormat="1">
      <c r="A115" s="39"/>
      <c r="B115" s="40"/>
      <c r="C115" s="39"/>
      <c r="D115" s="187" t="s">
        <v>162</v>
      </c>
      <c r="E115" s="39"/>
      <c r="F115" s="188" t="s">
        <v>1333</v>
      </c>
      <c r="G115" s="39"/>
      <c r="H115" s="39"/>
      <c r="I115" s="189"/>
      <c r="J115" s="39"/>
      <c r="K115" s="39"/>
      <c r="L115" s="40"/>
      <c r="M115" s="190"/>
      <c r="N115" s="191"/>
      <c r="O115" s="73"/>
      <c r="P115" s="73"/>
      <c r="Q115" s="73"/>
      <c r="R115" s="73"/>
      <c r="S115" s="73"/>
      <c r="T115" s="74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20" t="s">
        <v>162</v>
      </c>
      <c r="AU115" s="20" t="s">
        <v>82</v>
      </c>
    </row>
    <row r="116" s="2" customFormat="1" ht="22.2" customHeight="1">
      <c r="A116" s="39"/>
      <c r="B116" s="173"/>
      <c r="C116" s="174" t="s">
        <v>246</v>
      </c>
      <c r="D116" s="174" t="s">
        <v>155</v>
      </c>
      <c r="E116" s="175" t="s">
        <v>1334</v>
      </c>
      <c r="F116" s="176" t="s">
        <v>1335</v>
      </c>
      <c r="G116" s="177" t="s">
        <v>1241</v>
      </c>
      <c r="H116" s="178">
        <v>1</v>
      </c>
      <c r="I116" s="179"/>
      <c r="J116" s="180">
        <f>ROUND(I116*H116,2)</f>
        <v>0</v>
      </c>
      <c r="K116" s="176" t="s">
        <v>3</v>
      </c>
      <c r="L116" s="40"/>
      <c r="M116" s="181" t="s">
        <v>3</v>
      </c>
      <c r="N116" s="182" t="s">
        <v>43</v>
      </c>
      <c r="O116" s="73"/>
      <c r="P116" s="183">
        <f>O116*H116</f>
        <v>0</v>
      </c>
      <c r="Q116" s="183">
        <v>1</v>
      </c>
      <c r="R116" s="183">
        <f>Q116*H116</f>
        <v>1</v>
      </c>
      <c r="S116" s="183">
        <v>0</v>
      </c>
      <c r="T116" s="18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185" t="s">
        <v>284</v>
      </c>
      <c r="AT116" s="185" t="s">
        <v>155</v>
      </c>
      <c r="AU116" s="185" t="s">
        <v>82</v>
      </c>
      <c r="AY116" s="20" t="s">
        <v>152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0" t="s">
        <v>80</v>
      </c>
      <c r="BK116" s="186">
        <f>ROUND(I116*H116,2)</f>
        <v>0</v>
      </c>
      <c r="BL116" s="20" t="s">
        <v>284</v>
      </c>
      <c r="BM116" s="185" t="s">
        <v>358</v>
      </c>
    </row>
    <row r="117" s="2" customFormat="1">
      <c r="A117" s="39"/>
      <c r="B117" s="40"/>
      <c r="C117" s="39"/>
      <c r="D117" s="187" t="s">
        <v>162</v>
      </c>
      <c r="E117" s="39"/>
      <c r="F117" s="188" t="s">
        <v>1335</v>
      </c>
      <c r="G117" s="39"/>
      <c r="H117" s="39"/>
      <c r="I117" s="189"/>
      <c r="J117" s="39"/>
      <c r="K117" s="39"/>
      <c r="L117" s="40"/>
      <c r="M117" s="190"/>
      <c r="N117" s="191"/>
      <c r="O117" s="73"/>
      <c r="P117" s="73"/>
      <c r="Q117" s="73"/>
      <c r="R117" s="73"/>
      <c r="S117" s="73"/>
      <c r="T117" s="74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20" t="s">
        <v>162</v>
      </c>
      <c r="AU117" s="20" t="s">
        <v>82</v>
      </c>
    </row>
    <row r="118" s="12" customFormat="1" ht="22.8" customHeight="1">
      <c r="A118" s="12"/>
      <c r="B118" s="160"/>
      <c r="C118" s="12"/>
      <c r="D118" s="161" t="s">
        <v>71</v>
      </c>
      <c r="E118" s="171" t="s">
        <v>1336</v>
      </c>
      <c r="F118" s="171" t="s">
        <v>1337</v>
      </c>
      <c r="G118" s="12"/>
      <c r="H118" s="12"/>
      <c r="I118" s="163"/>
      <c r="J118" s="172">
        <f>BK118</f>
        <v>0</v>
      </c>
      <c r="K118" s="12"/>
      <c r="L118" s="160"/>
      <c r="M118" s="165"/>
      <c r="N118" s="166"/>
      <c r="O118" s="166"/>
      <c r="P118" s="167">
        <f>SUM(P119:P124)</f>
        <v>0</v>
      </c>
      <c r="Q118" s="166"/>
      <c r="R118" s="167">
        <f>SUM(R119:R124)</f>
        <v>176.16</v>
      </c>
      <c r="S118" s="166"/>
      <c r="T118" s="168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61" t="s">
        <v>82</v>
      </c>
      <c r="AT118" s="169" t="s">
        <v>71</v>
      </c>
      <c r="AU118" s="169" t="s">
        <v>80</v>
      </c>
      <c r="AY118" s="161" t="s">
        <v>152</v>
      </c>
      <c r="BK118" s="170">
        <f>SUM(BK119:BK124)</f>
        <v>0</v>
      </c>
    </row>
    <row r="119" s="2" customFormat="1" ht="50.4" customHeight="1">
      <c r="A119" s="39"/>
      <c r="B119" s="173"/>
      <c r="C119" s="174" t="s">
        <v>259</v>
      </c>
      <c r="D119" s="174" t="s">
        <v>155</v>
      </c>
      <c r="E119" s="175" t="s">
        <v>1338</v>
      </c>
      <c r="F119" s="176" t="s">
        <v>1339</v>
      </c>
      <c r="G119" s="177" t="s">
        <v>170</v>
      </c>
      <c r="H119" s="178">
        <v>3</v>
      </c>
      <c r="I119" s="179"/>
      <c r="J119" s="180">
        <f>ROUND(I119*H119,2)</f>
        <v>0</v>
      </c>
      <c r="K119" s="176" t="s">
        <v>3</v>
      </c>
      <c r="L119" s="40"/>
      <c r="M119" s="181" t="s">
        <v>3</v>
      </c>
      <c r="N119" s="182" t="s">
        <v>43</v>
      </c>
      <c r="O119" s="73"/>
      <c r="P119" s="183">
        <f>O119*H119</f>
        <v>0</v>
      </c>
      <c r="Q119" s="183">
        <v>41.439999999999998</v>
      </c>
      <c r="R119" s="183">
        <f>Q119*H119</f>
        <v>124.31999999999999</v>
      </c>
      <c r="S119" s="183">
        <v>0</v>
      </c>
      <c r="T119" s="18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185" t="s">
        <v>284</v>
      </c>
      <c r="AT119" s="185" t="s">
        <v>155</v>
      </c>
      <c r="AU119" s="185" t="s">
        <v>82</v>
      </c>
      <c r="AY119" s="20" t="s">
        <v>152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20" t="s">
        <v>80</v>
      </c>
      <c r="BK119" s="186">
        <f>ROUND(I119*H119,2)</f>
        <v>0</v>
      </c>
      <c r="BL119" s="20" t="s">
        <v>284</v>
      </c>
      <c r="BM119" s="185" t="s">
        <v>371</v>
      </c>
    </row>
    <row r="120" s="2" customFormat="1">
      <c r="A120" s="39"/>
      <c r="B120" s="40"/>
      <c r="C120" s="39"/>
      <c r="D120" s="187" t="s">
        <v>162</v>
      </c>
      <c r="E120" s="39"/>
      <c r="F120" s="188" t="s">
        <v>1339</v>
      </c>
      <c r="G120" s="39"/>
      <c r="H120" s="39"/>
      <c r="I120" s="189"/>
      <c r="J120" s="39"/>
      <c r="K120" s="39"/>
      <c r="L120" s="40"/>
      <c r="M120" s="190"/>
      <c r="N120" s="191"/>
      <c r="O120" s="73"/>
      <c r="P120" s="73"/>
      <c r="Q120" s="73"/>
      <c r="R120" s="73"/>
      <c r="S120" s="73"/>
      <c r="T120" s="7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20" t="s">
        <v>162</v>
      </c>
      <c r="AU120" s="20" t="s">
        <v>82</v>
      </c>
    </row>
    <row r="121" s="2" customFormat="1" ht="50.4" customHeight="1">
      <c r="A121" s="39"/>
      <c r="B121" s="173"/>
      <c r="C121" s="174" t="s">
        <v>274</v>
      </c>
      <c r="D121" s="174" t="s">
        <v>155</v>
      </c>
      <c r="E121" s="175" t="s">
        <v>1340</v>
      </c>
      <c r="F121" s="176" t="s">
        <v>1341</v>
      </c>
      <c r="G121" s="177" t="s">
        <v>170</v>
      </c>
      <c r="H121" s="178">
        <v>1</v>
      </c>
      <c r="I121" s="179"/>
      <c r="J121" s="180">
        <f>ROUND(I121*H121,2)</f>
        <v>0</v>
      </c>
      <c r="K121" s="176" t="s">
        <v>3</v>
      </c>
      <c r="L121" s="40"/>
      <c r="M121" s="181" t="s">
        <v>3</v>
      </c>
      <c r="N121" s="182" t="s">
        <v>43</v>
      </c>
      <c r="O121" s="73"/>
      <c r="P121" s="183">
        <f>O121*H121</f>
        <v>0</v>
      </c>
      <c r="Q121" s="183">
        <v>51.039999999999999</v>
      </c>
      <c r="R121" s="183">
        <f>Q121*H121</f>
        <v>51.039999999999999</v>
      </c>
      <c r="S121" s="183">
        <v>0</v>
      </c>
      <c r="T121" s="18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185" t="s">
        <v>284</v>
      </c>
      <c r="AT121" s="185" t="s">
        <v>155</v>
      </c>
      <c r="AU121" s="185" t="s">
        <v>82</v>
      </c>
      <c r="AY121" s="20" t="s">
        <v>152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20" t="s">
        <v>80</v>
      </c>
      <c r="BK121" s="186">
        <f>ROUND(I121*H121,2)</f>
        <v>0</v>
      </c>
      <c r="BL121" s="20" t="s">
        <v>284</v>
      </c>
      <c r="BM121" s="185" t="s">
        <v>389</v>
      </c>
    </row>
    <row r="122" s="2" customFormat="1">
      <c r="A122" s="39"/>
      <c r="B122" s="40"/>
      <c r="C122" s="39"/>
      <c r="D122" s="187" t="s">
        <v>162</v>
      </c>
      <c r="E122" s="39"/>
      <c r="F122" s="188" t="s">
        <v>1341</v>
      </c>
      <c r="G122" s="39"/>
      <c r="H122" s="39"/>
      <c r="I122" s="189"/>
      <c r="J122" s="39"/>
      <c r="K122" s="39"/>
      <c r="L122" s="40"/>
      <c r="M122" s="190"/>
      <c r="N122" s="191"/>
      <c r="O122" s="73"/>
      <c r="P122" s="73"/>
      <c r="Q122" s="73"/>
      <c r="R122" s="73"/>
      <c r="S122" s="73"/>
      <c r="T122" s="74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20" t="s">
        <v>162</v>
      </c>
      <c r="AU122" s="20" t="s">
        <v>82</v>
      </c>
    </row>
    <row r="123" s="2" customFormat="1" ht="34.8" customHeight="1">
      <c r="A123" s="39"/>
      <c r="B123" s="173"/>
      <c r="C123" s="174" t="s">
        <v>284</v>
      </c>
      <c r="D123" s="174" t="s">
        <v>155</v>
      </c>
      <c r="E123" s="175" t="s">
        <v>1342</v>
      </c>
      <c r="F123" s="176" t="s">
        <v>1343</v>
      </c>
      <c r="G123" s="177" t="s">
        <v>1344</v>
      </c>
      <c r="H123" s="178">
        <v>4</v>
      </c>
      <c r="I123" s="179"/>
      <c r="J123" s="180">
        <f>ROUND(I123*H123,2)</f>
        <v>0</v>
      </c>
      <c r="K123" s="176" t="s">
        <v>3</v>
      </c>
      <c r="L123" s="40"/>
      <c r="M123" s="181" t="s">
        <v>3</v>
      </c>
      <c r="N123" s="182" t="s">
        <v>43</v>
      </c>
      <c r="O123" s="73"/>
      <c r="P123" s="183">
        <f>O123*H123</f>
        <v>0</v>
      </c>
      <c r="Q123" s="183">
        <v>0.20000000000000001</v>
      </c>
      <c r="R123" s="183">
        <f>Q123*H123</f>
        <v>0.80000000000000004</v>
      </c>
      <c r="S123" s="183">
        <v>0</v>
      </c>
      <c r="T123" s="18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185" t="s">
        <v>284</v>
      </c>
      <c r="AT123" s="185" t="s">
        <v>155</v>
      </c>
      <c r="AU123" s="185" t="s">
        <v>82</v>
      </c>
      <c r="AY123" s="20" t="s">
        <v>152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20" t="s">
        <v>80</v>
      </c>
      <c r="BK123" s="186">
        <f>ROUND(I123*H123,2)</f>
        <v>0</v>
      </c>
      <c r="BL123" s="20" t="s">
        <v>284</v>
      </c>
      <c r="BM123" s="185" t="s">
        <v>400</v>
      </c>
    </row>
    <row r="124" s="2" customFormat="1">
      <c r="A124" s="39"/>
      <c r="B124" s="40"/>
      <c r="C124" s="39"/>
      <c r="D124" s="187" t="s">
        <v>162</v>
      </c>
      <c r="E124" s="39"/>
      <c r="F124" s="188" t="s">
        <v>1343</v>
      </c>
      <c r="G124" s="39"/>
      <c r="H124" s="39"/>
      <c r="I124" s="189"/>
      <c r="J124" s="39"/>
      <c r="K124" s="39"/>
      <c r="L124" s="40"/>
      <c r="M124" s="190"/>
      <c r="N124" s="191"/>
      <c r="O124" s="73"/>
      <c r="P124" s="73"/>
      <c r="Q124" s="73"/>
      <c r="R124" s="73"/>
      <c r="S124" s="73"/>
      <c r="T124" s="74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20" t="s">
        <v>162</v>
      </c>
      <c r="AU124" s="20" t="s">
        <v>82</v>
      </c>
    </row>
    <row r="125" s="12" customFormat="1" ht="22.8" customHeight="1">
      <c r="A125" s="12"/>
      <c r="B125" s="160"/>
      <c r="C125" s="12"/>
      <c r="D125" s="161" t="s">
        <v>71</v>
      </c>
      <c r="E125" s="171" t="s">
        <v>1265</v>
      </c>
      <c r="F125" s="171" t="s">
        <v>1345</v>
      </c>
      <c r="G125" s="12"/>
      <c r="H125" s="12"/>
      <c r="I125" s="163"/>
      <c r="J125" s="172">
        <f>BK125</f>
        <v>0</v>
      </c>
      <c r="K125" s="12"/>
      <c r="L125" s="160"/>
      <c r="M125" s="165"/>
      <c r="N125" s="166"/>
      <c r="O125" s="166"/>
      <c r="P125" s="167">
        <f>SUM(P126:P127)</f>
        <v>0</v>
      </c>
      <c r="Q125" s="166"/>
      <c r="R125" s="167">
        <f>SUM(R126:R127)</f>
        <v>0</v>
      </c>
      <c r="S125" s="166"/>
      <c r="T125" s="168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1" t="s">
        <v>80</v>
      </c>
      <c r="AT125" s="169" t="s">
        <v>71</v>
      </c>
      <c r="AU125" s="169" t="s">
        <v>80</v>
      </c>
      <c r="AY125" s="161" t="s">
        <v>152</v>
      </c>
      <c r="BK125" s="170">
        <f>SUM(BK126:BK127)</f>
        <v>0</v>
      </c>
    </row>
    <row r="126" s="2" customFormat="1" ht="22.2" customHeight="1">
      <c r="A126" s="39"/>
      <c r="B126" s="173"/>
      <c r="C126" s="174" t="s">
        <v>293</v>
      </c>
      <c r="D126" s="174" t="s">
        <v>155</v>
      </c>
      <c r="E126" s="175" t="s">
        <v>1346</v>
      </c>
      <c r="F126" s="176" t="s">
        <v>1347</v>
      </c>
      <c r="G126" s="177" t="s">
        <v>317</v>
      </c>
      <c r="H126" s="178">
        <v>22</v>
      </c>
      <c r="I126" s="179"/>
      <c r="J126" s="180">
        <f>ROUND(I126*H126,2)</f>
        <v>0</v>
      </c>
      <c r="K126" s="176" t="s">
        <v>3</v>
      </c>
      <c r="L126" s="40"/>
      <c r="M126" s="181" t="s">
        <v>3</v>
      </c>
      <c r="N126" s="182" t="s">
        <v>43</v>
      </c>
      <c r="O126" s="73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85" t="s">
        <v>284</v>
      </c>
      <c r="AT126" s="185" t="s">
        <v>155</v>
      </c>
      <c r="AU126" s="185" t="s">
        <v>82</v>
      </c>
      <c r="AY126" s="20" t="s">
        <v>152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20" t="s">
        <v>80</v>
      </c>
      <c r="BK126" s="186">
        <f>ROUND(I126*H126,2)</f>
        <v>0</v>
      </c>
      <c r="BL126" s="20" t="s">
        <v>284</v>
      </c>
      <c r="BM126" s="185" t="s">
        <v>416</v>
      </c>
    </row>
    <row r="127" s="2" customFormat="1">
      <c r="A127" s="39"/>
      <c r="B127" s="40"/>
      <c r="C127" s="39"/>
      <c r="D127" s="187" t="s">
        <v>162</v>
      </c>
      <c r="E127" s="39"/>
      <c r="F127" s="188" t="s">
        <v>1347</v>
      </c>
      <c r="G127" s="39"/>
      <c r="H127" s="39"/>
      <c r="I127" s="189"/>
      <c r="J127" s="39"/>
      <c r="K127" s="39"/>
      <c r="L127" s="40"/>
      <c r="M127" s="190"/>
      <c r="N127" s="191"/>
      <c r="O127" s="73"/>
      <c r="P127" s="73"/>
      <c r="Q127" s="73"/>
      <c r="R127" s="73"/>
      <c r="S127" s="73"/>
      <c r="T127" s="74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20" t="s">
        <v>162</v>
      </c>
      <c r="AU127" s="20" t="s">
        <v>82</v>
      </c>
    </row>
    <row r="128" s="12" customFormat="1" ht="22.8" customHeight="1">
      <c r="A128" s="12"/>
      <c r="B128" s="160"/>
      <c r="C128" s="12"/>
      <c r="D128" s="161" t="s">
        <v>71</v>
      </c>
      <c r="E128" s="171" t="s">
        <v>1273</v>
      </c>
      <c r="F128" s="171" t="s">
        <v>1274</v>
      </c>
      <c r="G128" s="12"/>
      <c r="H128" s="12"/>
      <c r="I128" s="163"/>
      <c r="J128" s="172">
        <f>BK128</f>
        <v>0</v>
      </c>
      <c r="K128" s="12"/>
      <c r="L128" s="160"/>
      <c r="M128" s="165"/>
      <c r="N128" s="166"/>
      <c r="O128" s="166"/>
      <c r="P128" s="167">
        <f>SUM(P129:P134)</f>
        <v>0</v>
      </c>
      <c r="Q128" s="166"/>
      <c r="R128" s="167">
        <f>SUM(R129:R134)</f>
        <v>0</v>
      </c>
      <c r="S128" s="166"/>
      <c r="T128" s="168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1" t="s">
        <v>160</v>
      </c>
      <c r="AT128" s="169" t="s">
        <v>71</v>
      </c>
      <c r="AU128" s="169" t="s">
        <v>80</v>
      </c>
      <c r="AY128" s="161" t="s">
        <v>152</v>
      </c>
      <c r="BK128" s="170">
        <f>SUM(BK129:BK134)</f>
        <v>0</v>
      </c>
    </row>
    <row r="129" s="2" customFormat="1" ht="14.4" customHeight="1">
      <c r="A129" s="39"/>
      <c r="B129" s="173"/>
      <c r="C129" s="174" t="s">
        <v>300</v>
      </c>
      <c r="D129" s="174" t="s">
        <v>155</v>
      </c>
      <c r="E129" s="175" t="s">
        <v>1275</v>
      </c>
      <c r="F129" s="176" t="s">
        <v>1348</v>
      </c>
      <c r="G129" s="177" t="s">
        <v>1241</v>
      </c>
      <c r="H129" s="178">
        <v>1</v>
      </c>
      <c r="I129" s="179"/>
      <c r="J129" s="180">
        <f>ROUND(I129*H129,2)</f>
        <v>0</v>
      </c>
      <c r="K129" s="176" t="s">
        <v>3</v>
      </c>
      <c r="L129" s="40"/>
      <c r="M129" s="181" t="s">
        <v>3</v>
      </c>
      <c r="N129" s="182" t="s">
        <v>43</v>
      </c>
      <c r="O129" s="73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185" t="s">
        <v>284</v>
      </c>
      <c r="AT129" s="185" t="s">
        <v>155</v>
      </c>
      <c r="AU129" s="185" t="s">
        <v>82</v>
      </c>
      <c r="AY129" s="20" t="s">
        <v>152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20" t="s">
        <v>80</v>
      </c>
      <c r="BK129" s="186">
        <f>ROUND(I129*H129,2)</f>
        <v>0</v>
      </c>
      <c r="BL129" s="20" t="s">
        <v>284</v>
      </c>
      <c r="BM129" s="185" t="s">
        <v>1349</v>
      </c>
    </row>
    <row r="130" s="2" customFormat="1">
      <c r="A130" s="39"/>
      <c r="B130" s="40"/>
      <c r="C130" s="39"/>
      <c r="D130" s="187" t="s">
        <v>162</v>
      </c>
      <c r="E130" s="39"/>
      <c r="F130" s="188" t="s">
        <v>1348</v>
      </c>
      <c r="G130" s="39"/>
      <c r="H130" s="39"/>
      <c r="I130" s="189"/>
      <c r="J130" s="39"/>
      <c r="K130" s="39"/>
      <c r="L130" s="40"/>
      <c r="M130" s="190"/>
      <c r="N130" s="191"/>
      <c r="O130" s="73"/>
      <c r="P130" s="73"/>
      <c r="Q130" s="73"/>
      <c r="R130" s="73"/>
      <c r="S130" s="73"/>
      <c r="T130" s="74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20" t="s">
        <v>162</v>
      </c>
      <c r="AU130" s="20" t="s">
        <v>82</v>
      </c>
    </row>
    <row r="131" s="2" customFormat="1" ht="22.2" customHeight="1">
      <c r="A131" s="39"/>
      <c r="B131" s="173"/>
      <c r="C131" s="174" t="s">
        <v>307</v>
      </c>
      <c r="D131" s="174" t="s">
        <v>155</v>
      </c>
      <c r="E131" s="175" t="s">
        <v>1278</v>
      </c>
      <c r="F131" s="176" t="s">
        <v>1350</v>
      </c>
      <c r="G131" s="177" t="s">
        <v>1241</v>
      </c>
      <c r="H131" s="178">
        <v>1</v>
      </c>
      <c r="I131" s="179"/>
      <c r="J131" s="180">
        <f>ROUND(I131*H131,2)</f>
        <v>0</v>
      </c>
      <c r="K131" s="176" t="s">
        <v>3</v>
      </c>
      <c r="L131" s="40"/>
      <c r="M131" s="181" t="s">
        <v>3</v>
      </c>
      <c r="N131" s="182" t="s">
        <v>43</v>
      </c>
      <c r="O131" s="73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5" t="s">
        <v>284</v>
      </c>
      <c r="AT131" s="185" t="s">
        <v>155</v>
      </c>
      <c r="AU131" s="185" t="s">
        <v>82</v>
      </c>
      <c r="AY131" s="20" t="s">
        <v>152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20" t="s">
        <v>80</v>
      </c>
      <c r="BK131" s="186">
        <f>ROUND(I131*H131,2)</f>
        <v>0</v>
      </c>
      <c r="BL131" s="20" t="s">
        <v>284</v>
      </c>
      <c r="BM131" s="185" t="s">
        <v>1351</v>
      </c>
    </row>
    <row r="132" s="2" customFormat="1">
      <c r="A132" s="39"/>
      <c r="B132" s="40"/>
      <c r="C132" s="39"/>
      <c r="D132" s="187" t="s">
        <v>162</v>
      </c>
      <c r="E132" s="39"/>
      <c r="F132" s="188" t="s">
        <v>1350</v>
      </c>
      <c r="G132" s="39"/>
      <c r="H132" s="39"/>
      <c r="I132" s="189"/>
      <c r="J132" s="39"/>
      <c r="K132" s="39"/>
      <c r="L132" s="40"/>
      <c r="M132" s="190"/>
      <c r="N132" s="191"/>
      <c r="O132" s="73"/>
      <c r="P132" s="73"/>
      <c r="Q132" s="73"/>
      <c r="R132" s="73"/>
      <c r="S132" s="73"/>
      <c r="T132" s="74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20" t="s">
        <v>162</v>
      </c>
      <c r="AU132" s="20" t="s">
        <v>82</v>
      </c>
    </row>
    <row r="133" s="2" customFormat="1" ht="14.4" customHeight="1">
      <c r="A133" s="39"/>
      <c r="B133" s="173"/>
      <c r="C133" s="174" t="s">
        <v>314</v>
      </c>
      <c r="D133" s="174" t="s">
        <v>155</v>
      </c>
      <c r="E133" s="175" t="s">
        <v>1352</v>
      </c>
      <c r="F133" s="176" t="s">
        <v>1353</v>
      </c>
      <c r="G133" s="177" t="s">
        <v>1047</v>
      </c>
      <c r="H133" s="178">
        <v>733</v>
      </c>
      <c r="I133" s="179"/>
      <c r="J133" s="180">
        <f>ROUND(I133*H133,2)</f>
        <v>0</v>
      </c>
      <c r="K133" s="176" t="s">
        <v>3</v>
      </c>
      <c r="L133" s="40"/>
      <c r="M133" s="181" t="s">
        <v>3</v>
      </c>
      <c r="N133" s="182" t="s">
        <v>43</v>
      </c>
      <c r="O133" s="73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185" t="s">
        <v>284</v>
      </c>
      <c r="AT133" s="185" t="s">
        <v>155</v>
      </c>
      <c r="AU133" s="185" t="s">
        <v>82</v>
      </c>
      <c r="AY133" s="20" t="s">
        <v>152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0" t="s">
        <v>80</v>
      </c>
      <c r="BK133" s="186">
        <f>ROUND(I133*H133,2)</f>
        <v>0</v>
      </c>
      <c r="BL133" s="20" t="s">
        <v>284</v>
      </c>
      <c r="BM133" s="185" t="s">
        <v>1354</v>
      </c>
    </row>
    <row r="134" s="2" customFormat="1">
      <c r="A134" s="39"/>
      <c r="B134" s="40"/>
      <c r="C134" s="39"/>
      <c r="D134" s="187" t="s">
        <v>162</v>
      </c>
      <c r="E134" s="39"/>
      <c r="F134" s="188" t="s">
        <v>1353</v>
      </c>
      <c r="G134" s="39"/>
      <c r="H134" s="39"/>
      <c r="I134" s="189"/>
      <c r="J134" s="39"/>
      <c r="K134" s="39"/>
      <c r="L134" s="40"/>
      <c r="M134" s="190"/>
      <c r="N134" s="191"/>
      <c r="O134" s="73"/>
      <c r="P134" s="73"/>
      <c r="Q134" s="73"/>
      <c r="R134" s="73"/>
      <c r="S134" s="73"/>
      <c r="T134" s="74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20" t="s">
        <v>162</v>
      </c>
      <c r="AU134" s="20" t="s">
        <v>82</v>
      </c>
    </row>
    <row r="135" s="12" customFormat="1" ht="22.8" customHeight="1">
      <c r="A135" s="12"/>
      <c r="B135" s="160"/>
      <c r="C135" s="12"/>
      <c r="D135" s="161" t="s">
        <v>71</v>
      </c>
      <c r="E135" s="171" t="s">
        <v>1287</v>
      </c>
      <c r="F135" s="171" t="s">
        <v>1288</v>
      </c>
      <c r="G135" s="12"/>
      <c r="H135" s="12"/>
      <c r="I135" s="163"/>
      <c r="J135" s="172">
        <f>BK135</f>
        <v>0</v>
      </c>
      <c r="K135" s="12"/>
      <c r="L135" s="160"/>
      <c r="M135" s="165"/>
      <c r="N135" s="166"/>
      <c r="O135" s="166"/>
      <c r="P135" s="167">
        <f>SUM(P136:P138)</f>
        <v>0</v>
      </c>
      <c r="Q135" s="166"/>
      <c r="R135" s="167">
        <f>SUM(R136:R138)</f>
        <v>0</v>
      </c>
      <c r="S135" s="166"/>
      <c r="T135" s="168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1" t="s">
        <v>188</v>
      </c>
      <c r="AT135" s="169" t="s">
        <v>71</v>
      </c>
      <c r="AU135" s="169" t="s">
        <v>80</v>
      </c>
      <c r="AY135" s="161" t="s">
        <v>152</v>
      </c>
      <c r="BK135" s="170">
        <f>SUM(BK136:BK138)</f>
        <v>0</v>
      </c>
    </row>
    <row r="136" s="2" customFormat="1" ht="14.4" customHeight="1">
      <c r="A136" s="39"/>
      <c r="B136" s="173"/>
      <c r="C136" s="174" t="s">
        <v>8</v>
      </c>
      <c r="D136" s="174" t="s">
        <v>155</v>
      </c>
      <c r="E136" s="175" t="s">
        <v>1289</v>
      </c>
      <c r="F136" s="176" t="s">
        <v>1290</v>
      </c>
      <c r="G136" s="177" t="s">
        <v>1241</v>
      </c>
      <c r="H136" s="178">
        <v>1</v>
      </c>
      <c r="I136" s="179"/>
      <c r="J136" s="180">
        <f>ROUND(I136*H136,2)</f>
        <v>0</v>
      </c>
      <c r="K136" s="176" t="s">
        <v>159</v>
      </c>
      <c r="L136" s="40"/>
      <c r="M136" s="181" t="s">
        <v>3</v>
      </c>
      <c r="N136" s="182" t="s">
        <v>43</v>
      </c>
      <c r="O136" s="73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185" t="s">
        <v>284</v>
      </c>
      <c r="AT136" s="185" t="s">
        <v>155</v>
      </c>
      <c r="AU136" s="185" t="s">
        <v>82</v>
      </c>
      <c r="AY136" s="20" t="s">
        <v>152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0" t="s">
        <v>80</v>
      </c>
      <c r="BK136" s="186">
        <f>ROUND(I136*H136,2)</f>
        <v>0</v>
      </c>
      <c r="BL136" s="20" t="s">
        <v>284</v>
      </c>
      <c r="BM136" s="185" t="s">
        <v>1355</v>
      </c>
    </row>
    <row r="137" s="2" customFormat="1">
      <c r="A137" s="39"/>
      <c r="B137" s="40"/>
      <c r="C137" s="39"/>
      <c r="D137" s="187" t="s">
        <v>162</v>
      </c>
      <c r="E137" s="39"/>
      <c r="F137" s="188" t="s">
        <v>1290</v>
      </c>
      <c r="G137" s="39"/>
      <c r="H137" s="39"/>
      <c r="I137" s="189"/>
      <c r="J137" s="39"/>
      <c r="K137" s="39"/>
      <c r="L137" s="40"/>
      <c r="M137" s="190"/>
      <c r="N137" s="191"/>
      <c r="O137" s="73"/>
      <c r="P137" s="73"/>
      <c r="Q137" s="73"/>
      <c r="R137" s="73"/>
      <c r="S137" s="73"/>
      <c r="T137" s="74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20" t="s">
        <v>162</v>
      </c>
      <c r="AU137" s="20" t="s">
        <v>82</v>
      </c>
    </row>
    <row r="138" s="2" customFormat="1">
      <c r="A138" s="39"/>
      <c r="B138" s="40"/>
      <c r="C138" s="39"/>
      <c r="D138" s="192" t="s">
        <v>164</v>
      </c>
      <c r="E138" s="39"/>
      <c r="F138" s="193" t="s">
        <v>1292</v>
      </c>
      <c r="G138" s="39"/>
      <c r="H138" s="39"/>
      <c r="I138" s="189"/>
      <c r="J138" s="39"/>
      <c r="K138" s="39"/>
      <c r="L138" s="40"/>
      <c r="M138" s="223"/>
      <c r="N138" s="224"/>
      <c r="O138" s="225"/>
      <c r="P138" s="225"/>
      <c r="Q138" s="225"/>
      <c r="R138" s="225"/>
      <c r="S138" s="225"/>
      <c r="T138" s="22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20" t="s">
        <v>164</v>
      </c>
      <c r="AU138" s="20" t="s">
        <v>82</v>
      </c>
    </row>
    <row r="139" s="2" customFormat="1" ht="6.96" customHeight="1">
      <c r="A139" s="39"/>
      <c r="B139" s="56"/>
      <c r="C139" s="57"/>
      <c r="D139" s="57"/>
      <c r="E139" s="57"/>
      <c r="F139" s="57"/>
      <c r="G139" s="57"/>
      <c r="H139" s="57"/>
      <c r="I139" s="57"/>
      <c r="J139" s="57"/>
      <c r="K139" s="57"/>
      <c r="L139" s="40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autoFilter ref="C86:K13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138" r:id="rId1" display="https://podminky.urs.cz/item/CS_URS_2024_01/065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101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="1" customFormat="1" ht="24.96" customHeight="1">
      <c r="B4" s="23"/>
      <c r="D4" s="24" t="s">
        <v>111</v>
      </c>
      <c r="L4" s="23"/>
      <c r="M4" s="123" t="s">
        <v>11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33" t="s">
        <v>17</v>
      </c>
      <c r="L6" s="23"/>
    </row>
    <row r="7" s="1" customFormat="1" ht="27" customHeight="1">
      <c r="B7" s="23"/>
      <c r="E7" s="124" t="str">
        <f>'Rekapitulace stavby'!K6</f>
        <v>ZŠ Konečná-učebna žákovské kuchyňky vč.kabinetu,vybudování bezbar.WC a rekontrukce bezbar.přístupu</v>
      </c>
      <c r="F7" s="33"/>
      <c r="G7" s="33"/>
      <c r="H7" s="33"/>
      <c r="L7" s="23"/>
    </row>
    <row r="8" s="1" customFormat="1" ht="12" customHeight="1">
      <c r="B8" s="23"/>
      <c r="D8" s="33" t="s">
        <v>112</v>
      </c>
      <c r="L8" s="23"/>
    </row>
    <row r="9" s="2" customFormat="1" ht="14.4" customHeight="1">
      <c r="A9" s="39"/>
      <c r="B9" s="40"/>
      <c r="C9" s="39"/>
      <c r="D9" s="39"/>
      <c r="E9" s="124" t="s">
        <v>1356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0"/>
      <c r="C10" s="39"/>
      <c r="D10" s="33" t="s">
        <v>1357</v>
      </c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5.6" customHeight="1">
      <c r="A11" s="39"/>
      <c r="B11" s="40"/>
      <c r="C11" s="39"/>
      <c r="D11" s="39"/>
      <c r="E11" s="63" t="s">
        <v>1358</v>
      </c>
      <c r="F11" s="39"/>
      <c r="G11" s="39"/>
      <c r="H11" s="39"/>
      <c r="I11" s="39"/>
      <c r="J11" s="39"/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0"/>
      <c r="C12" s="39"/>
      <c r="D12" s="39"/>
      <c r="E12" s="39"/>
      <c r="F12" s="39"/>
      <c r="G12" s="39"/>
      <c r="H12" s="39"/>
      <c r="I12" s="39"/>
      <c r="J12" s="39"/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33" t="s">
        <v>20</v>
      </c>
      <c r="J13" s="28" t="s">
        <v>3</v>
      </c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33" t="s">
        <v>23</v>
      </c>
      <c r="J14" s="65" t="str">
        <f>'Rekapitulace stavby'!AN8</f>
        <v>15. 1. 2024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33" t="s">
        <v>26</v>
      </c>
      <c r="J16" s="28" t="s">
        <v>3</v>
      </c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33" t="s">
        <v>28</v>
      </c>
      <c r="J17" s="28" t="s">
        <v>3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33" t="s">
        <v>26</v>
      </c>
      <c r="J19" s="34" t="str">
        <f>'Rekapitulace stavby'!AN13</f>
        <v>Vyplň údaj</v>
      </c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33" t="s">
        <v>28</v>
      </c>
      <c r="J20" s="34" t="str">
        <f>'Rekapitulace stavby'!AN14</f>
        <v>Vyplň údaj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0"/>
      <c r="C21" s="39"/>
      <c r="D21" s="39"/>
      <c r="E21" s="39"/>
      <c r="F21" s="39"/>
      <c r="G21" s="39"/>
      <c r="H21" s="39"/>
      <c r="I21" s="39"/>
      <c r="J21" s="39"/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33" t="s">
        <v>26</v>
      </c>
      <c r="J22" s="28" t="s">
        <v>3</v>
      </c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33" t="s">
        <v>28</v>
      </c>
      <c r="J23" s="28" t="s">
        <v>3</v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33" t="s">
        <v>26</v>
      </c>
      <c r="J25" s="28" t="str">
        <f>IF('Rekapitulace stavby'!AN19="","",'Rekapitulace stavby'!AN19)</f>
        <v/>
      </c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0"/>
      <c r="C26" s="39"/>
      <c r="D26" s="39"/>
      <c r="E26" s="28" t="str">
        <f>IF('Rekapitulace stavby'!E20="","",'Rekapitulace stavby'!E20)</f>
        <v xml:space="preserve"> </v>
      </c>
      <c r="F26" s="39"/>
      <c r="G26" s="39"/>
      <c r="H26" s="39"/>
      <c r="I26" s="33" t="s">
        <v>28</v>
      </c>
      <c r="J26" s="28" t="str">
        <f>IF('Rekapitulace stavby'!AN20="","",'Rekapitulace stavby'!AN20)</f>
        <v/>
      </c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12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0"/>
      <c r="C28" s="39"/>
      <c r="D28" s="33" t="s">
        <v>36</v>
      </c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72" customHeight="1">
      <c r="A29" s="126"/>
      <c r="B29" s="127"/>
      <c r="C29" s="126"/>
      <c r="D29" s="126"/>
      <c r="E29" s="37" t="s">
        <v>37</v>
      </c>
      <c r="F29" s="37"/>
      <c r="G29" s="37"/>
      <c r="H29" s="37"/>
      <c r="I29" s="126"/>
      <c r="J29" s="126"/>
      <c r="K29" s="126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="2" customFormat="1" ht="6.96" customHeight="1">
      <c r="A30" s="39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0"/>
      <c r="C32" s="39"/>
      <c r="D32" s="129" t="s">
        <v>38</v>
      </c>
      <c r="E32" s="39"/>
      <c r="F32" s="39"/>
      <c r="G32" s="39"/>
      <c r="H32" s="39"/>
      <c r="I32" s="39"/>
      <c r="J32" s="91">
        <f>ROUND(J88, 2)</f>
        <v>0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0"/>
      <c r="C33" s="39"/>
      <c r="D33" s="85"/>
      <c r="E33" s="85"/>
      <c r="F33" s="85"/>
      <c r="G33" s="85"/>
      <c r="H33" s="85"/>
      <c r="I33" s="85"/>
      <c r="J33" s="85"/>
      <c r="K33" s="85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9"/>
      <c r="F34" s="44" t="s">
        <v>40</v>
      </c>
      <c r="G34" s="39"/>
      <c r="H34" s="39"/>
      <c r="I34" s="44" t="s">
        <v>39</v>
      </c>
      <c r="J34" s="44" t="s">
        <v>41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0"/>
      <c r="C35" s="39"/>
      <c r="D35" s="130" t="s">
        <v>42</v>
      </c>
      <c r="E35" s="33" t="s">
        <v>43</v>
      </c>
      <c r="F35" s="131">
        <f>ROUND((SUM(BE88:BE112)),  2)</f>
        <v>0</v>
      </c>
      <c r="G35" s="39"/>
      <c r="H35" s="39"/>
      <c r="I35" s="132">
        <v>0.20999999999999999</v>
      </c>
      <c r="J35" s="131">
        <f>ROUND(((SUM(BE88:BE112))*I35),  2)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0"/>
      <c r="C36" s="39"/>
      <c r="D36" s="39"/>
      <c r="E36" s="33" t="s">
        <v>44</v>
      </c>
      <c r="F36" s="131">
        <f>ROUND((SUM(BF88:BF112)),  2)</f>
        <v>0</v>
      </c>
      <c r="G36" s="39"/>
      <c r="H36" s="39"/>
      <c r="I36" s="132">
        <v>0.12</v>
      </c>
      <c r="J36" s="131">
        <f>ROUND(((SUM(BF88:BF112))*I36),  2)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45</v>
      </c>
      <c r="F37" s="131">
        <f>ROUND((SUM(BG88:BG112)),  2)</f>
        <v>0</v>
      </c>
      <c r="G37" s="39"/>
      <c r="H37" s="39"/>
      <c r="I37" s="132">
        <v>0.20999999999999999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0"/>
      <c r="C38" s="39"/>
      <c r="D38" s="39"/>
      <c r="E38" s="33" t="s">
        <v>46</v>
      </c>
      <c r="F38" s="131">
        <f>ROUND((SUM(BH88:BH112)),  2)</f>
        <v>0</v>
      </c>
      <c r="G38" s="39"/>
      <c r="H38" s="39"/>
      <c r="I38" s="132">
        <v>0.12</v>
      </c>
      <c r="J38" s="131">
        <f>0</f>
        <v>0</v>
      </c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0"/>
      <c r="C39" s="39"/>
      <c r="D39" s="39"/>
      <c r="E39" s="33" t="s">
        <v>47</v>
      </c>
      <c r="F39" s="131">
        <f>ROUND((SUM(BI88:BI112)),  2)</f>
        <v>0</v>
      </c>
      <c r="G39" s="39"/>
      <c r="H39" s="39"/>
      <c r="I39" s="132">
        <v>0</v>
      </c>
      <c r="J39" s="131">
        <f>0</f>
        <v>0</v>
      </c>
      <c r="K39" s="39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0"/>
      <c r="C41" s="133"/>
      <c r="D41" s="134" t="s">
        <v>48</v>
      </c>
      <c r="E41" s="77"/>
      <c r="F41" s="77"/>
      <c r="G41" s="135" t="s">
        <v>49</v>
      </c>
      <c r="H41" s="136" t="s">
        <v>50</v>
      </c>
      <c r="I41" s="77"/>
      <c r="J41" s="137">
        <f>SUM(J32:J39)</f>
        <v>0</v>
      </c>
      <c r="K41" s="138"/>
      <c r="L41" s="12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12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114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7" customHeight="1">
      <c r="A50" s="39"/>
      <c r="B50" s="40"/>
      <c r="C50" s="39"/>
      <c r="D50" s="39"/>
      <c r="E50" s="124" t="str">
        <f>E7</f>
        <v>ZŠ Konečná-učebna žákovské kuchyňky vč.kabinetu,vybudování bezbar.WC a rekontrukce bezbar.přístupu</v>
      </c>
      <c r="F50" s="33"/>
      <c r="G50" s="33"/>
      <c r="H50" s="33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3"/>
      <c r="C51" s="33" t="s">
        <v>112</v>
      </c>
      <c r="L51" s="23"/>
    </row>
    <row r="52" s="2" customFormat="1" ht="14.4" customHeight="1">
      <c r="A52" s="39"/>
      <c r="B52" s="40"/>
      <c r="C52" s="39"/>
      <c r="D52" s="39"/>
      <c r="E52" s="124" t="s">
        <v>1356</v>
      </c>
      <c r="F52" s="39"/>
      <c r="G52" s="39"/>
      <c r="H52" s="39"/>
      <c r="I52" s="39"/>
      <c r="J52" s="39"/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1357</v>
      </c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6" customHeight="1">
      <c r="A54" s="39"/>
      <c r="B54" s="40"/>
      <c r="C54" s="39"/>
      <c r="D54" s="39"/>
      <c r="E54" s="63" t="str">
        <f>E11</f>
        <v>D.1.4.04.1 - VZT Zař. č. 1</v>
      </c>
      <c r="F54" s="39"/>
      <c r="G54" s="39"/>
      <c r="H54" s="39"/>
      <c r="I54" s="39"/>
      <c r="J54" s="39"/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39"/>
      <c r="D55" s="39"/>
      <c r="E55" s="39"/>
      <c r="F55" s="39"/>
      <c r="G55" s="39"/>
      <c r="H55" s="39"/>
      <c r="I55" s="39"/>
      <c r="J55" s="39"/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39"/>
      <c r="E56" s="39"/>
      <c r="F56" s="28" t="str">
        <f>F14</f>
        <v>Karlovy Vary</v>
      </c>
      <c r="G56" s="39"/>
      <c r="H56" s="39"/>
      <c r="I56" s="33" t="s">
        <v>23</v>
      </c>
      <c r="J56" s="65" t="str">
        <f>IF(J14="","",J14)</f>
        <v>15. 1. 2024</v>
      </c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6" customHeight="1">
      <c r="A58" s="39"/>
      <c r="B58" s="40"/>
      <c r="C58" s="33" t="s">
        <v>25</v>
      </c>
      <c r="D58" s="39"/>
      <c r="E58" s="39"/>
      <c r="F58" s="28" t="str">
        <f>E17</f>
        <v>Statutární město Karlovy Vary</v>
      </c>
      <c r="G58" s="39"/>
      <c r="H58" s="39"/>
      <c r="I58" s="33" t="s">
        <v>31</v>
      </c>
      <c r="J58" s="37" t="str">
        <f>E23</f>
        <v>Oto Szakos</v>
      </c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6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33" t="s">
        <v>34</v>
      </c>
      <c r="J59" s="37" t="str">
        <f>E26</f>
        <v xml:space="preserve"> 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12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39" t="s">
        <v>115</v>
      </c>
      <c r="D61" s="133"/>
      <c r="E61" s="133"/>
      <c r="F61" s="133"/>
      <c r="G61" s="133"/>
      <c r="H61" s="133"/>
      <c r="I61" s="133"/>
      <c r="J61" s="140" t="s">
        <v>116</v>
      </c>
      <c r="K61" s="133"/>
      <c r="L61" s="12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12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41" t="s">
        <v>70</v>
      </c>
      <c r="D63" s="39"/>
      <c r="E63" s="39"/>
      <c r="F63" s="39"/>
      <c r="G63" s="39"/>
      <c r="H63" s="39"/>
      <c r="I63" s="39"/>
      <c r="J63" s="91">
        <f>J88</f>
        <v>0</v>
      </c>
      <c r="K63" s="39"/>
      <c r="L63" s="12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117</v>
      </c>
    </row>
    <row r="64" s="9" customFormat="1" ht="24.96" customHeight="1">
      <c r="A64" s="9"/>
      <c r="B64" s="142"/>
      <c r="C64" s="9"/>
      <c r="D64" s="143" t="s">
        <v>128</v>
      </c>
      <c r="E64" s="144"/>
      <c r="F64" s="144"/>
      <c r="G64" s="144"/>
      <c r="H64" s="144"/>
      <c r="I64" s="144"/>
      <c r="J64" s="145">
        <f>J89</f>
        <v>0</v>
      </c>
      <c r="K64" s="9"/>
      <c r="L64" s="14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46"/>
      <c r="C65" s="10"/>
      <c r="D65" s="147" t="s">
        <v>1359</v>
      </c>
      <c r="E65" s="148"/>
      <c r="F65" s="148"/>
      <c r="G65" s="148"/>
      <c r="H65" s="148"/>
      <c r="I65" s="148"/>
      <c r="J65" s="149">
        <f>J90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46"/>
      <c r="C66" s="10"/>
      <c r="D66" s="147" t="s">
        <v>1299</v>
      </c>
      <c r="E66" s="148"/>
      <c r="F66" s="148"/>
      <c r="G66" s="148"/>
      <c r="H66" s="148"/>
      <c r="I66" s="148"/>
      <c r="J66" s="149">
        <f>J108</f>
        <v>0</v>
      </c>
      <c r="K66" s="10"/>
      <c r="L66" s="14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39"/>
      <c r="D67" s="39"/>
      <c r="E67" s="39"/>
      <c r="F67" s="39"/>
      <c r="G67" s="39"/>
      <c r="H67" s="39"/>
      <c r="I67" s="39"/>
      <c r="J67" s="39"/>
      <c r="K67" s="39"/>
      <c r="L67" s="12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12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12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137</v>
      </c>
      <c r="D73" s="39"/>
      <c r="E73" s="39"/>
      <c r="F73" s="39"/>
      <c r="G73" s="39"/>
      <c r="H73" s="39"/>
      <c r="I73" s="39"/>
      <c r="J73" s="39"/>
      <c r="K73" s="39"/>
      <c r="L73" s="12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39"/>
      <c r="D74" s="39"/>
      <c r="E74" s="39"/>
      <c r="F74" s="39"/>
      <c r="G74" s="39"/>
      <c r="H74" s="39"/>
      <c r="I74" s="39"/>
      <c r="J74" s="39"/>
      <c r="K74" s="3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17</v>
      </c>
      <c r="D75" s="39"/>
      <c r="E75" s="39"/>
      <c r="F75" s="39"/>
      <c r="G75" s="39"/>
      <c r="H75" s="39"/>
      <c r="I75" s="39"/>
      <c r="J75" s="39"/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7" customHeight="1">
      <c r="A76" s="39"/>
      <c r="B76" s="40"/>
      <c r="C76" s="39"/>
      <c r="D76" s="39"/>
      <c r="E76" s="124" t="str">
        <f>E7</f>
        <v>ZŠ Konečná-učebna žákovské kuchyňky vč.kabinetu,vybudování bezbar.WC a rekontrukce bezbar.přístupu</v>
      </c>
      <c r="F76" s="33"/>
      <c r="G76" s="33"/>
      <c r="H76" s="33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1" customFormat="1" ht="12" customHeight="1">
      <c r="B77" s="23"/>
      <c r="C77" s="33" t="s">
        <v>112</v>
      </c>
      <c r="L77" s="23"/>
    </row>
    <row r="78" s="2" customFormat="1" ht="14.4" customHeight="1">
      <c r="A78" s="39"/>
      <c r="B78" s="40"/>
      <c r="C78" s="39"/>
      <c r="D78" s="39"/>
      <c r="E78" s="124" t="s">
        <v>1356</v>
      </c>
      <c r="F78" s="39"/>
      <c r="G78" s="39"/>
      <c r="H78" s="39"/>
      <c r="I78" s="39"/>
      <c r="J78" s="39"/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1357</v>
      </c>
      <c r="D79" s="39"/>
      <c r="E79" s="39"/>
      <c r="F79" s="39"/>
      <c r="G79" s="39"/>
      <c r="H79" s="39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6" customHeight="1">
      <c r="A80" s="39"/>
      <c r="B80" s="40"/>
      <c r="C80" s="39"/>
      <c r="D80" s="39"/>
      <c r="E80" s="63" t="str">
        <f>E11</f>
        <v>D.1.4.04.1 - VZT Zař. č. 1</v>
      </c>
      <c r="F80" s="39"/>
      <c r="G80" s="39"/>
      <c r="H80" s="39"/>
      <c r="I80" s="39"/>
      <c r="J80" s="39"/>
      <c r="K80" s="39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39"/>
      <c r="D81" s="39"/>
      <c r="E81" s="39"/>
      <c r="F81" s="39"/>
      <c r="G81" s="39"/>
      <c r="H81" s="39"/>
      <c r="I81" s="39"/>
      <c r="J81" s="39"/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39"/>
      <c r="E82" s="39"/>
      <c r="F82" s="28" t="str">
        <f>F14</f>
        <v>Karlovy Vary</v>
      </c>
      <c r="G82" s="39"/>
      <c r="H82" s="39"/>
      <c r="I82" s="33" t="s">
        <v>23</v>
      </c>
      <c r="J82" s="65" t="str">
        <f>IF(J14="","",J14)</f>
        <v>15. 1. 2024</v>
      </c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12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6" customHeight="1">
      <c r="A84" s="39"/>
      <c r="B84" s="40"/>
      <c r="C84" s="33" t="s">
        <v>25</v>
      </c>
      <c r="D84" s="39"/>
      <c r="E84" s="39"/>
      <c r="F84" s="28" t="str">
        <f>E17</f>
        <v>Statutární město Karlovy Vary</v>
      </c>
      <c r="G84" s="39"/>
      <c r="H84" s="39"/>
      <c r="I84" s="33" t="s">
        <v>31</v>
      </c>
      <c r="J84" s="37" t="str">
        <f>E23</f>
        <v>Oto Szakos</v>
      </c>
      <c r="K84" s="39"/>
      <c r="L84" s="12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6" customHeight="1">
      <c r="A85" s="39"/>
      <c r="B85" s="40"/>
      <c r="C85" s="33" t="s">
        <v>29</v>
      </c>
      <c r="D85" s="39"/>
      <c r="E85" s="39"/>
      <c r="F85" s="28" t="str">
        <f>IF(E20="","",E20)</f>
        <v>Vyplň údaj</v>
      </c>
      <c r="G85" s="39"/>
      <c r="H85" s="39"/>
      <c r="I85" s="33" t="s">
        <v>34</v>
      </c>
      <c r="J85" s="37" t="str">
        <f>E26</f>
        <v xml:space="preserve"> </v>
      </c>
      <c r="K85" s="39"/>
      <c r="L85" s="12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12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50"/>
      <c r="B87" s="151"/>
      <c r="C87" s="152" t="s">
        <v>138</v>
      </c>
      <c r="D87" s="153" t="s">
        <v>57</v>
      </c>
      <c r="E87" s="153" t="s">
        <v>53</v>
      </c>
      <c r="F87" s="153" t="s">
        <v>54</v>
      </c>
      <c r="G87" s="153" t="s">
        <v>139</v>
      </c>
      <c r="H87" s="153" t="s">
        <v>140</v>
      </c>
      <c r="I87" s="153" t="s">
        <v>141</v>
      </c>
      <c r="J87" s="153" t="s">
        <v>116</v>
      </c>
      <c r="K87" s="154" t="s">
        <v>142</v>
      </c>
      <c r="L87" s="155"/>
      <c r="M87" s="81" t="s">
        <v>3</v>
      </c>
      <c r="N87" s="82" t="s">
        <v>42</v>
      </c>
      <c r="O87" s="82" t="s">
        <v>143</v>
      </c>
      <c r="P87" s="82" t="s">
        <v>144</v>
      </c>
      <c r="Q87" s="82" t="s">
        <v>145</v>
      </c>
      <c r="R87" s="82" t="s">
        <v>146</v>
      </c>
      <c r="S87" s="82" t="s">
        <v>147</v>
      </c>
      <c r="T87" s="83" t="s">
        <v>148</v>
      </c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</row>
    <row r="88" s="2" customFormat="1" ht="22.8" customHeight="1">
      <c r="A88" s="39"/>
      <c r="B88" s="40"/>
      <c r="C88" s="88" t="s">
        <v>149</v>
      </c>
      <c r="D88" s="39"/>
      <c r="E88" s="39"/>
      <c r="F88" s="39"/>
      <c r="G88" s="39"/>
      <c r="H88" s="39"/>
      <c r="I88" s="39"/>
      <c r="J88" s="156">
        <f>BK88</f>
        <v>0</v>
      </c>
      <c r="K88" s="39"/>
      <c r="L88" s="40"/>
      <c r="M88" s="84"/>
      <c r="N88" s="69"/>
      <c r="O88" s="85"/>
      <c r="P88" s="157">
        <f>P89</f>
        <v>0</v>
      </c>
      <c r="Q88" s="85"/>
      <c r="R88" s="157">
        <f>R89</f>
        <v>0</v>
      </c>
      <c r="S88" s="85"/>
      <c r="T88" s="158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71</v>
      </c>
      <c r="AU88" s="20" t="s">
        <v>117</v>
      </c>
      <c r="BK88" s="159">
        <f>BK89</f>
        <v>0</v>
      </c>
    </row>
    <row r="89" s="12" customFormat="1" ht="25.92" customHeight="1">
      <c r="A89" s="12"/>
      <c r="B89" s="160"/>
      <c r="C89" s="12"/>
      <c r="D89" s="161" t="s">
        <v>71</v>
      </c>
      <c r="E89" s="162" t="s">
        <v>385</v>
      </c>
      <c r="F89" s="162" t="s">
        <v>386</v>
      </c>
      <c r="G89" s="12"/>
      <c r="H89" s="12"/>
      <c r="I89" s="163"/>
      <c r="J89" s="164">
        <f>BK89</f>
        <v>0</v>
      </c>
      <c r="K89" s="12"/>
      <c r="L89" s="160"/>
      <c r="M89" s="165"/>
      <c r="N89" s="166"/>
      <c r="O89" s="166"/>
      <c r="P89" s="167">
        <f>P90+P108</f>
        <v>0</v>
      </c>
      <c r="Q89" s="166"/>
      <c r="R89" s="167">
        <f>R90+R108</f>
        <v>0</v>
      </c>
      <c r="S89" s="166"/>
      <c r="T89" s="168">
        <f>T90+T108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61" t="s">
        <v>82</v>
      </c>
      <c r="AT89" s="169" t="s">
        <v>71</v>
      </c>
      <c r="AU89" s="169" t="s">
        <v>72</v>
      </c>
      <c r="AY89" s="161" t="s">
        <v>152</v>
      </c>
      <c r="BK89" s="170">
        <f>BK90+BK108</f>
        <v>0</v>
      </c>
    </row>
    <row r="90" s="12" customFormat="1" ht="22.8" customHeight="1">
      <c r="A90" s="12"/>
      <c r="B90" s="160"/>
      <c r="C90" s="12"/>
      <c r="D90" s="161" t="s">
        <v>71</v>
      </c>
      <c r="E90" s="171" t="s">
        <v>1212</v>
      </c>
      <c r="F90" s="171" t="s">
        <v>1360</v>
      </c>
      <c r="G90" s="12"/>
      <c r="H90" s="12"/>
      <c r="I90" s="163"/>
      <c r="J90" s="172">
        <f>BK90</f>
        <v>0</v>
      </c>
      <c r="K90" s="12"/>
      <c r="L90" s="160"/>
      <c r="M90" s="165"/>
      <c r="N90" s="166"/>
      <c r="O90" s="166"/>
      <c r="P90" s="167">
        <f>SUM(P91:P107)</f>
        <v>0</v>
      </c>
      <c r="Q90" s="166"/>
      <c r="R90" s="167">
        <f>SUM(R91:R107)</f>
        <v>0</v>
      </c>
      <c r="S90" s="166"/>
      <c r="T90" s="168">
        <f>SUM(T91:T107)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61" t="s">
        <v>82</v>
      </c>
      <c r="AT90" s="169" t="s">
        <v>71</v>
      </c>
      <c r="AU90" s="169" t="s">
        <v>80</v>
      </c>
      <c r="AY90" s="161" t="s">
        <v>152</v>
      </c>
      <c r="BK90" s="170">
        <f>SUM(BK91:BK107)</f>
        <v>0</v>
      </c>
    </row>
    <row r="91" s="2" customFormat="1" ht="14.4" customHeight="1">
      <c r="A91" s="39"/>
      <c r="B91" s="173"/>
      <c r="C91" s="174" t="s">
        <v>80</v>
      </c>
      <c r="D91" s="174" t="s">
        <v>155</v>
      </c>
      <c r="E91" s="175" t="s">
        <v>1361</v>
      </c>
      <c r="F91" s="176" t="s">
        <v>1362</v>
      </c>
      <c r="G91" s="177" t="s">
        <v>1363</v>
      </c>
      <c r="H91" s="178">
        <v>4</v>
      </c>
      <c r="I91" s="179"/>
      <c r="J91" s="180">
        <f>ROUND(I91*H91,2)</f>
        <v>0</v>
      </c>
      <c r="K91" s="176" t="s">
        <v>3</v>
      </c>
      <c r="L91" s="40"/>
      <c r="M91" s="181" t="s">
        <v>3</v>
      </c>
      <c r="N91" s="182" t="s">
        <v>43</v>
      </c>
      <c r="O91" s="73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85" t="s">
        <v>284</v>
      </c>
      <c r="AT91" s="185" t="s">
        <v>155</v>
      </c>
      <c r="AU91" s="185" t="s">
        <v>82</v>
      </c>
      <c r="AY91" s="20" t="s">
        <v>152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0" t="s">
        <v>80</v>
      </c>
      <c r="BK91" s="186">
        <f>ROUND(I91*H91,2)</f>
        <v>0</v>
      </c>
      <c r="BL91" s="20" t="s">
        <v>284</v>
      </c>
      <c r="BM91" s="185" t="s">
        <v>82</v>
      </c>
    </row>
    <row r="92" s="2" customFormat="1">
      <c r="A92" s="39"/>
      <c r="B92" s="40"/>
      <c r="C92" s="39"/>
      <c r="D92" s="187" t="s">
        <v>162</v>
      </c>
      <c r="E92" s="39"/>
      <c r="F92" s="188" t="s">
        <v>1362</v>
      </c>
      <c r="G92" s="39"/>
      <c r="H92" s="39"/>
      <c r="I92" s="189"/>
      <c r="J92" s="39"/>
      <c r="K92" s="39"/>
      <c r="L92" s="40"/>
      <c r="M92" s="190"/>
      <c r="N92" s="191"/>
      <c r="O92" s="73"/>
      <c r="P92" s="73"/>
      <c r="Q92" s="73"/>
      <c r="R92" s="73"/>
      <c r="S92" s="73"/>
      <c r="T92" s="74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20" t="s">
        <v>162</v>
      </c>
      <c r="AU92" s="20" t="s">
        <v>82</v>
      </c>
    </row>
    <row r="93" s="2" customFormat="1">
      <c r="A93" s="39"/>
      <c r="B93" s="40"/>
      <c r="C93" s="39"/>
      <c r="D93" s="187" t="s">
        <v>577</v>
      </c>
      <c r="E93" s="39"/>
      <c r="F93" s="219" t="s">
        <v>1364</v>
      </c>
      <c r="G93" s="39"/>
      <c r="H93" s="39"/>
      <c r="I93" s="189"/>
      <c r="J93" s="39"/>
      <c r="K93" s="39"/>
      <c r="L93" s="40"/>
      <c r="M93" s="190"/>
      <c r="N93" s="191"/>
      <c r="O93" s="73"/>
      <c r="P93" s="73"/>
      <c r="Q93" s="73"/>
      <c r="R93" s="73"/>
      <c r="S93" s="73"/>
      <c r="T93" s="7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577</v>
      </c>
      <c r="AU93" s="20" t="s">
        <v>82</v>
      </c>
    </row>
    <row r="94" s="2" customFormat="1" ht="14.4" customHeight="1">
      <c r="A94" s="39"/>
      <c r="B94" s="173"/>
      <c r="C94" s="174" t="s">
        <v>82</v>
      </c>
      <c r="D94" s="174" t="s">
        <v>155</v>
      </c>
      <c r="E94" s="175" t="s">
        <v>1365</v>
      </c>
      <c r="F94" s="176" t="s">
        <v>1366</v>
      </c>
      <c r="G94" s="177" t="s">
        <v>1363</v>
      </c>
      <c r="H94" s="178">
        <v>1</v>
      </c>
      <c r="I94" s="179"/>
      <c r="J94" s="180">
        <f>ROUND(I94*H94,2)</f>
        <v>0</v>
      </c>
      <c r="K94" s="176" t="s">
        <v>3</v>
      </c>
      <c r="L94" s="40"/>
      <c r="M94" s="181" t="s">
        <v>3</v>
      </c>
      <c r="N94" s="182" t="s">
        <v>43</v>
      </c>
      <c r="O94" s="73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85" t="s">
        <v>284</v>
      </c>
      <c r="AT94" s="185" t="s">
        <v>155</v>
      </c>
      <c r="AU94" s="185" t="s">
        <v>82</v>
      </c>
      <c r="AY94" s="20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80</v>
      </c>
      <c r="BK94" s="186">
        <f>ROUND(I94*H94,2)</f>
        <v>0</v>
      </c>
      <c r="BL94" s="20" t="s">
        <v>284</v>
      </c>
      <c r="BM94" s="185" t="s">
        <v>160</v>
      </c>
    </row>
    <row r="95" s="2" customFormat="1">
      <c r="A95" s="39"/>
      <c r="B95" s="40"/>
      <c r="C95" s="39"/>
      <c r="D95" s="187" t="s">
        <v>162</v>
      </c>
      <c r="E95" s="39"/>
      <c r="F95" s="188" t="s">
        <v>1366</v>
      </c>
      <c r="G95" s="39"/>
      <c r="H95" s="39"/>
      <c r="I95" s="189"/>
      <c r="J95" s="39"/>
      <c r="K95" s="39"/>
      <c r="L95" s="40"/>
      <c r="M95" s="190"/>
      <c r="N95" s="191"/>
      <c r="O95" s="73"/>
      <c r="P95" s="73"/>
      <c r="Q95" s="73"/>
      <c r="R95" s="73"/>
      <c r="S95" s="73"/>
      <c r="T95" s="7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20" t="s">
        <v>162</v>
      </c>
      <c r="AU95" s="20" t="s">
        <v>82</v>
      </c>
    </row>
    <row r="96" s="2" customFormat="1">
      <c r="A96" s="39"/>
      <c r="B96" s="40"/>
      <c r="C96" s="39"/>
      <c r="D96" s="187" t="s">
        <v>577</v>
      </c>
      <c r="E96" s="39"/>
      <c r="F96" s="219" t="s">
        <v>1367</v>
      </c>
      <c r="G96" s="39"/>
      <c r="H96" s="39"/>
      <c r="I96" s="189"/>
      <c r="J96" s="39"/>
      <c r="K96" s="39"/>
      <c r="L96" s="40"/>
      <c r="M96" s="190"/>
      <c r="N96" s="191"/>
      <c r="O96" s="73"/>
      <c r="P96" s="73"/>
      <c r="Q96" s="73"/>
      <c r="R96" s="73"/>
      <c r="S96" s="73"/>
      <c r="T96" s="74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20" t="s">
        <v>577</v>
      </c>
      <c r="AU96" s="20" t="s">
        <v>82</v>
      </c>
    </row>
    <row r="97" s="2" customFormat="1" ht="14.4" customHeight="1">
      <c r="A97" s="39"/>
      <c r="B97" s="173"/>
      <c r="C97" s="174" t="s">
        <v>153</v>
      </c>
      <c r="D97" s="174" t="s">
        <v>155</v>
      </c>
      <c r="E97" s="175" t="s">
        <v>1368</v>
      </c>
      <c r="F97" s="176" t="s">
        <v>1369</v>
      </c>
      <c r="G97" s="177" t="s">
        <v>1370</v>
      </c>
      <c r="H97" s="178">
        <v>2.5</v>
      </c>
      <c r="I97" s="179"/>
      <c r="J97" s="180">
        <f>ROUND(I97*H97,2)</f>
        <v>0</v>
      </c>
      <c r="K97" s="176" t="s">
        <v>3</v>
      </c>
      <c r="L97" s="40"/>
      <c r="M97" s="181" t="s">
        <v>3</v>
      </c>
      <c r="N97" s="182" t="s">
        <v>43</v>
      </c>
      <c r="O97" s="73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185" t="s">
        <v>284</v>
      </c>
      <c r="AT97" s="185" t="s">
        <v>155</v>
      </c>
      <c r="AU97" s="185" t="s">
        <v>82</v>
      </c>
      <c r="AY97" s="20" t="s">
        <v>152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0" t="s">
        <v>80</v>
      </c>
      <c r="BK97" s="186">
        <f>ROUND(I97*H97,2)</f>
        <v>0</v>
      </c>
      <c r="BL97" s="20" t="s">
        <v>284</v>
      </c>
      <c r="BM97" s="185" t="s">
        <v>195</v>
      </c>
    </row>
    <row r="98" s="2" customFormat="1">
      <c r="A98" s="39"/>
      <c r="B98" s="40"/>
      <c r="C98" s="39"/>
      <c r="D98" s="187" t="s">
        <v>162</v>
      </c>
      <c r="E98" s="39"/>
      <c r="F98" s="188" t="s">
        <v>1369</v>
      </c>
      <c r="G98" s="39"/>
      <c r="H98" s="39"/>
      <c r="I98" s="189"/>
      <c r="J98" s="39"/>
      <c r="K98" s="39"/>
      <c r="L98" s="40"/>
      <c r="M98" s="190"/>
      <c r="N98" s="191"/>
      <c r="O98" s="73"/>
      <c r="P98" s="73"/>
      <c r="Q98" s="73"/>
      <c r="R98" s="73"/>
      <c r="S98" s="73"/>
      <c r="T98" s="74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20" t="s">
        <v>162</v>
      </c>
      <c r="AU98" s="20" t="s">
        <v>82</v>
      </c>
    </row>
    <row r="99" s="2" customFormat="1">
      <c r="A99" s="39"/>
      <c r="B99" s="40"/>
      <c r="C99" s="39"/>
      <c r="D99" s="187" t="s">
        <v>577</v>
      </c>
      <c r="E99" s="39"/>
      <c r="F99" s="219" t="s">
        <v>1371</v>
      </c>
      <c r="G99" s="39"/>
      <c r="H99" s="39"/>
      <c r="I99" s="189"/>
      <c r="J99" s="39"/>
      <c r="K99" s="39"/>
      <c r="L99" s="40"/>
      <c r="M99" s="190"/>
      <c r="N99" s="191"/>
      <c r="O99" s="73"/>
      <c r="P99" s="73"/>
      <c r="Q99" s="73"/>
      <c r="R99" s="73"/>
      <c r="S99" s="73"/>
      <c r="T99" s="74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577</v>
      </c>
      <c r="AU99" s="20" t="s">
        <v>82</v>
      </c>
    </row>
    <row r="100" s="2" customFormat="1" ht="22.2" customHeight="1">
      <c r="A100" s="39"/>
      <c r="B100" s="173"/>
      <c r="C100" s="174" t="s">
        <v>160</v>
      </c>
      <c r="D100" s="174" t="s">
        <v>155</v>
      </c>
      <c r="E100" s="175" t="s">
        <v>1372</v>
      </c>
      <c r="F100" s="176" t="s">
        <v>1373</v>
      </c>
      <c r="G100" s="177" t="s">
        <v>1374</v>
      </c>
      <c r="H100" s="178">
        <v>1</v>
      </c>
      <c r="I100" s="179"/>
      <c r="J100" s="180">
        <f>ROUND(I100*H100,2)</f>
        <v>0</v>
      </c>
      <c r="K100" s="176" t="s">
        <v>3</v>
      </c>
      <c r="L100" s="40"/>
      <c r="M100" s="181" t="s">
        <v>3</v>
      </c>
      <c r="N100" s="182" t="s">
        <v>43</v>
      </c>
      <c r="O100" s="73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185" t="s">
        <v>284</v>
      </c>
      <c r="AT100" s="185" t="s">
        <v>155</v>
      </c>
      <c r="AU100" s="185" t="s">
        <v>82</v>
      </c>
      <c r="AY100" s="20" t="s">
        <v>152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0" t="s">
        <v>80</v>
      </c>
      <c r="BK100" s="186">
        <f>ROUND(I100*H100,2)</f>
        <v>0</v>
      </c>
      <c r="BL100" s="20" t="s">
        <v>284</v>
      </c>
      <c r="BM100" s="185" t="s">
        <v>209</v>
      </c>
    </row>
    <row r="101" s="2" customFormat="1">
      <c r="A101" s="39"/>
      <c r="B101" s="40"/>
      <c r="C101" s="39"/>
      <c r="D101" s="187" t="s">
        <v>162</v>
      </c>
      <c r="E101" s="39"/>
      <c r="F101" s="188" t="s">
        <v>1373</v>
      </c>
      <c r="G101" s="39"/>
      <c r="H101" s="39"/>
      <c r="I101" s="189"/>
      <c r="J101" s="39"/>
      <c r="K101" s="39"/>
      <c r="L101" s="40"/>
      <c r="M101" s="190"/>
      <c r="N101" s="191"/>
      <c r="O101" s="73"/>
      <c r="P101" s="73"/>
      <c r="Q101" s="73"/>
      <c r="R101" s="73"/>
      <c r="S101" s="73"/>
      <c r="T101" s="74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20" t="s">
        <v>162</v>
      </c>
      <c r="AU101" s="20" t="s">
        <v>82</v>
      </c>
    </row>
    <row r="102" s="2" customFormat="1" ht="22.2" customHeight="1">
      <c r="A102" s="39"/>
      <c r="B102" s="173"/>
      <c r="C102" s="174" t="s">
        <v>188</v>
      </c>
      <c r="D102" s="174" t="s">
        <v>155</v>
      </c>
      <c r="E102" s="175" t="s">
        <v>1375</v>
      </c>
      <c r="F102" s="176" t="s">
        <v>1376</v>
      </c>
      <c r="G102" s="177" t="s">
        <v>1374</v>
      </c>
      <c r="H102" s="178">
        <v>4</v>
      </c>
      <c r="I102" s="179"/>
      <c r="J102" s="180">
        <f>ROUND(I102*H102,2)</f>
        <v>0</v>
      </c>
      <c r="K102" s="176" t="s">
        <v>3</v>
      </c>
      <c r="L102" s="40"/>
      <c r="M102" s="181" t="s">
        <v>3</v>
      </c>
      <c r="N102" s="182" t="s">
        <v>43</v>
      </c>
      <c r="O102" s="73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85" t="s">
        <v>284</v>
      </c>
      <c r="AT102" s="185" t="s">
        <v>155</v>
      </c>
      <c r="AU102" s="185" t="s">
        <v>82</v>
      </c>
      <c r="AY102" s="20" t="s">
        <v>152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0" t="s">
        <v>80</v>
      </c>
      <c r="BK102" s="186">
        <f>ROUND(I102*H102,2)</f>
        <v>0</v>
      </c>
      <c r="BL102" s="20" t="s">
        <v>284</v>
      </c>
      <c r="BM102" s="185" t="s">
        <v>224</v>
      </c>
    </row>
    <row r="103" s="2" customFormat="1">
      <c r="A103" s="39"/>
      <c r="B103" s="40"/>
      <c r="C103" s="39"/>
      <c r="D103" s="187" t="s">
        <v>162</v>
      </c>
      <c r="E103" s="39"/>
      <c r="F103" s="188" t="s">
        <v>1377</v>
      </c>
      <c r="G103" s="39"/>
      <c r="H103" s="39"/>
      <c r="I103" s="189"/>
      <c r="J103" s="39"/>
      <c r="K103" s="39"/>
      <c r="L103" s="40"/>
      <c r="M103" s="190"/>
      <c r="N103" s="191"/>
      <c r="O103" s="73"/>
      <c r="P103" s="73"/>
      <c r="Q103" s="73"/>
      <c r="R103" s="73"/>
      <c r="S103" s="73"/>
      <c r="T103" s="7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20" t="s">
        <v>162</v>
      </c>
      <c r="AU103" s="20" t="s">
        <v>82</v>
      </c>
    </row>
    <row r="104" s="2" customFormat="1" ht="30" customHeight="1">
      <c r="A104" s="39"/>
      <c r="B104" s="173"/>
      <c r="C104" s="174" t="s">
        <v>195</v>
      </c>
      <c r="D104" s="174" t="s">
        <v>155</v>
      </c>
      <c r="E104" s="175" t="s">
        <v>1378</v>
      </c>
      <c r="F104" s="176" t="s">
        <v>1379</v>
      </c>
      <c r="G104" s="177" t="s">
        <v>1363</v>
      </c>
      <c r="H104" s="178">
        <v>4</v>
      </c>
      <c r="I104" s="179"/>
      <c r="J104" s="180">
        <f>ROUND(I104*H104,2)</f>
        <v>0</v>
      </c>
      <c r="K104" s="176" t="s">
        <v>3</v>
      </c>
      <c r="L104" s="40"/>
      <c r="M104" s="181" t="s">
        <v>3</v>
      </c>
      <c r="N104" s="182" t="s">
        <v>43</v>
      </c>
      <c r="O104" s="73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185" t="s">
        <v>284</v>
      </c>
      <c r="AT104" s="185" t="s">
        <v>155</v>
      </c>
      <c r="AU104" s="185" t="s">
        <v>82</v>
      </c>
      <c r="AY104" s="20" t="s">
        <v>152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20" t="s">
        <v>80</v>
      </c>
      <c r="BK104" s="186">
        <f>ROUND(I104*H104,2)</f>
        <v>0</v>
      </c>
      <c r="BL104" s="20" t="s">
        <v>284</v>
      </c>
      <c r="BM104" s="185" t="s">
        <v>9</v>
      </c>
    </row>
    <row r="105" s="2" customFormat="1">
      <c r="A105" s="39"/>
      <c r="B105" s="40"/>
      <c r="C105" s="39"/>
      <c r="D105" s="187" t="s">
        <v>162</v>
      </c>
      <c r="E105" s="39"/>
      <c r="F105" s="188" t="s">
        <v>1379</v>
      </c>
      <c r="G105" s="39"/>
      <c r="H105" s="39"/>
      <c r="I105" s="189"/>
      <c r="J105" s="39"/>
      <c r="K105" s="39"/>
      <c r="L105" s="40"/>
      <c r="M105" s="190"/>
      <c r="N105" s="191"/>
      <c r="O105" s="73"/>
      <c r="P105" s="73"/>
      <c r="Q105" s="73"/>
      <c r="R105" s="73"/>
      <c r="S105" s="73"/>
      <c r="T105" s="74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20" t="s">
        <v>162</v>
      </c>
      <c r="AU105" s="20" t="s">
        <v>82</v>
      </c>
    </row>
    <row r="106" s="2" customFormat="1" ht="40.2" customHeight="1">
      <c r="A106" s="39"/>
      <c r="B106" s="173"/>
      <c r="C106" s="174" t="s">
        <v>202</v>
      </c>
      <c r="D106" s="174" t="s">
        <v>155</v>
      </c>
      <c r="E106" s="175" t="s">
        <v>1380</v>
      </c>
      <c r="F106" s="176" t="s">
        <v>1381</v>
      </c>
      <c r="G106" s="177" t="s">
        <v>1382</v>
      </c>
      <c r="H106" s="178">
        <v>10</v>
      </c>
      <c r="I106" s="179"/>
      <c r="J106" s="180">
        <f>ROUND(I106*H106,2)</f>
        <v>0</v>
      </c>
      <c r="K106" s="176" t="s">
        <v>3</v>
      </c>
      <c r="L106" s="40"/>
      <c r="M106" s="181" t="s">
        <v>3</v>
      </c>
      <c r="N106" s="182" t="s">
        <v>43</v>
      </c>
      <c r="O106" s="73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185" t="s">
        <v>284</v>
      </c>
      <c r="AT106" s="185" t="s">
        <v>155</v>
      </c>
      <c r="AU106" s="185" t="s">
        <v>82</v>
      </c>
      <c r="AY106" s="20" t="s">
        <v>152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0" t="s">
        <v>80</v>
      </c>
      <c r="BK106" s="186">
        <f>ROUND(I106*H106,2)</f>
        <v>0</v>
      </c>
      <c r="BL106" s="20" t="s">
        <v>284</v>
      </c>
      <c r="BM106" s="185" t="s">
        <v>259</v>
      </c>
    </row>
    <row r="107" s="2" customFormat="1">
      <c r="A107" s="39"/>
      <c r="B107" s="40"/>
      <c r="C107" s="39"/>
      <c r="D107" s="187" t="s">
        <v>162</v>
      </c>
      <c r="E107" s="39"/>
      <c r="F107" s="188" t="s">
        <v>1381</v>
      </c>
      <c r="G107" s="39"/>
      <c r="H107" s="39"/>
      <c r="I107" s="189"/>
      <c r="J107" s="39"/>
      <c r="K107" s="39"/>
      <c r="L107" s="40"/>
      <c r="M107" s="190"/>
      <c r="N107" s="191"/>
      <c r="O107" s="73"/>
      <c r="P107" s="73"/>
      <c r="Q107" s="73"/>
      <c r="R107" s="73"/>
      <c r="S107" s="73"/>
      <c r="T107" s="74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20" t="s">
        <v>162</v>
      </c>
      <c r="AU107" s="20" t="s">
        <v>82</v>
      </c>
    </row>
    <row r="108" s="12" customFormat="1" ht="22.8" customHeight="1">
      <c r="A108" s="12"/>
      <c r="B108" s="160"/>
      <c r="C108" s="12"/>
      <c r="D108" s="161" t="s">
        <v>71</v>
      </c>
      <c r="E108" s="171" t="s">
        <v>1273</v>
      </c>
      <c r="F108" s="171" t="s">
        <v>1274</v>
      </c>
      <c r="G108" s="12"/>
      <c r="H108" s="12"/>
      <c r="I108" s="163"/>
      <c r="J108" s="172">
        <f>BK108</f>
        <v>0</v>
      </c>
      <c r="K108" s="12"/>
      <c r="L108" s="160"/>
      <c r="M108" s="165"/>
      <c r="N108" s="166"/>
      <c r="O108" s="166"/>
      <c r="P108" s="167">
        <f>SUM(P109:P112)</f>
        <v>0</v>
      </c>
      <c r="Q108" s="166"/>
      <c r="R108" s="167">
        <f>SUM(R109:R112)</f>
        <v>0</v>
      </c>
      <c r="S108" s="166"/>
      <c r="T108" s="168">
        <f>SUM(T109:T112)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61" t="s">
        <v>160</v>
      </c>
      <c r="AT108" s="169" t="s">
        <v>71</v>
      </c>
      <c r="AU108" s="169" t="s">
        <v>80</v>
      </c>
      <c r="AY108" s="161" t="s">
        <v>152</v>
      </c>
      <c r="BK108" s="170">
        <f>SUM(BK109:BK112)</f>
        <v>0</v>
      </c>
    </row>
    <row r="109" s="2" customFormat="1" ht="14.4" customHeight="1">
      <c r="A109" s="39"/>
      <c r="B109" s="173"/>
      <c r="C109" s="174" t="s">
        <v>209</v>
      </c>
      <c r="D109" s="174" t="s">
        <v>155</v>
      </c>
      <c r="E109" s="175" t="s">
        <v>1275</v>
      </c>
      <c r="F109" s="176" t="s">
        <v>1383</v>
      </c>
      <c r="G109" s="177" t="s">
        <v>1241</v>
      </c>
      <c r="H109" s="178">
        <v>1</v>
      </c>
      <c r="I109" s="179"/>
      <c r="J109" s="180">
        <f>ROUND(I109*H109,2)</f>
        <v>0</v>
      </c>
      <c r="K109" s="176" t="s">
        <v>3</v>
      </c>
      <c r="L109" s="40"/>
      <c r="M109" s="181" t="s">
        <v>3</v>
      </c>
      <c r="N109" s="182" t="s">
        <v>43</v>
      </c>
      <c r="O109" s="73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85" t="s">
        <v>284</v>
      </c>
      <c r="AT109" s="185" t="s">
        <v>155</v>
      </c>
      <c r="AU109" s="185" t="s">
        <v>82</v>
      </c>
      <c r="AY109" s="20" t="s">
        <v>152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0" t="s">
        <v>80</v>
      </c>
      <c r="BK109" s="186">
        <f>ROUND(I109*H109,2)</f>
        <v>0</v>
      </c>
      <c r="BL109" s="20" t="s">
        <v>284</v>
      </c>
      <c r="BM109" s="185" t="s">
        <v>1384</v>
      </c>
    </row>
    <row r="110" s="2" customFormat="1">
      <c r="A110" s="39"/>
      <c r="B110" s="40"/>
      <c r="C110" s="39"/>
      <c r="D110" s="187" t="s">
        <v>162</v>
      </c>
      <c r="E110" s="39"/>
      <c r="F110" s="188" t="s">
        <v>1383</v>
      </c>
      <c r="G110" s="39"/>
      <c r="H110" s="39"/>
      <c r="I110" s="189"/>
      <c r="J110" s="39"/>
      <c r="K110" s="39"/>
      <c r="L110" s="40"/>
      <c r="M110" s="190"/>
      <c r="N110" s="191"/>
      <c r="O110" s="73"/>
      <c r="P110" s="73"/>
      <c r="Q110" s="73"/>
      <c r="R110" s="73"/>
      <c r="S110" s="73"/>
      <c r="T110" s="7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20" t="s">
        <v>162</v>
      </c>
      <c r="AU110" s="20" t="s">
        <v>82</v>
      </c>
    </row>
    <row r="111" s="2" customFormat="1" ht="14.4" customHeight="1">
      <c r="A111" s="39"/>
      <c r="B111" s="173"/>
      <c r="C111" s="174" t="s">
        <v>217</v>
      </c>
      <c r="D111" s="174" t="s">
        <v>155</v>
      </c>
      <c r="E111" s="175" t="s">
        <v>1278</v>
      </c>
      <c r="F111" s="176" t="s">
        <v>1385</v>
      </c>
      <c r="G111" s="177" t="s">
        <v>1241</v>
      </c>
      <c r="H111" s="178">
        <v>1</v>
      </c>
      <c r="I111" s="179"/>
      <c r="J111" s="180">
        <f>ROUND(I111*H111,2)</f>
        <v>0</v>
      </c>
      <c r="K111" s="176" t="s">
        <v>3</v>
      </c>
      <c r="L111" s="40"/>
      <c r="M111" s="181" t="s">
        <v>3</v>
      </c>
      <c r="N111" s="182" t="s">
        <v>43</v>
      </c>
      <c r="O111" s="73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185" t="s">
        <v>284</v>
      </c>
      <c r="AT111" s="185" t="s">
        <v>155</v>
      </c>
      <c r="AU111" s="185" t="s">
        <v>82</v>
      </c>
      <c r="AY111" s="20" t="s">
        <v>152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20" t="s">
        <v>80</v>
      </c>
      <c r="BK111" s="186">
        <f>ROUND(I111*H111,2)</f>
        <v>0</v>
      </c>
      <c r="BL111" s="20" t="s">
        <v>284</v>
      </c>
      <c r="BM111" s="185" t="s">
        <v>1386</v>
      </c>
    </row>
    <row r="112" s="2" customFormat="1">
      <c r="A112" s="39"/>
      <c r="B112" s="40"/>
      <c r="C112" s="39"/>
      <c r="D112" s="187" t="s">
        <v>162</v>
      </c>
      <c r="E112" s="39"/>
      <c r="F112" s="188" t="s">
        <v>1385</v>
      </c>
      <c r="G112" s="39"/>
      <c r="H112" s="39"/>
      <c r="I112" s="189"/>
      <c r="J112" s="39"/>
      <c r="K112" s="39"/>
      <c r="L112" s="40"/>
      <c r="M112" s="223"/>
      <c r="N112" s="224"/>
      <c r="O112" s="225"/>
      <c r="P112" s="225"/>
      <c r="Q112" s="225"/>
      <c r="R112" s="225"/>
      <c r="S112" s="225"/>
      <c r="T112" s="22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20" t="s">
        <v>162</v>
      </c>
      <c r="AU112" s="20" t="s">
        <v>82</v>
      </c>
    </row>
    <row r="113" s="2" customFormat="1" ht="6.96" customHeight="1">
      <c r="A113" s="39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40"/>
      <c r="M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</sheetData>
  <autoFilter ref="C87:K1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104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="1" customFormat="1" ht="24.96" customHeight="1">
      <c r="B4" s="23"/>
      <c r="D4" s="24" t="s">
        <v>111</v>
      </c>
      <c r="L4" s="23"/>
      <c r="M4" s="123" t="s">
        <v>11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33" t="s">
        <v>17</v>
      </c>
      <c r="L6" s="23"/>
    </row>
    <row r="7" s="1" customFormat="1" ht="27" customHeight="1">
      <c r="B7" s="23"/>
      <c r="E7" s="124" t="str">
        <f>'Rekapitulace stavby'!K6</f>
        <v>ZŠ Konečná-učebna žákovské kuchyňky vč.kabinetu,vybudování bezbar.WC a rekontrukce bezbar.přístupu</v>
      </c>
      <c r="F7" s="33"/>
      <c r="G7" s="33"/>
      <c r="H7" s="33"/>
      <c r="L7" s="23"/>
    </row>
    <row r="8" s="1" customFormat="1" ht="12" customHeight="1">
      <c r="B8" s="23"/>
      <c r="D8" s="33" t="s">
        <v>112</v>
      </c>
      <c r="L8" s="23"/>
    </row>
    <row r="9" s="2" customFormat="1" ht="14.4" customHeight="1">
      <c r="A9" s="39"/>
      <c r="B9" s="40"/>
      <c r="C9" s="39"/>
      <c r="D9" s="39"/>
      <c r="E9" s="124" t="s">
        <v>1356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0"/>
      <c r="C10" s="39"/>
      <c r="D10" s="33" t="s">
        <v>1357</v>
      </c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5.6" customHeight="1">
      <c r="A11" s="39"/>
      <c r="B11" s="40"/>
      <c r="C11" s="39"/>
      <c r="D11" s="39"/>
      <c r="E11" s="63" t="s">
        <v>1387</v>
      </c>
      <c r="F11" s="39"/>
      <c r="G11" s="39"/>
      <c r="H11" s="39"/>
      <c r="I11" s="39"/>
      <c r="J11" s="39"/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0"/>
      <c r="C12" s="39"/>
      <c r="D12" s="39"/>
      <c r="E12" s="39"/>
      <c r="F12" s="39"/>
      <c r="G12" s="39"/>
      <c r="H12" s="39"/>
      <c r="I12" s="39"/>
      <c r="J12" s="39"/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33" t="s">
        <v>20</v>
      </c>
      <c r="J13" s="28" t="s">
        <v>3</v>
      </c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33" t="s">
        <v>23</v>
      </c>
      <c r="J14" s="65" t="str">
        <f>'Rekapitulace stavby'!AN8</f>
        <v>15. 1. 2024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33" t="s">
        <v>26</v>
      </c>
      <c r="J16" s="28" t="s">
        <v>3</v>
      </c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33" t="s">
        <v>28</v>
      </c>
      <c r="J17" s="28" t="s">
        <v>3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33" t="s">
        <v>26</v>
      </c>
      <c r="J19" s="34" t="str">
        <f>'Rekapitulace stavby'!AN13</f>
        <v>Vyplň údaj</v>
      </c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33" t="s">
        <v>28</v>
      </c>
      <c r="J20" s="34" t="str">
        <f>'Rekapitulace stavby'!AN14</f>
        <v>Vyplň údaj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0"/>
      <c r="C21" s="39"/>
      <c r="D21" s="39"/>
      <c r="E21" s="39"/>
      <c r="F21" s="39"/>
      <c r="G21" s="39"/>
      <c r="H21" s="39"/>
      <c r="I21" s="39"/>
      <c r="J21" s="39"/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33" t="s">
        <v>26</v>
      </c>
      <c r="J22" s="28" t="s">
        <v>3</v>
      </c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33" t="s">
        <v>28</v>
      </c>
      <c r="J23" s="28" t="s">
        <v>3</v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33" t="s">
        <v>26</v>
      </c>
      <c r="J25" s="28" t="str">
        <f>IF('Rekapitulace stavby'!AN19="","",'Rekapitulace stavby'!AN19)</f>
        <v/>
      </c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0"/>
      <c r="C26" s="39"/>
      <c r="D26" s="39"/>
      <c r="E26" s="28" t="str">
        <f>IF('Rekapitulace stavby'!E20="","",'Rekapitulace stavby'!E20)</f>
        <v xml:space="preserve"> </v>
      </c>
      <c r="F26" s="39"/>
      <c r="G26" s="39"/>
      <c r="H26" s="39"/>
      <c r="I26" s="33" t="s">
        <v>28</v>
      </c>
      <c r="J26" s="28" t="str">
        <f>IF('Rekapitulace stavby'!AN20="","",'Rekapitulace stavby'!AN20)</f>
        <v/>
      </c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12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0"/>
      <c r="C28" s="39"/>
      <c r="D28" s="33" t="s">
        <v>36</v>
      </c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72" customHeight="1">
      <c r="A29" s="126"/>
      <c r="B29" s="127"/>
      <c r="C29" s="126"/>
      <c r="D29" s="126"/>
      <c r="E29" s="37" t="s">
        <v>37</v>
      </c>
      <c r="F29" s="37"/>
      <c r="G29" s="37"/>
      <c r="H29" s="37"/>
      <c r="I29" s="126"/>
      <c r="J29" s="126"/>
      <c r="K29" s="126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="2" customFormat="1" ht="6.96" customHeight="1">
      <c r="A30" s="39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0"/>
      <c r="C32" s="39"/>
      <c r="D32" s="129" t="s">
        <v>38</v>
      </c>
      <c r="E32" s="39"/>
      <c r="F32" s="39"/>
      <c r="G32" s="39"/>
      <c r="H32" s="39"/>
      <c r="I32" s="39"/>
      <c r="J32" s="91">
        <f>ROUND(J88, 2)</f>
        <v>0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0"/>
      <c r="C33" s="39"/>
      <c r="D33" s="85"/>
      <c r="E33" s="85"/>
      <c r="F33" s="85"/>
      <c r="G33" s="85"/>
      <c r="H33" s="85"/>
      <c r="I33" s="85"/>
      <c r="J33" s="85"/>
      <c r="K33" s="85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9"/>
      <c r="F34" s="44" t="s">
        <v>40</v>
      </c>
      <c r="G34" s="39"/>
      <c r="H34" s="39"/>
      <c r="I34" s="44" t="s">
        <v>39</v>
      </c>
      <c r="J34" s="44" t="s">
        <v>41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0"/>
      <c r="C35" s="39"/>
      <c r="D35" s="130" t="s">
        <v>42</v>
      </c>
      <c r="E35" s="33" t="s">
        <v>43</v>
      </c>
      <c r="F35" s="131">
        <f>ROUND((SUM(BE88:BE124)),  2)</f>
        <v>0</v>
      </c>
      <c r="G35" s="39"/>
      <c r="H35" s="39"/>
      <c r="I35" s="132">
        <v>0.20999999999999999</v>
      </c>
      <c r="J35" s="131">
        <f>ROUND(((SUM(BE88:BE124))*I35),  2)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0"/>
      <c r="C36" s="39"/>
      <c r="D36" s="39"/>
      <c r="E36" s="33" t="s">
        <v>44</v>
      </c>
      <c r="F36" s="131">
        <f>ROUND((SUM(BF88:BF124)),  2)</f>
        <v>0</v>
      </c>
      <c r="G36" s="39"/>
      <c r="H36" s="39"/>
      <c r="I36" s="132">
        <v>0.12</v>
      </c>
      <c r="J36" s="131">
        <f>ROUND(((SUM(BF88:BF124))*I36),  2)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45</v>
      </c>
      <c r="F37" s="131">
        <f>ROUND((SUM(BG88:BG124)),  2)</f>
        <v>0</v>
      </c>
      <c r="G37" s="39"/>
      <c r="H37" s="39"/>
      <c r="I37" s="132">
        <v>0.20999999999999999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0"/>
      <c r="C38" s="39"/>
      <c r="D38" s="39"/>
      <c r="E38" s="33" t="s">
        <v>46</v>
      </c>
      <c r="F38" s="131">
        <f>ROUND((SUM(BH88:BH124)),  2)</f>
        <v>0</v>
      </c>
      <c r="G38" s="39"/>
      <c r="H38" s="39"/>
      <c r="I38" s="132">
        <v>0.12</v>
      </c>
      <c r="J38" s="131">
        <f>0</f>
        <v>0</v>
      </c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0"/>
      <c r="C39" s="39"/>
      <c r="D39" s="39"/>
      <c r="E39" s="33" t="s">
        <v>47</v>
      </c>
      <c r="F39" s="131">
        <f>ROUND((SUM(BI88:BI124)),  2)</f>
        <v>0</v>
      </c>
      <c r="G39" s="39"/>
      <c r="H39" s="39"/>
      <c r="I39" s="132">
        <v>0</v>
      </c>
      <c r="J39" s="131">
        <f>0</f>
        <v>0</v>
      </c>
      <c r="K39" s="39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0"/>
      <c r="C41" s="133"/>
      <c r="D41" s="134" t="s">
        <v>48</v>
      </c>
      <c r="E41" s="77"/>
      <c r="F41" s="77"/>
      <c r="G41" s="135" t="s">
        <v>49</v>
      </c>
      <c r="H41" s="136" t="s">
        <v>50</v>
      </c>
      <c r="I41" s="77"/>
      <c r="J41" s="137">
        <f>SUM(J32:J39)</f>
        <v>0</v>
      </c>
      <c r="K41" s="138"/>
      <c r="L41" s="12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12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114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7" customHeight="1">
      <c r="A50" s="39"/>
      <c r="B50" s="40"/>
      <c r="C50" s="39"/>
      <c r="D50" s="39"/>
      <c r="E50" s="124" t="str">
        <f>E7</f>
        <v>ZŠ Konečná-učebna žákovské kuchyňky vč.kabinetu,vybudování bezbar.WC a rekontrukce bezbar.přístupu</v>
      </c>
      <c r="F50" s="33"/>
      <c r="G50" s="33"/>
      <c r="H50" s="33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3"/>
      <c r="C51" s="33" t="s">
        <v>112</v>
      </c>
      <c r="L51" s="23"/>
    </row>
    <row r="52" s="2" customFormat="1" ht="14.4" customHeight="1">
      <c r="A52" s="39"/>
      <c r="B52" s="40"/>
      <c r="C52" s="39"/>
      <c r="D52" s="39"/>
      <c r="E52" s="124" t="s">
        <v>1356</v>
      </c>
      <c r="F52" s="39"/>
      <c r="G52" s="39"/>
      <c r="H52" s="39"/>
      <c r="I52" s="39"/>
      <c r="J52" s="39"/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1357</v>
      </c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6" customHeight="1">
      <c r="A54" s="39"/>
      <c r="B54" s="40"/>
      <c r="C54" s="39"/>
      <c r="D54" s="39"/>
      <c r="E54" s="63" t="str">
        <f>E11</f>
        <v>D.1.4.04.2 - VZT Zař. č. 2</v>
      </c>
      <c r="F54" s="39"/>
      <c r="G54" s="39"/>
      <c r="H54" s="39"/>
      <c r="I54" s="39"/>
      <c r="J54" s="39"/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39"/>
      <c r="D55" s="39"/>
      <c r="E55" s="39"/>
      <c r="F55" s="39"/>
      <c r="G55" s="39"/>
      <c r="H55" s="39"/>
      <c r="I55" s="39"/>
      <c r="J55" s="39"/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39"/>
      <c r="E56" s="39"/>
      <c r="F56" s="28" t="str">
        <f>F14</f>
        <v>Karlovy Vary</v>
      </c>
      <c r="G56" s="39"/>
      <c r="H56" s="39"/>
      <c r="I56" s="33" t="s">
        <v>23</v>
      </c>
      <c r="J56" s="65" t="str">
        <f>IF(J14="","",J14)</f>
        <v>15. 1. 2024</v>
      </c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6" customHeight="1">
      <c r="A58" s="39"/>
      <c r="B58" s="40"/>
      <c r="C58" s="33" t="s">
        <v>25</v>
      </c>
      <c r="D58" s="39"/>
      <c r="E58" s="39"/>
      <c r="F58" s="28" t="str">
        <f>E17</f>
        <v>Statutární město Karlovy Vary</v>
      </c>
      <c r="G58" s="39"/>
      <c r="H58" s="39"/>
      <c r="I58" s="33" t="s">
        <v>31</v>
      </c>
      <c r="J58" s="37" t="str">
        <f>E23</f>
        <v>Oto Szakos</v>
      </c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6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33" t="s">
        <v>34</v>
      </c>
      <c r="J59" s="37" t="str">
        <f>E26</f>
        <v xml:space="preserve"> 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12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39" t="s">
        <v>115</v>
      </c>
      <c r="D61" s="133"/>
      <c r="E61" s="133"/>
      <c r="F61" s="133"/>
      <c r="G61" s="133"/>
      <c r="H61" s="133"/>
      <c r="I61" s="133"/>
      <c r="J61" s="140" t="s">
        <v>116</v>
      </c>
      <c r="K61" s="133"/>
      <c r="L61" s="12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12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41" t="s">
        <v>70</v>
      </c>
      <c r="D63" s="39"/>
      <c r="E63" s="39"/>
      <c r="F63" s="39"/>
      <c r="G63" s="39"/>
      <c r="H63" s="39"/>
      <c r="I63" s="39"/>
      <c r="J63" s="91">
        <f>J88</f>
        <v>0</v>
      </c>
      <c r="K63" s="39"/>
      <c r="L63" s="12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117</v>
      </c>
    </row>
    <row r="64" s="9" customFormat="1" ht="24.96" customHeight="1">
      <c r="A64" s="9"/>
      <c r="B64" s="142"/>
      <c r="C64" s="9"/>
      <c r="D64" s="143" t="s">
        <v>128</v>
      </c>
      <c r="E64" s="144"/>
      <c r="F64" s="144"/>
      <c r="G64" s="144"/>
      <c r="H64" s="144"/>
      <c r="I64" s="144"/>
      <c r="J64" s="145">
        <f>J89</f>
        <v>0</v>
      </c>
      <c r="K64" s="9"/>
      <c r="L64" s="14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46"/>
      <c r="C65" s="10"/>
      <c r="D65" s="147" t="s">
        <v>1388</v>
      </c>
      <c r="E65" s="148"/>
      <c r="F65" s="148"/>
      <c r="G65" s="148"/>
      <c r="H65" s="148"/>
      <c r="I65" s="148"/>
      <c r="J65" s="149">
        <f>J90</f>
        <v>0</v>
      </c>
      <c r="K65" s="10"/>
      <c r="L65" s="14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46"/>
      <c r="C66" s="10"/>
      <c r="D66" s="147" t="s">
        <v>1299</v>
      </c>
      <c r="E66" s="148"/>
      <c r="F66" s="148"/>
      <c r="G66" s="148"/>
      <c r="H66" s="148"/>
      <c r="I66" s="148"/>
      <c r="J66" s="149">
        <f>J120</f>
        <v>0</v>
      </c>
      <c r="K66" s="10"/>
      <c r="L66" s="14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39"/>
      <c r="D67" s="39"/>
      <c r="E67" s="39"/>
      <c r="F67" s="39"/>
      <c r="G67" s="39"/>
      <c r="H67" s="39"/>
      <c r="I67" s="39"/>
      <c r="J67" s="39"/>
      <c r="K67" s="39"/>
      <c r="L67" s="12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12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12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137</v>
      </c>
      <c r="D73" s="39"/>
      <c r="E73" s="39"/>
      <c r="F73" s="39"/>
      <c r="G73" s="39"/>
      <c r="H73" s="39"/>
      <c r="I73" s="39"/>
      <c r="J73" s="39"/>
      <c r="K73" s="39"/>
      <c r="L73" s="12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39"/>
      <c r="D74" s="39"/>
      <c r="E74" s="39"/>
      <c r="F74" s="39"/>
      <c r="G74" s="39"/>
      <c r="H74" s="39"/>
      <c r="I74" s="39"/>
      <c r="J74" s="39"/>
      <c r="K74" s="3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17</v>
      </c>
      <c r="D75" s="39"/>
      <c r="E75" s="39"/>
      <c r="F75" s="39"/>
      <c r="G75" s="39"/>
      <c r="H75" s="39"/>
      <c r="I75" s="39"/>
      <c r="J75" s="39"/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7" customHeight="1">
      <c r="A76" s="39"/>
      <c r="B76" s="40"/>
      <c r="C76" s="39"/>
      <c r="D76" s="39"/>
      <c r="E76" s="124" t="str">
        <f>E7</f>
        <v>ZŠ Konečná-učebna žákovské kuchyňky vč.kabinetu,vybudování bezbar.WC a rekontrukce bezbar.přístupu</v>
      </c>
      <c r="F76" s="33"/>
      <c r="G76" s="33"/>
      <c r="H76" s="33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1" customFormat="1" ht="12" customHeight="1">
      <c r="B77" s="23"/>
      <c r="C77" s="33" t="s">
        <v>112</v>
      </c>
      <c r="L77" s="23"/>
    </row>
    <row r="78" s="2" customFormat="1" ht="14.4" customHeight="1">
      <c r="A78" s="39"/>
      <c r="B78" s="40"/>
      <c r="C78" s="39"/>
      <c r="D78" s="39"/>
      <c r="E78" s="124" t="s">
        <v>1356</v>
      </c>
      <c r="F78" s="39"/>
      <c r="G78" s="39"/>
      <c r="H78" s="39"/>
      <c r="I78" s="39"/>
      <c r="J78" s="39"/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1357</v>
      </c>
      <c r="D79" s="39"/>
      <c r="E79" s="39"/>
      <c r="F79" s="39"/>
      <c r="G79" s="39"/>
      <c r="H79" s="39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6" customHeight="1">
      <c r="A80" s="39"/>
      <c r="B80" s="40"/>
      <c r="C80" s="39"/>
      <c r="D80" s="39"/>
      <c r="E80" s="63" t="str">
        <f>E11</f>
        <v>D.1.4.04.2 - VZT Zař. č. 2</v>
      </c>
      <c r="F80" s="39"/>
      <c r="G80" s="39"/>
      <c r="H80" s="39"/>
      <c r="I80" s="39"/>
      <c r="J80" s="39"/>
      <c r="K80" s="39"/>
      <c r="L80" s="12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39"/>
      <c r="D81" s="39"/>
      <c r="E81" s="39"/>
      <c r="F81" s="39"/>
      <c r="G81" s="39"/>
      <c r="H81" s="39"/>
      <c r="I81" s="39"/>
      <c r="J81" s="39"/>
      <c r="K81" s="39"/>
      <c r="L81" s="12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39"/>
      <c r="E82" s="39"/>
      <c r="F82" s="28" t="str">
        <f>F14</f>
        <v>Karlovy Vary</v>
      </c>
      <c r="G82" s="39"/>
      <c r="H82" s="39"/>
      <c r="I82" s="33" t="s">
        <v>23</v>
      </c>
      <c r="J82" s="65" t="str">
        <f>IF(J14="","",J14)</f>
        <v>15. 1. 2024</v>
      </c>
      <c r="K82" s="39"/>
      <c r="L82" s="12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12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6" customHeight="1">
      <c r="A84" s="39"/>
      <c r="B84" s="40"/>
      <c r="C84" s="33" t="s">
        <v>25</v>
      </c>
      <c r="D84" s="39"/>
      <c r="E84" s="39"/>
      <c r="F84" s="28" t="str">
        <f>E17</f>
        <v>Statutární město Karlovy Vary</v>
      </c>
      <c r="G84" s="39"/>
      <c r="H84" s="39"/>
      <c r="I84" s="33" t="s">
        <v>31</v>
      </c>
      <c r="J84" s="37" t="str">
        <f>E23</f>
        <v>Oto Szakos</v>
      </c>
      <c r="K84" s="39"/>
      <c r="L84" s="12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6" customHeight="1">
      <c r="A85" s="39"/>
      <c r="B85" s="40"/>
      <c r="C85" s="33" t="s">
        <v>29</v>
      </c>
      <c r="D85" s="39"/>
      <c r="E85" s="39"/>
      <c r="F85" s="28" t="str">
        <f>IF(E20="","",E20)</f>
        <v>Vyplň údaj</v>
      </c>
      <c r="G85" s="39"/>
      <c r="H85" s="39"/>
      <c r="I85" s="33" t="s">
        <v>34</v>
      </c>
      <c r="J85" s="37" t="str">
        <f>E26</f>
        <v xml:space="preserve"> </v>
      </c>
      <c r="K85" s="39"/>
      <c r="L85" s="12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12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50"/>
      <c r="B87" s="151"/>
      <c r="C87" s="152" t="s">
        <v>138</v>
      </c>
      <c r="D87" s="153" t="s">
        <v>57</v>
      </c>
      <c r="E87" s="153" t="s">
        <v>53</v>
      </c>
      <c r="F87" s="153" t="s">
        <v>54</v>
      </c>
      <c r="G87" s="153" t="s">
        <v>139</v>
      </c>
      <c r="H87" s="153" t="s">
        <v>140</v>
      </c>
      <c r="I87" s="153" t="s">
        <v>141</v>
      </c>
      <c r="J87" s="153" t="s">
        <v>116</v>
      </c>
      <c r="K87" s="154" t="s">
        <v>142</v>
      </c>
      <c r="L87" s="155"/>
      <c r="M87" s="81" t="s">
        <v>3</v>
      </c>
      <c r="N87" s="82" t="s">
        <v>42</v>
      </c>
      <c r="O87" s="82" t="s">
        <v>143</v>
      </c>
      <c r="P87" s="82" t="s">
        <v>144</v>
      </c>
      <c r="Q87" s="82" t="s">
        <v>145</v>
      </c>
      <c r="R87" s="82" t="s">
        <v>146</v>
      </c>
      <c r="S87" s="82" t="s">
        <v>147</v>
      </c>
      <c r="T87" s="83" t="s">
        <v>148</v>
      </c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</row>
    <row r="88" s="2" customFormat="1" ht="22.8" customHeight="1">
      <c r="A88" s="39"/>
      <c r="B88" s="40"/>
      <c r="C88" s="88" t="s">
        <v>149</v>
      </c>
      <c r="D88" s="39"/>
      <c r="E88" s="39"/>
      <c r="F88" s="39"/>
      <c r="G88" s="39"/>
      <c r="H88" s="39"/>
      <c r="I88" s="39"/>
      <c r="J88" s="156">
        <f>BK88</f>
        <v>0</v>
      </c>
      <c r="K88" s="39"/>
      <c r="L88" s="40"/>
      <c r="M88" s="84"/>
      <c r="N88" s="69"/>
      <c r="O88" s="85"/>
      <c r="P88" s="157">
        <f>P89</f>
        <v>0</v>
      </c>
      <c r="Q88" s="85"/>
      <c r="R88" s="157">
        <f>R89</f>
        <v>0</v>
      </c>
      <c r="S88" s="85"/>
      <c r="T88" s="158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71</v>
      </c>
      <c r="AU88" s="20" t="s">
        <v>117</v>
      </c>
      <c r="BK88" s="159">
        <f>BK89</f>
        <v>0</v>
      </c>
    </row>
    <row r="89" s="12" customFormat="1" ht="25.92" customHeight="1">
      <c r="A89" s="12"/>
      <c r="B89" s="160"/>
      <c r="C89" s="12"/>
      <c r="D89" s="161" t="s">
        <v>71</v>
      </c>
      <c r="E89" s="162" t="s">
        <v>385</v>
      </c>
      <c r="F89" s="162" t="s">
        <v>386</v>
      </c>
      <c r="G89" s="12"/>
      <c r="H89" s="12"/>
      <c r="I89" s="163"/>
      <c r="J89" s="164">
        <f>BK89</f>
        <v>0</v>
      </c>
      <c r="K89" s="12"/>
      <c r="L89" s="160"/>
      <c r="M89" s="165"/>
      <c r="N89" s="166"/>
      <c r="O89" s="166"/>
      <c r="P89" s="167">
        <f>P90+P120</f>
        <v>0</v>
      </c>
      <c r="Q89" s="166"/>
      <c r="R89" s="167">
        <f>R90+R120</f>
        <v>0</v>
      </c>
      <c r="S89" s="166"/>
      <c r="T89" s="168">
        <f>T90+T120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61" t="s">
        <v>82</v>
      </c>
      <c r="AT89" s="169" t="s">
        <v>71</v>
      </c>
      <c r="AU89" s="169" t="s">
        <v>72</v>
      </c>
      <c r="AY89" s="161" t="s">
        <v>152</v>
      </c>
      <c r="BK89" s="170">
        <f>BK90+BK120</f>
        <v>0</v>
      </c>
    </row>
    <row r="90" s="12" customFormat="1" ht="22.8" customHeight="1">
      <c r="A90" s="12"/>
      <c r="B90" s="160"/>
      <c r="C90" s="12"/>
      <c r="D90" s="161" t="s">
        <v>71</v>
      </c>
      <c r="E90" s="171" t="s">
        <v>1212</v>
      </c>
      <c r="F90" s="171" t="s">
        <v>1389</v>
      </c>
      <c r="G90" s="12"/>
      <c r="H90" s="12"/>
      <c r="I90" s="163"/>
      <c r="J90" s="172">
        <f>BK90</f>
        <v>0</v>
      </c>
      <c r="K90" s="12"/>
      <c r="L90" s="160"/>
      <c r="M90" s="165"/>
      <c r="N90" s="166"/>
      <c r="O90" s="166"/>
      <c r="P90" s="167">
        <f>SUM(P91:P119)</f>
        <v>0</v>
      </c>
      <c r="Q90" s="166"/>
      <c r="R90" s="167">
        <f>SUM(R91:R119)</f>
        <v>0</v>
      </c>
      <c r="S90" s="166"/>
      <c r="T90" s="168">
        <f>SUM(T91:T119)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61" t="s">
        <v>82</v>
      </c>
      <c r="AT90" s="169" t="s">
        <v>71</v>
      </c>
      <c r="AU90" s="169" t="s">
        <v>80</v>
      </c>
      <c r="AY90" s="161" t="s">
        <v>152</v>
      </c>
      <c r="BK90" s="170">
        <f>SUM(BK91:BK119)</f>
        <v>0</v>
      </c>
    </row>
    <row r="91" s="2" customFormat="1" ht="14.4" customHeight="1">
      <c r="A91" s="39"/>
      <c r="B91" s="173"/>
      <c r="C91" s="174" t="s">
        <v>80</v>
      </c>
      <c r="D91" s="174" t="s">
        <v>155</v>
      </c>
      <c r="E91" s="175" t="s">
        <v>1390</v>
      </c>
      <c r="F91" s="176" t="s">
        <v>1391</v>
      </c>
      <c r="G91" s="177" t="s">
        <v>1363</v>
      </c>
      <c r="H91" s="178">
        <v>1</v>
      </c>
      <c r="I91" s="179"/>
      <c r="J91" s="180">
        <f>ROUND(I91*H91,2)</f>
        <v>0</v>
      </c>
      <c r="K91" s="176" t="s">
        <v>3</v>
      </c>
      <c r="L91" s="40"/>
      <c r="M91" s="181" t="s">
        <v>3</v>
      </c>
      <c r="N91" s="182" t="s">
        <v>43</v>
      </c>
      <c r="O91" s="73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85" t="s">
        <v>160</v>
      </c>
      <c r="AT91" s="185" t="s">
        <v>155</v>
      </c>
      <c r="AU91" s="185" t="s">
        <v>82</v>
      </c>
      <c r="AY91" s="20" t="s">
        <v>152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0" t="s">
        <v>80</v>
      </c>
      <c r="BK91" s="186">
        <f>ROUND(I91*H91,2)</f>
        <v>0</v>
      </c>
      <c r="BL91" s="20" t="s">
        <v>160</v>
      </c>
      <c r="BM91" s="185" t="s">
        <v>82</v>
      </c>
    </row>
    <row r="92" s="2" customFormat="1">
      <c r="A92" s="39"/>
      <c r="B92" s="40"/>
      <c r="C92" s="39"/>
      <c r="D92" s="187" t="s">
        <v>162</v>
      </c>
      <c r="E92" s="39"/>
      <c r="F92" s="188" t="s">
        <v>1391</v>
      </c>
      <c r="G92" s="39"/>
      <c r="H92" s="39"/>
      <c r="I92" s="189"/>
      <c r="J92" s="39"/>
      <c r="K92" s="39"/>
      <c r="L92" s="40"/>
      <c r="M92" s="190"/>
      <c r="N92" s="191"/>
      <c r="O92" s="73"/>
      <c r="P92" s="73"/>
      <c r="Q92" s="73"/>
      <c r="R92" s="73"/>
      <c r="S92" s="73"/>
      <c r="T92" s="74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20" t="s">
        <v>162</v>
      </c>
      <c r="AU92" s="20" t="s">
        <v>82</v>
      </c>
    </row>
    <row r="93" s="2" customFormat="1">
      <c r="A93" s="39"/>
      <c r="B93" s="40"/>
      <c r="C93" s="39"/>
      <c r="D93" s="187" t="s">
        <v>577</v>
      </c>
      <c r="E93" s="39"/>
      <c r="F93" s="219" t="s">
        <v>1392</v>
      </c>
      <c r="G93" s="39"/>
      <c r="H93" s="39"/>
      <c r="I93" s="189"/>
      <c r="J93" s="39"/>
      <c r="K93" s="39"/>
      <c r="L93" s="40"/>
      <c r="M93" s="190"/>
      <c r="N93" s="191"/>
      <c r="O93" s="73"/>
      <c r="P93" s="73"/>
      <c r="Q93" s="73"/>
      <c r="R93" s="73"/>
      <c r="S93" s="73"/>
      <c r="T93" s="7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577</v>
      </c>
      <c r="AU93" s="20" t="s">
        <v>82</v>
      </c>
    </row>
    <row r="94" s="2" customFormat="1" ht="14.4" customHeight="1">
      <c r="A94" s="39"/>
      <c r="B94" s="173"/>
      <c r="C94" s="174" t="s">
        <v>72</v>
      </c>
      <c r="D94" s="174" t="s">
        <v>155</v>
      </c>
      <c r="E94" s="175" t="s">
        <v>1393</v>
      </c>
      <c r="F94" s="176" t="s">
        <v>1394</v>
      </c>
      <c r="G94" s="177" t="s">
        <v>1363</v>
      </c>
      <c r="H94" s="178">
        <v>2</v>
      </c>
      <c r="I94" s="179"/>
      <c r="J94" s="180">
        <f>ROUND(I94*H94,2)</f>
        <v>0</v>
      </c>
      <c r="K94" s="176" t="s">
        <v>3</v>
      </c>
      <c r="L94" s="40"/>
      <c r="M94" s="181" t="s">
        <v>3</v>
      </c>
      <c r="N94" s="182" t="s">
        <v>43</v>
      </c>
      <c r="O94" s="73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85" t="s">
        <v>160</v>
      </c>
      <c r="AT94" s="185" t="s">
        <v>155</v>
      </c>
      <c r="AU94" s="185" t="s">
        <v>82</v>
      </c>
      <c r="AY94" s="20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80</v>
      </c>
      <c r="BK94" s="186">
        <f>ROUND(I94*H94,2)</f>
        <v>0</v>
      </c>
      <c r="BL94" s="20" t="s">
        <v>160</v>
      </c>
      <c r="BM94" s="185" t="s">
        <v>160</v>
      </c>
    </row>
    <row r="95" s="2" customFormat="1">
      <c r="A95" s="39"/>
      <c r="B95" s="40"/>
      <c r="C95" s="39"/>
      <c r="D95" s="187" t="s">
        <v>162</v>
      </c>
      <c r="E95" s="39"/>
      <c r="F95" s="188" t="s">
        <v>1394</v>
      </c>
      <c r="G95" s="39"/>
      <c r="H95" s="39"/>
      <c r="I95" s="189"/>
      <c r="J95" s="39"/>
      <c r="K95" s="39"/>
      <c r="L95" s="40"/>
      <c r="M95" s="190"/>
      <c r="N95" s="191"/>
      <c r="O95" s="73"/>
      <c r="P95" s="73"/>
      <c r="Q95" s="73"/>
      <c r="R95" s="73"/>
      <c r="S95" s="73"/>
      <c r="T95" s="7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20" t="s">
        <v>162</v>
      </c>
      <c r="AU95" s="20" t="s">
        <v>82</v>
      </c>
    </row>
    <row r="96" s="2" customFormat="1" ht="19.8" customHeight="1">
      <c r="A96" s="39"/>
      <c r="B96" s="173"/>
      <c r="C96" s="174" t="s">
        <v>72</v>
      </c>
      <c r="D96" s="174" t="s">
        <v>155</v>
      </c>
      <c r="E96" s="175" t="s">
        <v>1395</v>
      </c>
      <c r="F96" s="176" t="s">
        <v>1396</v>
      </c>
      <c r="G96" s="177" t="s">
        <v>1363</v>
      </c>
      <c r="H96" s="178">
        <v>1</v>
      </c>
      <c r="I96" s="179"/>
      <c r="J96" s="180">
        <f>ROUND(I96*H96,2)</f>
        <v>0</v>
      </c>
      <c r="K96" s="176" t="s">
        <v>3</v>
      </c>
      <c r="L96" s="40"/>
      <c r="M96" s="181" t="s">
        <v>3</v>
      </c>
      <c r="N96" s="182" t="s">
        <v>43</v>
      </c>
      <c r="O96" s="73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85" t="s">
        <v>160</v>
      </c>
      <c r="AT96" s="185" t="s">
        <v>155</v>
      </c>
      <c r="AU96" s="185" t="s">
        <v>82</v>
      </c>
      <c r="AY96" s="20" t="s">
        <v>152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0" t="s">
        <v>80</v>
      </c>
      <c r="BK96" s="186">
        <f>ROUND(I96*H96,2)</f>
        <v>0</v>
      </c>
      <c r="BL96" s="20" t="s">
        <v>160</v>
      </c>
      <c r="BM96" s="185" t="s">
        <v>195</v>
      </c>
    </row>
    <row r="97" s="2" customFormat="1">
      <c r="A97" s="39"/>
      <c r="B97" s="40"/>
      <c r="C97" s="39"/>
      <c r="D97" s="187" t="s">
        <v>162</v>
      </c>
      <c r="E97" s="39"/>
      <c r="F97" s="188" t="s">
        <v>1396</v>
      </c>
      <c r="G97" s="39"/>
      <c r="H97" s="39"/>
      <c r="I97" s="189"/>
      <c r="J97" s="39"/>
      <c r="K97" s="39"/>
      <c r="L97" s="40"/>
      <c r="M97" s="190"/>
      <c r="N97" s="191"/>
      <c r="O97" s="73"/>
      <c r="P97" s="73"/>
      <c r="Q97" s="73"/>
      <c r="R97" s="73"/>
      <c r="S97" s="73"/>
      <c r="T97" s="74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20" t="s">
        <v>162</v>
      </c>
      <c r="AU97" s="20" t="s">
        <v>82</v>
      </c>
    </row>
    <row r="98" s="2" customFormat="1">
      <c r="A98" s="39"/>
      <c r="B98" s="40"/>
      <c r="C98" s="39"/>
      <c r="D98" s="187" t="s">
        <v>577</v>
      </c>
      <c r="E98" s="39"/>
      <c r="F98" s="219" t="s">
        <v>1397</v>
      </c>
      <c r="G98" s="39"/>
      <c r="H98" s="39"/>
      <c r="I98" s="189"/>
      <c r="J98" s="39"/>
      <c r="K98" s="39"/>
      <c r="L98" s="40"/>
      <c r="M98" s="190"/>
      <c r="N98" s="191"/>
      <c r="O98" s="73"/>
      <c r="P98" s="73"/>
      <c r="Q98" s="73"/>
      <c r="R98" s="73"/>
      <c r="S98" s="73"/>
      <c r="T98" s="74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20" t="s">
        <v>577</v>
      </c>
      <c r="AU98" s="20" t="s">
        <v>82</v>
      </c>
    </row>
    <row r="99" s="2" customFormat="1" ht="14.4" customHeight="1">
      <c r="A99" s="39"/>
      <c r="B99" s="173"/>
      <c r="C99" s="174" t="s">
        <v>82</v>
      </c>
      <c r="D99" s="174" t="s">
        <v>155</v>
      </c>
      <c r="E99" s="175" t="s">
        <v>1398</v>
      </c>
      <c r="F99" s="176" t="s">
        <v>1399</v>
      </c>
      <c r="G99" s="177" t="s">
        <v>1363</v>
      </c>
      <c r="H99" s="178">
        <v>1</v>
      </c>
      <c r="I99" s="179"/>
      <c r="J99" s="180">
        <f>ROUND(I99*H99,2)</f>
        <v>0</v>
      </c>
      <c r="K99" s="176" t="s">
        <v>3</v>
      </c>
      <c r="L99" s="40"/>
      <c r="M99" s="181" t="s">
        <v>3</v>
      </c>
      <c r="N99" s="182" t="s">
        <v>43</v>
      </c>
      <c r="O99" s="73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85" t="s">
        <v>160</v>
      </c>
      <c r="AT99" s="185" t="s">
        <v>155</v>
      </c>
      <c r="AU99" s="185" t="s">
        <v>82</v>
      </c>
      <c r="AY99" s="20" t="s">
        <v>152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0" t="s">
        <v>80</v>
      </c>
      <c r="BK99" s="186">
        <f>ROUND(I99*H99,2)</f>
        <v>0</v>
      </c>
      <c r="BL99" s="20" t="s">
        <v>160</v>
      </c>
      <c r="BM99" s="185" t="s">
        <v>209</v>
      </c>
    </row>
    <row r="100" s="2" customFormat="1">
      <c r="A100" s="39"/>
      <c r="B100" s="40"/>
      <c r="C100" s="39"/>
      <c r="D100" s="187" t="s">
        <v>162</v>
      </c>
      <c r="E100" s="39"/>
      <c r="F100" s="188" t="s">
        <v>1399</v>
      </c>
      <c r="G100" s="39"/>
      <c r="H100" s="39"/>
      <c r="I100" s="189"/>
      <c r="J100" s="39"/>
      <c r="K100" s="39"/>
      <c r="L100" s="40"/>
      <c r="M100" s="190"/>
      <c r="N100" s="191"/>
      <c r="O100" s="73"/>
      <c r="P100" s="73"/>
      <c r="Q100" s="73"/>
      <c r="R100" s="73"/>
      <c r="S100" s="73"/>
      <c r="T100" s="7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20" t="s">
        <v>162</v>
      </c>
      <c r="AU100" s="20" t="s">
        <v>82</v>
      </c>
    </row>
    <row r="101" s="2" customFormat="1">
      <c r="A101" s="39"/>
      <c r="B101" s="40"/>
      <c r="C101" s="39"/>
      <c r="D101" s="187" t="s">
        <v>577</v>
      </c>
      <c r="E101" s="39"/>
      <c r="F101" s="219" t="s">
        <v>1400</v>
      </c>
      <c r="G101" s="39"/>
      <c r="H101" s="39"/>
      <c r="I101" s="189"/>
      <c r="J101" s="39"/>
      <c r="K101" s="39"/>
      <c r="L101" s="40"/>
      <c r="M101" s="190"/>
      <c r="N101" s="191"/>
      <c r="O101" s="73"/>
      <c r="P101" s="73"/>
      <c r="Q101" s="73"/>
      <c r="R101" s="73"/>
      <c r="S101" s="73"/>
      <c r="T101" s="74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20" t="s">
        <v>577</v>
      </c>
      <c r="AU101" s="20" t="s">
        <v>82</v>
      </c>
    </row>
    <row r="102" s="2" customFormat="1" ht="14.4" customHeight="1">
      <c r="A102" s="39"/>
      <c r="B102" s="173"/>
      <c r="C102" s="174" t="s">
        <v>153</v>
      </c>
      <c r="D102" s="174" t="s">
        <v>155</v>
      </c>
      <c r="E102" s="175" t="s">
        <v>1401</v>
      </c>
      <c r="F102" s="176" t="s">
        <v>1402</v>
      </c>
      <c r="G102" s="177" t="s">
        <v>1363</v>
      </c>
      <c r="H102" s="178">
        <v>1</v>
      </c>
      <c r="I102" s="179"/>
      <c r="J102" s="180">
        <f>ROUND(I102*H102,2)</f>
        <v>0</v>
      </c>
      <c r="K102" s="176" t="s">
        <v>3</v>
      </c>
      <c r="L102" s="40"/>
      <c r="M102" s="181" t="s">
        <v>3</v>
      </c>
      <c r="N102" s="182" t="s">
        <v>43</v>
      </c>
      <c r="O102" s="73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85" t="s">
        <v>160</v>
      </c>
      <c r="AT102" s="185" t="s">
        <v>155</v>
      </c>
      <c r="AU102" s="185" t="s">
        <v>82</v>
      </c>
      <c r="AY102" s="20" t="s">
        <v>152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0" t="s">
        <v>80</v>
      </c>
      <c r="BK102" s="186">
        <f>ROUND(I102*H102,2)</f>
        <v>0</v>
      </c>
      <c r="BL102" s="20" t="s">
        <v>160</v>
      </c>
      <c r="BM102" s="185" t="s">
        <v>224</v>
      </c>
    </row>
    <row r="103" s="2" customFormat="1">
      <c r="A103" s="39"/>
      <c r="B103" s="40"/>
      <c r="C103" s="39"/>
      <c r="D103" s="187" t="s">
        <v>162</v>
      </c>
      <c r="E103" s="39"/>
      <c r="F103" s="188" t="s">
        <v>1402</v>
      </c>
      <c r="G103" s="39"/>
      <c r="H103" s="39"/>
      <c r="I103" s="189"/>
      <c r="J103" s="39"/>
      <c r="K103" s="39"/>
      <c r="L103" s="40"/>
      <c r="M103" s="190"/>
      <c r="N103" s="191"/>
      <c r="O103" s="73"/>
      <c r="P103" s="73"/>
      <c r="Q103" s="73"/>
      <c r="R103" s="73"/>
      <c r="S103" s="73"/>
      <c r="T103" s="7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20" t="s">
        <v>162</v>
      </c>
      <c r="AU103" s="20" t="s">
        <v>82</v>
      </c>
    </row>
    <row r="104" s="2" customFormat="1">
      <c r="A104" s="39"/>
      <c r="B104" s="40"/>
      <c r="C104" s="39"/>
      <c r="D104" s="187" t="s">
        <v>577</v>
      </c>
      <c r="E104" s="39"/>
      <c r="F104" s="219" t="s">
        <v>1403</v>
      </c>
      <c r="G104" s="39"/>
      <c r="H104" s="39"/>
      <c r="I104" s="189"/>
      <c r="J104" s="39"/>
      <c r="K104" s="39"/>
      <c r="L104" s="40"/>
      <c r="M104" s="190"/>
      <c r="N104" s="191"/>
      <c r="O104" s="73"/>
      <c r="P104" s="73"/>
      <c r="Q104" s="73"/>
      <c r="R104" s="73"/>
      <c r="S104" s="73"/>
      <c r="T104" s="7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20" t="s">
        <v>577</v>
      </c>
      <c r="AU104" s="20" t="s">
        <v>82</v>
      </c>
    </row>
    <row r="105" s="2" customFormat="1" ht="14.4" customHeight="1">
      <c r="A105" s="39"/>
      <c r="B105" s="173"/>
      <c r="C105" s="174" t="s">
        <v>160</v>
      </c>
      <c r="D105" s="174" t="s">
        <v>155</v>
      </c>
      <c r="E105" s="175" t="s">
        <v>1404</v>
      </c>
      <c r="F105" s="176" t="s">
        <v>1405</v>
      </c>
      <c r="G105" s="177" t="s">
        <v>1363</v>
      </c>
      <c r="H105" s="178">
        <v>1</v>
      </c>
      <c r="I105" s="179"/>
      <c r="J105" s="180">
        <f>ROUND(I105*H105,2)</f>
        <v>0</v>
      </c>
      <c r="K105" s="176" t="s">
        <v>3</v>
      </c>
      <c r="L105" s="40"/>
      <c r="M105" s="181" t="s">
        <v>3</v>
      </c>
      <c r="N105" s="182" t="s">
        <v>43</v>
      </c>
      <c r="O105" s="73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85" t="s">
        <v>160</v>
      </c>
      <c r="AT105" s="185" t="s">
        <v>155</v>
      </c>
      <c r="AU105" s="185" t="s">
        <v>82</v>
      </c>
      <c r="AY105" s="20" t="s">
        <v>152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80</v>
      </c>
      <c r="BK105" s="186">
        <f>ROUND(I105*H105,2)</f>
        <v>0</v>
      </c>
      <c r="BL105" s="20" t="s">
        <v>160</v>
      </c>
      <c r="BM105" s="185" t="s">
        <v>9</v>
      </c>
    </row>
    <row r="106" s="2" customFormat="1">
      <c r="A106" s="39"/>
      <c r="B106" s="40"/>
      <c r="C106" s="39"/>
      <c r="D106" s="187" t="s">
        <v>162</v>
      </c>
      <c r="E106" s="39"/>
      <c r="F106" s="188" t="s">
        <v>1405</v>
      </c>
      <c r="G106" s="39"/>
      <c r="H106" s="39"/>
      <c r="I106" s="189"/>
      <c r="J106" s="39"/>
      <c r="K106" s="39"/>
      <c r="L106" s="40"/>
      <c r="M106" s="190"/>
      <c r="N106" s="191"/>
      <c r="O106" s="73"/>
      <c r="P106" s="73"/>
      <c r="Q106" s="73"/>
      <c r="R106" s="73"/>
      <c r="S106" s="73"/>
      <c r="T106" s="7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162</v>
      </c>
      <c r="AU106" s="20" t="s">
        <v>82</v>
      </c>
    </row>
    <row r="107" s="2" customFormat="1">
      <c r="A107" s="39"/>
      <c r="B107" s="40"/>
      <c r="C107" s="39"/>
      <c r="D107" s="187" t="s">
        <v>577</v>
      </c>
      <c r="E107" s="39"/>
      <c r="F107" s="219" t="s">
        <v>1406</v>
      </c>
      <c r="G107" s="39"/>
      <c r="H107" s="39"/>
      <c r="I107" s="189"/>
      <c r="J107" s="39"/>
      <c r="K107" s="39"/>
      <c r="L107" s="40"/>
      <c r="M107" s="190"/>
      <c r="N107" s="191"/>
      <c r="O107" s="73"/>
      <c r="P107" s="73"/>
      <c r="Q107" s="73"/>
      <c r="R107" s="73"/>
      <c r="S107" s="73"/>
      <c r="T107" s="74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20" t="s">
        <v>577</v>
      </c>
      <c r="AU107" s="20" t="s">
        <v>82</v>
      </c>
    </row>
    <row r="108" s="2" customFormat="1" ht="22.2" customHeight="1">
      <c r="A108" s="39"/>
      <c r="B108" s="173"/>
      <c r="C108" s="174" t="s">
        <v>188</v>
      </c>
      <c r="D108" s="174" t="s">
        <v>155</v>
      </c>
      <c r="E108" s="175" t="s">
        <v>1407</v>
      </c>
      <c r="F108" s="176" t="s">
        <v>1408</v>
      </c>
      <c r="G108" s="177" t="s">
        <v>1374</v>
      </c>
      <c r="H108" s="178">
        <v>5</v>
      </c>
      <c r="I108" s="179"/>
      <c r="J108" s="180">
        <f>ROUND(I108*H108,2)</f>
        <v>0</v>
      </c>
      <c r="K108" s="176" t="s">
        <v>3</v>
      </c>
      <c r="L108" s="40"/>
      <c r="M108" s="181" t="s">
        <v>3</v>
      </c>
      <c r="N108" s="182" t="s">
        <v>43</v>
      </c>
      <c r="O108" s="73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185" t="s">
        <v>160</v>
      </c>
      <c r="AT108" s="185" t="s">
        <v>155</v>
      </c>
      <c r="AU108" s="185" t="s">
        <v>82</v>
      </c>
      <c r="AY108" s="20" t="s">
        <v>152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0" t="s">
        <v>80</v>
      </c>
      <c r="BK108" s="186">
        <f>ROUND(I108*H108,2)</f>
        <v>0</v>
      </c>
      <c r="BL108" s="20" t="s">
        <v>160</v>
      </c>
      <c r="BM108" s="185" t="s">
        <v>259</v>
      </c>
    </row>
    <row r="109" s="2" customFormat="1">
      <c r="A109" s="39"/>
      <c r="B109" s="40"/>
      <c r="C109" s="39"/>
      <c r="D109" s="187" t="s">
        <v>162</v>
      </c>
      <c r="E109" s="39"/>
      <c r="F109" s="188" t="s">
        <v>1408</v>
      </c>
      <c r="G109" s="39"/>
      <c r="H109" s="39"/>
      <c r="I109" s="189"/>
      <c r="J109" s="39"/>
      <c r="K109" s="39"/>
      <c r="L109" s="40"/>
      <c r="M109" s="190"/>
      <c r="N109" s="191"/>
      <c r="O109" s="73"/>
      <c r="P109" s="73"/>
      <c r="Q109" s="73"/>
      <c r="R109" s="73"/>
      <c r="S109" s="73"/>
      <c r="T109" s="7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20" t="s">
        <v>162</v>
      </c>
      <c r="AU109" s="20" t="s">
        <v>82</v>
      </c>
    </row>
    <row r="110" s="2" customFormat="1" ht="22.2" customHeight="1">
      <c r="A110" s="39"/>
      <c r="B110" s="173"/>
      <c r="C110" s="174" t="s">
        <v>72</v>
      </c>
      <c r="D110" s="174" t="s">
        <v>155</v>
      </c>
      <c r="E110" s="175" t="s">
        <v>1409</v>
      </c>
      <c r="F110" s="176" t="s">
        <v>1410</v>
      </c>
      <c r="G110" s="177" t="s">
        <v>1374</v>
      </c>
      <c r="H110" s="178">
        <v>1</v>
      </c>
      <c r="I110" s="179"/>
      <c r="J110" s="180">
        <f>ROUND(I110*H110,2)</f>
        <v>0</v>
      </c>
      <c r="K110" s="176" t="s">
        <v>3</v>
      </c>
      <c r="L110" s="40"/>
      <c r="M110" s="181" t="s">
        <v>3</v>
      </c>
      <c r="N110" s="182" t="s">
        <v>43</v>
      </c>
      <c r="O110" s="73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85" t="s">
        <v>160</v>
      </c>
      <c r="AT110" s="185" t="s">
        <v>155</v>
      </c>
      <c r="AU110" s="185" t="s">
        <v>82</v>
      </c>
      <c r="AY110" s="20" t="s">
        <v>152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80</v>
      </c>
      <c r="BK110" s="186">
        <f>ROUND(I110*H110,2)</f>
        <v>0</v>
      </c>
      <c r="BL110" s="20" t="s">
        <v>160</v>
      </c>
      <c r="BM110" s="185" t="s">
        <v>284</v>
      </c>
    </row>
    <row r="111" s="2" customFormat="1">
      <c r="A111" s="39"/>
      <c r="B111" s="40"/>
      <c r="C111" s="39"/>
      <c r="D111" s="187" t="s">
        <v>162</v>
      </c>
      <c r="E111" s="39"/>
      <c r="F111" s="188" t="s">
        <v>1411</v>
      </c>
      <c r="G111" s="39"/>
      <c r="H111" s="39"/>
      <c r="I111" s="189"/>
      <c r="J111" s="39"/>
      <c r="K111" s="39"/>
      <c r="L111" s="40"/>
      <c r="M111" s="190"/>
      <c r="N111" s="191"/>
      <c r="O111" s="73"/>
      <c r="P111" s="73"/>
      <c r="Q111" s="73"/>
      <c r="R111" s="73"/>
      <c r="S111" s="73"/>
      <c r="T111" s="7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162</v>
      </c>
      <c r="AU111" s="20" t="s">
        <v>82</v>
      </c>
    </row>
    <row r="112" s="2" customFormat="1" ht="34.8" customHeight="1">
      <c r="A112" s="39"/>
      <c r="B112" s="173"/>
      <c r="C112" s="174" t="s">
        <v>72</v>
      </c>
      <c r="D112" s="174" t="s">
        <v>155</v>
      </c>
      <c r="E112" s="175" t="s">
        <v>1412</v>
      </c>
      <c r="F112" s="176" t="s">
        <v>1413</v>
      </c>
      <c r="G112" s="177" t="s">
        <v>1363</v>
      </c>
      <c r="H112" s="178">
        <v>2</v>
      </c>
      <c r="I112" s="179"/>
      <c r="J112" s="180">
        <f>ROUND(I112*H112,2)</f>
        <v>0</v>
      </c>
      <c r="K112" s="176" t="s">
        <v>3</v>
      </c>
      <c r="L112" s="40"/>
      <c r="M112" s="181" t="s">
        <v>3</v>
      </c>
      <c r="N112" s="182" t="s">
        <v>43</v>
      </c>
      <c r="O112" s="73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185" t="s">
        <v>160</v>
      </c>
      <c r="AT112" s="185" t="s">
        <v>155</v>
      </c>
      <c r="AU112" s="185" t="s">
        <v>82</v>
      </c>
      <c r="AY112" s="20" t="s">
        <v>152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0" t="s">
        <v>80</v>
      </c>
      <c r="BK112" s="186">
        <f>ROUND(I112*H112,2)</f>
        <v>0</v>
      </c>
      <c r="BL112" s="20" t="s">
        <v>160</v>
      </c>
      <c r="BM112" s="185" t="s">
        <v>300</v>
      </c>
    </row>
    <row r="113" s="2" customFormat="1">
      <c r="A113" s="39"/>
      <c r="B113" s="40"/>
      <c r="C113" s="39"/>
      <c r="D113" s="187" t="s">
        <v>162</v>
      </c>
      <c r="E113" s="39"/>
      <c r="F113" s="188" t="s">
        <v>1413</v>
      </c>
      <c r="G113" s="39"/>
      <c r="H113" s="39"/>
      <c r="I113" s="189"/>
      <c r="J113" s="39"/>
      <c r="K113" s="39"/>
      <c r="L113" s="40"/>
      <c r="M113" s="190"/>
      <c r="N113" s="191"/>
      <c r="O113" s="73"/>
      <c r="P113" s="73"/>
      <c r="Q113" s="73"/>
      <c r="R113" s="73"/>
      <c r="S113" s="73"/>
      <c r="T113" s="7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20" t="s">
        <v>162</v>
      </c>
      <c r="AU113" s="20" t="s">
        <v>82</v>
      </c>
    </row>
    <row r="114" s="2" customFormat="1" ht="14.4" customHeight="1">
      <c r="A114" s="39"/>
      <c r="B114" s="173"/>
      <c r="C114" s="174" t="s">
        <v>195</v>
      </c>
      <c r="D114" s="174" t="s">
        <v>155</v>
      </c>
      <c r="E114" s="175" t="s">
        <v>1414</v>
      </c>
      <c r="F114" s="176" t="s">
        <v>1415</v>
      </c>
      <c r="G114" s="177" t="s">
        <v>1370</v>
      </c>
      <c r="H114" s="178">
        <v>2</v>
      </c>
      <c r="I114" s="179"/>
      <c r="J114" s="180">
        <f>ROUND(I114*H114,2)</f>
        <v>0</v>
      </c>
      <c r="K114" s="176" t="s">
        <v>3</v>
      </c>
      <c r="L114" s="40"/>
      <c r="M114" s="181" t="s">
        <v>3</v>
      </c>
      <c r="N114" s="182" t="s">
        <v>43</v>
      </c>
      <c r="O114" s="73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185" t="s">
        <v>160</v>
      </c>
      <c r="AT114" s="185" t="s">
        <v>155</v>
      </c>
      <c r="AU114" s="185" t="s">
        <v>82</v>
      </c>
      <c r="AY114" s="20" t="s">
        <v>152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0" t="s">
        <v>80</v>
      </c>
      <c r="BK114" s="186">
        <f>ROUND(I114*H114,2)</f>
        <v>0</v>
      </c>
      <c r="BL114" s="20" t="s">
        <v>160</v>
      </c>
      <c r="BM114" s="185" t="s">
        <v>314</v>
      </c>
    </row>
    <row r="115" s="2" customFormat="1">
      <c r="A115" s="39"/>
      <c r="B115" s="40"/>
      <c r="C115" s="39"/>
      <c r="D115" s="187" t="s">
        <v>162</v>
      </c>
      <c r="E115" s="39"/>
      <c r="F115" s="188" t="s">
        <v>1415</v>
      </c>
      <c r="G115" s="39"/>
      <c r="H115" s="39"/>
      <c r="I115" s="189"/>
      <c r="J115" s="39"/>
      <c r="K115" s="39"/>
      <c r="L115" s="40"/>
      <c r="M115" s="190"/>
      <c r="N115" s="191"/>
      <c r="O115" s="73"/>
      <c r="P115" s="73"/>
      <c r="Q115" s="73"/>
      <c r="R115" s="73"/>
      <c r="S115" s="73"/>
      <c r="T115" s="74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20" t="s">
        <v>162</v>
      </c>
      <c r="AU115" s="20" t="s">
        <v>82</v>
      </c>
    </row>
    <row r="116" s="2" customFormat="1" ht="22.2" customHeight="1">
      <c r="A116" s="39"/>
      <c r="B116" s="173"/>
      <c r="C116" s="174" t="s">
        <v>72</v>
      </c>
      <c r="D116" s="174" t="s">
        <v>155</v>
      </c>
      <c r="E116" s="175" t="s">
        <v>1416</v>
      </c>
      <c r="F116" s="176" t="s">
        <v>1417</v>
      </c>
      <c r="G116" s="177" t="s">
        <v>1370</v>
      </c>
      <c r="H116" s="178">
        <v>2</v>
      </c>
      <c r="I116" s="179"/>
      <c r="J116" s="180">
        <f>ROUND(I116*H116,2)</f>
        <v>0</v>
      </c>
      <c r="K116" s="176" t="s">
        <v>3</v>
      </c>
      <c r="L116" s="40"/>
      <c r="M116" s="181" t="s">
        <v>3</v>
      </c>
      <c r="N116" s="182" t="s">
        <v>43</v>
      </c>
      <c r="O116" s="73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185" t="s">
        <v>160</v>
      </c>
      <c r="AT116" s="185" t="s">
        <v>155</v>
      </c>
      <c r="AU116" s="185" t="s">
        <v>82</v>
      </c>
      <c r="AY116" s="20" t="s">
        <v>152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0" t="s">
        <v>80</v>
      </c>
      <c r="BK116" s="186">
        <f>ROUND(I116*H116,2)</f>
        <v>0</v>
      </c>
      <c r="BL116" s="20" t="s">
        <v>160</v>
      </c>
      <c r="BM116" s="185" t="s">
        <v>328</v>
      </c>
    </row>
    <row r="117" s="2" customFormat="1">
      <c r="A117" s="39"/>
      <c r="B117" s="40"/>
      <c r="C117" s="39"/>
      <c r="D117" s="187" t="s">
        <v>162</v>
      </c>
      <c r="E117" s="39"/>
      <c r="F117" s="188" t="s">
        <v>1417</v>
      </c>
      <c r="G117" s="39"/>
      <c r="H117" s="39"/>
      <c r="I117" s="189"/>
      <c r="J117" s="39"/>
      <c r="K117" s="39"/>
      <c r="L117" s="40"/>
      <c r="M117" s="190"/>
      <c r="N117" s="191"/>
      <c r="O117" s="73"/>
      <c r="P117" s="73"/>
      <c r="Q117" s="73"/>
      <c r="R117" s="73"/>
      <c r="S117" s="73"/>
      <c r="T117" s="74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20" t="s">
        <v>162</v>
      </c>
      <c r="AU117" s="20" t="s">
        <v>82</v>
      </c>
    </row>
    <row r="118" s="2" customFormat="1" ht="40.2" customHeight="1">
      <c r="A118" s="39"/>
      <c r="B118" s="173"/>
      <c r="C118" s="174" t="s">
        <v>202</v>
      </c>
      <c r="D118" s="174" t="s">
        <v>155</v>
      </c>
      <c r="E118" s="175" t="s">
        <v>1418</v>
      </c>
      <c r="F118" s="176" t="s">
        <v>1419</v>
      </c>
      <c r="G118" s="177" t="s">
        <v>1382</v>
      </c>
      <c r="H118" s="178">
        <v>2</v>
      </c>
      <c r="I118" s="179"/>
      <c r="J118" s="180">
        <f>ROUND(I118*H118,2)</f>
        <v>0</v>
      </c>
      <c r="K118" s="176" t="s">
        <v>3</v>
      </c>
      <c r="L118" s="40"/>
      <c r="M118" s="181" t="s">
        <v>3</v>
      </c>
      <c r="N118" s="182" t="s">
        <v>43</v>
      </c>
      <c r="O118" s="73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185" t="s">
        <v>160</v>
      </c>
      <c r="AT118" s="185" t="s">
        <v>155</v>
      </c>
      <c r="AU118" s="185" t="s">
        <v>82</v>
      </c>
      <c r="AY118" s="20" t="s">
        <v>152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20" t="s">
        <v>80</v>
      </c>
      <c r="BK118" s="186">
        <f>ROUND(I118*H118,2)</f>
        <v>0</v>
      </c>
      <c r="BL118" s="20" t="s">
        <v>160</v>
      </c>
      <c r="BM118" s="185" t="s">
        <v>341</v>
      </c>
    </row>
    <row r="119" s="2" customFormat="1">
      <c r="A119" s="39"/>
      <c r="B119" s="40"/>
      <c r="C119" s="39"/>
      <c r="D119" s="187" t="s">
        <v>162</v>
      </c>
      <c r="E119" s="39"/>
      <c r="F119" s="188" t="s">
        <v>1419</v>
      </c>
      <c r="G119" s="39"/>
      <c r="H119" s="39"/>
      <c r="I119" s="189"/>
      <c r="J119" s="39"/>
      <c r="K119" s="39"/>
      <c r="L119" s="40"/>
      <c r="M119" s="190"/>
      <c r="N119" s="191"/>
      <c r="O119" s="73"/>
      <c r="P119" s="73"/>
      <c r="Q119" s="73"/>
      <c r="R119" s="73"/>
      <c r="S119" s="73"/>
      <c r="T119" s="74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20" t="s">
        <v>162</v>
      </c>
      <c r="AU119" s="20" t="s">
        <v>82</v>
      </c>
    </row>
    <row r="120" s="12" customFormat="1" ht="22.8" customHeight="1">
      <c r="A120" s="12"/>
      <c r="B120" s="160"/>
      <c r="C120" s="12"/>
      <c r="D120" s="161" t="s">
        <v>71</v>
      </c>
      <c r="E120" s="171" t="s">
        <v>1273</v>
      </c>
      <c r="F120" s="171" t="s">
        <v>1274</v>
      </c>
      <c r="G120" s="12"/>
      <c r="H120" s="12"/>
      <c r="I120" s="163"/>
      <c r="J120" s="172">
        <f>BK120</f>
        <v>0</v>
      </c>
      <c r="K120" s="12"/>
      <c r="L120" s="160"/>
      <c r="M120" s="165"/>
      <c r="N120" s="166"/>
      <c r="O120" s="166"/>
      <c r="P120" s="167">
        <f>SUM(P121:P124)</f>
        <v>0</v>
      </c>
      <c r="Q120" s="166"/>
      <c r="R120" s="167">
        <f>SUM(R121:R124)</f>
        <v>0</v>
      </c>
      <c r="S120" s="166"/>
      <c r="T120" s="168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1" t="s">
        <v>160</v>
      </c>
      <c r="AT120" s="169" t="s">
        <v>71</v>
      </c>
      <c r="AU120" s="169" t="s">
        <v>80</v>
      </c>
      <c r="AY120" s="161" t="s">
        <v>152</v>
      </c>
      <c r="BK120" s="170">
        <f>SUM(BK121:BK124)</f>
        <v>0</v>
      </c>
    </row>
    <row r="121" s="2" customFormat="1" ht="14.4" customHeight="1">
      <c r="A121" s="39"/>
      <c r="B121" s="173"/>
      <c r="C121" s="174" t="s">
        <v>209</v>
      </c>
      <c r="D121" s="174" t="s">
        <v>155</v>
      </c>
      <c r="E121" s="175" t="s">
        <v>1275</v>
      </c>
      <c r="F121" s="176" t="s">
        <v>1383</v>
      </c>
      <c r="G121" s="177" t="s">
        <v>1241</v>
      </c>
      <c r="H121" s="178">
        <v>1</v>
      </c>
      <c r="I121" s="179"/>
      <c r="J121" s="180">
        <f>ROUND(I121*H121,2)</f>
        <v>0</v>
      </c>
      <c r="K121" s="176" t="s">
        <v>3</v>
      </c>
      <c r="L121" s="40"/>
      <c r="M121" s="181" t="s">
        <v>3</v>
      </c>
      <c r="N121" s="182" t="s">
        <v>43</v>
      </c>
      <c r="O121" s="73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185" t="s">
        <v>284</v>
      </c>
      <c r="AT121" s="185" t="s">
        <v>155</v>
      </c>
      <c r="AU121" s="185" t="s">
        <v>82</v>
      </c>
      <c r="AY121" s="20" t="s">
        <v>152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20" t="s">
        <v>80</v>
      </c>
      <c r="BK121" s="186">
        <f>ROUND(I121*H121,2)</f>
        <v>0</v>
      </c>
      <c r="BL121" s="20" t="s">
        <v>284</v>
      </c>
      <c r="BM121" s="185" t="s">
        <v>1420</v>
      </c>
    </row>
    <row r="122" s="2" customFormat="1">
      <c r="A122" s="39"/>
      <c r="B122" s="40"/>
      <c r="C122" s="39"/>
      <c r="D122" s="187" t="s">
        <v>162</v>
      </c>
      <c r="E122" s="39"/>
      <c r="F122" s="188" t="s">
        <v>1383</v>
      </c>
      <c r="G122" s="39"/>
      <c r="H122" s="39"/>
      <c r="I122" s="189"/>
      <c r="J122" s="39"/>
      <c r="K122" s="39"/>
      <c r="L122" s="40"/>
      <c r="M122" s="190"/>
      <c r="N122" s="191"/>
      <c r="O122" s="73"/>
      <c r="P122" s="73"/>
      <c r="Q122" s="73"/>
      <c r="R122" s="73"/>
      <c r="S122" s="73"/>
      <c r="T122" s="74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20" t="s">
        <v>162</v>
      </c>
      <c r="AU122" s="20" t="s">
        <v>82</v>
      </c>
    </row>
    <row r="123" s="2" customFormat="1" ht="14.4" customHeight="1">
      <c r="A123" s="39"/>
      <c r="B123" s="173"/>
      <c r="C123" s="174" t="s">
        <v>217</v>
      </c>
      <c r="D123" s="174" t="s">
        <v>155</v>
      </c>
      <c r="E123" s="175" t="s">
        <v>1278</v>
      </c>
      <c r="F123" s="176" t="s">
        <v>1385</v>
      </c>
      <c r="G123" s="177" t="s">
        <v>1241</v>
      </c>
      <c r="H123" s="178">
        <v>1</v>
      </c>
      <c r="I123" s="179"/>
      <c r="J123" s="180">
        <f>ROUND(I123*H123,2)</f>
        <v>0</v>
      </c>
      <c r="K123" s="176" t="s">
        <v>3</v>
      </c>
      <c r="L123" s="40"/>
      <c r="M123" s="181" t="s">
        <v>3</v>
      </c>
      <c r="N123" s="182" t="s">
        <v>43</v>
      </c>
      <c r="O123" s="73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185" t="s">
        <v>284</v>
      </c>
      <c r="AT123" s="185" t="s">
        <v>155</v>
      </c>
      <c r="AU123" s="185" t="s">
        <v>82</v>
      </c>
      <c r="AY123" s="20" t="s">
        <v>152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20" t="s">
        <v>80</v>
      </c>
      <c r="BK123" s="186">
        <f>ROUND(I123*H123,2)</f>
        <v>0</v>
      </c>
      <c r="BL123" s="20" t="s">
        <v>284</v>
      </c>
      <c r="BM123" s="185" t="s">
        <v>1421</v>
      </c>
    </row>
    <row r="124" s="2" customFormat="1">
      <c r="A124" s="39"/>
      <c r="B124" s="40"/>
      <c r="C124" s="39"/>
      <c r="D124" s="187" t="s">
        <v>162</v>
      </c>
      <c r="E124" s="39"/>
      <c r="F124" s="188" t="s">
        <v>1385</v>
      </c>
      <c r="G124" s="39"/>
      <c r="H124" s="39"/>
      <c r="I124" s="189"/>
      <c r="J124" s="39"/>
      <c r="K124" s="39"/>
      <c r="L124" s="40"/>
      <c r="M124" s="223"/>
      <c r="N124" s="224"/>
      <c r="O124" s="225"/>
      <c r="P124" s="225"/>
      <c r="Q124" s="225"/>
      <c r="R124" s="225"/>
      <c r="S124" s="225"/>
      <c r="T124" s="22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20" t="s">
        <v>162</v>
      </c>
      <c r="AU124" s="20" t="s">
        <v>82</v>
      </c>
    </row>
    <row r="125" s="2" customFormat="1" ht="6.96" customHeight="1">
      <c r="A125" s="39"/>
      <c r="B125" s="56"/>
      <c r="C125" s="57"/>
      <c r="D125" s="57"/>
      <c r="E125" s="57"/>
      <c r="F125" s="57"/>
      <c r="G125" s="57"/>
      <c r="H125" s="57"/>
      <c r="I125" s="57"/>
      <c r="J125" s="57"/>
      <c r="K125" s="57"/>
      <c r="L125" s="40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autoFilter ref="C87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107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="1" customFormat="1" ht="24.96" customHeight="1">
      <c r="B4" s="23"/>
      <c r="D4" s="24" t="s">
        <v>111</v>
      </c>
      <c r="L4" s="23"/>
      <c r="M4" s="123" t="s">
        <v>11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33" t="s">
        <v>17</v>
      </c>
      <c r="L6" s="23"/>
    </row>
    <row r="7" s="1" customFormat="1" ht="27" customHeight="1">
      <c r="B7" s="23"/>
      <c r="E7" s="124" t="str">
        <f>'Rekapitulace stavby'!K6</f>
        <v>ZŠ Konečná-učebna žákovské kuchyňky vč.kabinetu,vybudování bezbar.WC a rekontrukce bezbar.přístupu</v>
      </c>
      <c r="F7" s="33"/>
      <c r="G7" s="33"/>
      <c r="H7" s="33"/>
      <c r="L7" s="23"/>
    </row>
    <row r="8" s="2" customFormat="1" ht="12" customHeight="1">
      <c r="A8" s="39"/>
      <c r="B8" s="40"/>
      <c r="C8" s="39"/>
      <c r="D8" s="33" t="s">
        <v>112</v>
      </c>
      <c r="E8" s="39"/>
      <c r="F8" s="39"/>
      <c r="G8" s="39"/>
      <c r="H8" s="39"/>
      <c r="I8" s="39"/>
      <c r="J8" s="39"/>
      <c r="K8" s="39"/>
      <c r="L8" s="12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0"/>
      <c r="C9" s="39"/>
      <c r="D9" s="39"/>
      <c r="E9" s="63" t="s">
        <v>1422</v>
      </c>
      <c r="F9" s="39"/>
      <c r="G9" s="39"/>
      <c r="H9" s="39"/>
      <c r="I9" s="39"/>
      <c r="J9" s="39"/>
      <c r="K9" s="39"/>
      <c r="L9" s="12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2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2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15. 1. 2024</v>
      </c>
      <c r="K12" s="39"/>
      <c r="L12" s="12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2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2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2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2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2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2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2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2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2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2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1423</v>
      </c>
      <c r="K23" s="39"/>
      <c r="L23" s="12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">
        <v>1424</v>
      </c>
      <c r="F24" s="39"/>
      <c r="G24" s="39"/>
      <c r="H24" s="39"/>
      <c r="I24" s="33" t="s">
        <v>28</v>
      </c>
      <c r="J24" s="28" t="s">
        <v>3</v>
      </c>
      <c r="K24" s="39"/>
      <c r="L24" s="12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2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2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72" customHeight="1">
      <c r="A27" s="126"/>
      <c r="B27" s="127"/>
      <c r="C27" s="126"/>
      <c r="D27" s="126"/>
      <c r="E27" s="37" t="s">
        <v>37</v>
      </c>
      <c r="F27" s="37"/>
      <c r="G27" s="37"/>
      <c r="H27" s="37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2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2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9" t="s">
        <v>38</v>
      </c>
      <c r="E30" s="39"/>
      <c r="F30" s="39"/>
      <c r="G30" s="39"/>
      <c r="H30" s="39"/>
      <c r="I30" s="39"/>
      <c r="J30" s="91">
        <f>ROUND(J81, 2)</f>
        <v>0</v>
      </c>
      <c r="K30" s="39"/>
      <c r="L30" s="12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2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2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30" t="s">
        <v>42</v>
      </c>
      <c r="E33" s="33" t="s">
        <v>43</v>
      </c>
      <c r="F33" s="131">
        <f>ROUND((SUM(BE81:BE246)),  2)</f>
        <v>0</v>
      </c>
      <c r="G33" s="39"/>
      <c r="H33" s="39"/>
      <c r="I33" s="132">
        <v>0.20999999999999999</v>
      </c>
      <c r="J33" s="131">
        <f>ROUND(((SUM(BE81:BE246))*I33),  2)</f>
        <v>0</v>
      </c>
      <c r="K33" s="39"/>
      <c r="L33" s="12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44</v>
      </c>
      <c r="F34" s="131">
        <f>ROUND((SUM(BF81:BF246)),  2)</f>
        <v>0</v>
      </c>
      <c r="G34" s="39"/>
      <c r="H34" s="39"/>
      <c r="I34" s="132">
        <v>0.12</v>
      </c>
      <c r="J34" s="131">
        <f>ROUND(((SUM(BF81:BF246))*I34),  2)</f>
        <v>0</v>
      </c>
      <c r="K34" s="39"/>
      <c r="L34" s="12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45</v>
      </c>
      <c r="F35" s="131">
        <f>ROUND((SUM(BG81:BG246)),  2)</f>
        <v>0</v>
      </c>
      <c r="G35" s="39"/>
      <c r="H35" s="39"/>
      <c r="I35" s="132">
        <v>0.20999999999999999</v>
      </c>
      <c r="J35" s="131">
        <f>0</f>
        <v>0</v>
      </c>
      <c r="K35" s="39"/>
      <c r="L35" s="12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46</v>
      </c>
      <c r="F36" s="131">
        <f>ROUND((SUM(BH81:BH246)),  2)</f>
        <v>0</v>
      </c>
      <c r="G36" s="39"/>
      <c r="H36" s="39"/>
      <c r="I36" s="132">
        <v>0.12</v>
      </c>
      <c r="J36" s="131">
        <f>0</f>
        <v>0</v>
      </c>
      <c r="K36" s="39"/>
      <c r="L36" s="12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47</v>
      </c>
      <c r="F37" s="131">
        <f>ROUND((SUM(BI81:BI246)),  2)</f>
        <v>0</v>
      </c>
      <c r="G37" s="39"/>
      <c r="H37" s="39"/>
      <c r="I37" s="132">
        <v>0</v>
      </c>
      <c r="J37" s="131">
        <f>0</f>
        <v>0</v>
      </c>
      <c r="K37" s="39"/>
      <c r="L37" s="12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2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3"/>
      <c r="D39" s="134" t="s">
        <v>48</v>
      </c>
      <c r="E39" s="77"/>
      <c r="F39" s="77"/>
      <c r="G39" s="135" t="s">
        <v>49</v>
      </c>
      <c r="H39" s="136" t="s">
        <v>50</v>
      </c>
      <c r="I39" s="77"/>
      <c r="J39" s="137">
        <f>SUM(J30:J37)</f>
        <v>0</v>
      </c>
      <c r="K39" s="138"/>
      <c r="L39" s="12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2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2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39"/>
      <c r="E45" s="39"/>
      <c r="F45" s="39"/>
      <c r="G45" s="39"/>
      <c r="H45" s="39"/>
      <c r="I45" s="39"/>
      <c r="J45" s="39"/>
      <c r="K45" s="39"/>
      <c r="L45" s="12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2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2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7" customHeight="1">
      <c r="A48" s="39"/>
      <c r="B48" s="40"/>
      <c r="C48" s="39"/>
      <c r="D48" s="39"/>
      <c r="E48" s="124" t="str">
        <f>E7</f>
        <v>ZŠ Konečná-učebna žákovské kuchyňky vč.kabinetu,vybudování bezbar.WC a rekontrukce bezbar.přístupu</v>
      </c>
      <c r="F48" s="33"/>
      <c r="G48" s="33"/>
      <c r="H48" s="33"/>
      <c r="I48" s="39"/>
      <c r="J48" s="39"/>
      <c r="K48" s="39"/>
      <c r="L48" s="12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112</v>
      </c>
      <c r="D49" s="39"/>
      <c r="E49" s="39"/>
      <c r="F49" s="39"/>
      <c r="G49" s="39"/>
      <c r="H49" s="39"/>
      <c r="I49" s="39"/>
      <c r="J49" s="39"/>
      <c r="K49" s="39"/>
      <c r="L49" s="12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39"/>
      <c r="D50" s="39"/>
      <c r="E50" s="63" t="str">
        <f>E9</f>
        <v>D.1.4.05 - Silnoproudá elektrotechnika</v>
      </c>
      <c r="F50" s="39"/>
      <c r="G50" s="39"/>
      <c r="H50" s="39"/>
      <c r="I50" s="39"/>
      <c r="J50" s="39"/>
      <c r="K50" s="39"/>
      <c r="L50" s="12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2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39"/>
      <c r="E52" s="39"/>
      <c r="F52" s="28" t="str">
        <f>F12</f>
        <v>Karlovy Vary</v>
      </c>
      <c r="G52" s="39"/>
      <c r="H52" s="39"/>
      <c r="I52" s="33" t="s">
        <v>23</v>
      </c>
      <c r="J52" s="65" t="str">
        <f>IF(J12="","",J12)</f>
        <v>15. 1. 2024</v>
      </c>
      <c r="K52" s="39"/>
      <c r="L52" s="12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2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Karlovy Vary</v>
      </c>
      <c r="G54" s="39"/>
      <c r="H54" s="39"/>
      <c r="I54" s="33" t="s">
        <v>31</v>
      </c>
      <c r="J54" s="37" t="str">
        <f>E21</f>
        <v>Oto Szakos</v>
      </c>
      <c r="K54" s="39"/>
      <c r="L54" s="12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Klimešová Miroslava</v>
      </c>
      <c r="K55" s="39"/>
      <c r="L55" s="12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2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39" t="s">
        <v>115</v>
      </c>
      <c r="D57" s="133"/>
      <c r="E57" s="133"/>
      <c r="F57" s="133"/>
      <c r="G57" s="133"/>
      <c r="H57" s="133"/>
      <c r="I57" s="133"/>
      <c r="J57" s="140" t="s">
        <v>116</v>
      </c>
      <c r="K57" s="133"/>
      <c r="L57" s="12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2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1" t="s">
        <v>70</v>
      </c>
      <c r="D59" s="39"/>
      <c r="E59" s="39"/>
      <c r="F59" s="39"/>
      <c r="G59" s="39"/>
      <c r="H59" s="39"/>
      <c r="I59" s="39"/>
      <c r="J59" s="91">
        <f>J81</f>
        <v>0</v>
      </c>
      <c r="K59" s="39"/>
      <c r="L59" s="12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117</v>
      </c>
    </row>
    <row r="60" s="9" customFormat="1" ht="24.96" customHeight="1">
      <c r="A60" s="9"/>
      <c r="B60" s="142"/>
      <c r="C60" s="9"/>
      <c r="D60" s="143" t="s">
        <v>128</v>
      </c>
      <c r="E60" s="144"/>
      <c r="F60" s="144"/>
      <c r="G60" s="144"/>
      <c r="H60" s="144"/>
      <c r="I60" s="144"/>
      <c r="J60" s="145">
        <f>J82</f>
        <v>0</v>
      </c>
      <c r="K60" s="9"/>
      <c r="L60" s="14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46"/>
      <c r="C61" s="10"/>
      <c r="D61" s="147" t="s">
        <v>1425</v>
      </c>
      <c r="E61" s="148"/>
      <c r="F61" s="148"/>
      <c r="G61" s="148"/>
      <c r="H61" s="148"/>
      <c r="I61" s="148"/>
      <c r="J61" s="149">
        <f>J83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12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6.96" customHeight="1">
      <c r="A63" s="39"/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12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="2" customFormat="1" ht="6.96" customHeight="1">
      <c r="A67" s="39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12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24.96" customHeight="1">
      <c r="A68" s="39"/>
      <c r="B68" s="40"/>
      <c r="C68" s="24" t="s">
        <v>137</v>
      </c>
      <c r="D68" s="39"/>
      <c r="E68" s="39"/>
      <c r="F68" s="39"/>
      <c r="G68" s="39"/>
      <c r="H68" s="39"/>
      <c r="I68" s="39"/>
      <c r="J68" s="39"/>
      <c r="K68" s="39"/>
      <c r="L68" s="12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12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12" customHeight="1">
      <c r="A70" s="39"/>
      <c r="B70" s="40"/>
      <c r="C70" s="33" t="s">
        <v>17</v>
      </c>
      <c r="D70" s="39"/>
      <c r="E70" s="39"/>
      <c r="F70" s="39"/>
      <c r="G70" s="39"/>
      <c r="H70" s="39"/>
      <c r="I70" s="39"/>
      <c r="J70" s="39"/>
      <c r="K70" s="39"/>
      <c r="L70" s="12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7" customHeight="1">
      <c r="A71" s="39"/>
      <c r="B71" s="40"/>
      <c r="C71" s="39"/>
      <c r="D71" s="39"/>
      <c r="E71" s="124" t="str">
        <f>E7</f>
        <v>ZŠ Konečná-učebna žákovské kuchyňky vč.kabinetu,vybudování bezbar.WC a rekontrukce bezbar.přístupu</v>
      </c>
      <c r="F71" s="33"/>
      <c r="G71" s="33"/>
      <c r="H71" s="33"/>
      <c r="I71" s="39"/>
      <c r="J71" s="39"/>
      <c r="K71" s="39"/>
      <c r="L71" s="12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112</v>
      </c>
      <c r="D72" s="39"/>
      <c r="E72" s="39"/>
      <c r="F72" s="39"/>
      <c r="G72" s="39"/>
      <c r="H72" s="39"/>
      <c r="I72" s="39"/>
      <c r="J72" s="39"/>
      <c r="K72" s="39"/>
      <c r="L72" s="12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5.6" customHeight="1">
      <c r="A73" s="39"/>
      <c r="B73" s="40"/>
      <c r="C73" s="39"/>
      <c r="D73" s="39"/>
      <c r="E73" s="63" t="str">
        <f>E9</f>
        <v>D.1.4.05 - Silnoproudá elektrotechnika</v>
      </c>
      <c r="F73" s="39"/>
      <c r="G73" s="39"/>
      <c r="H73" s="39"/>
      <c r="I73" s="39"/>
      <c r="J73" s="39"/>
      <c r="K73" s="39"/>
      <c r="L73" s="12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39"/>
      <c r="D74" s="39"/>
      <c r="E74" s="39"/>
      <c r="F74" s="39"/>
      <c r="G74" s="39"/>
      <c r="H74" s="39"/>
      <c r="I74" s="39"/>
      <c r="J74" s="39"/>
      <c r="K74" s="39"/>
      <c r="L74" s="12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21</v>
      </c>
      <c r="D75" s="39"/>
      <c r="E75" s="39"/>
      <c r="F75" s="28" t="str">
        <f>F12</f>
        <v>Karlovy Vary</v>
      </c>
      <c r="G75" s="39"/>
      <c r="H75" s="39"/>
      <c r="I75" s="33" t="s">
        <v>23</v>
      </c>
      <c r="J75" s="65" t="str">
        <f>IF(J12="","",J12)</f>
        <v>15. 1. 2024</v>
      </c>
      <c r="K75" s="39"/>
      <c r="L75" s="12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12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5.6" customHeight="1">
      <c r="A77" s="39"/>
      <c r="B77" s="40"/>
      <c r="C77" s="33" t="s">
        <v>25</v>
      </c>
      <c r="D77" s="39"/>
      <c r="E77" s="39"/>
      <c r="F77" s="28" t="str">
        <f>E15</f>
        <v>Statutární město Karlovy Vary</v>
      </c>
      <c r="G77" s="39"/>
      <c r="H77" s="39"/>
      <c r="I77" s="33" t="s">
        <v>31</v>
      </c>
      <c r="J77" s="37" t="str">
        <f>E21</f>
        <v>Oto Szakos</v>
      </c>
      <c r="K77" s="39"/>
      <c r="L77" s="12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6" customHeight="1">
      <c r="A78" s="39"/>
      <c r="B78" s="40"/>
      <c r="C78" s="33" t="s">
        <v>29</v>
      </c>
      <c r="D78" s="39"/>
      <c r="E78" s="39"/>
      <c r="F78" s="28" t="str">
        <f>IF(E18="","",E18)</f>
        <v>Vyplň údaj</v>
      </c>
      <c r="G78" s="39"/>
      <c r="H78" s="39"/>
      <c r="I78" s="33" t="s">
        <v>34</v>
      </c>
      <c r="J78" s="37" t="str">
        <f>E24</f>
        <v>Klimešová Miroslava</v>
      </c>
      <c r="K78" s="39"/>
      <c r="L78" s="12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0.32" customHeight="1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12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1" customFormat="1" ht="29.28" customHeight="1">
      <c r="A80" s="150"/>
      <c r="B80" s="151"/>
      <c r="C80" s="152" t="s">
        <v>138</v>
      </c>
      <c r="D80" s="153" t="s">
        <v>57</v>
      </c>
      <c r="E80" s="153" t="s">
        <v>53</v>
      </c>
      <c r="F80" s="153" t="s">
        <v>54</v>
      </c>
      <c r="G80" s="153" t="s">
        <v>139</v>
      </c>
      <c r="H80" s="153" t="s">
        <v>140</v>
      </c>
      <c r="I80" s="153" t="s">
        <v>141</v>
      </c>
      <c r="J80" s="153" t="s">
        <v>116</v>
      </c>
      <c r="K80" s="154" t="s">
        <v>142</v>
      </c>
      <c r="L80" s="155"/>
      <c r="M80" s="81" t="s">
        <v>3</v>
      </c>
      <c r="N80" s="82" t="s">
        <v>42</v>
      </c>
      <c r="O80" s="82" t="s">
        <v>143</v>
      </c>
      <c r="P80" s="82" t="s">
        <v>144</v>
      </c>
      <c r="Q80" s="82" t="s">
        <v>145</v>
      </c>
      <c r="R80" s="82" t="s">
        <v>146</v>
      </c>
      <c r="S80" s="82" t="s">
        <v>147</v>
      </c>
      <c r="T80" s="83" t="s">
        <v>148</v>
      </c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</row>
    <row r="81" s="2" customFormat="1" ht="22.8" customHeight="1">
      <c r="A81" s="39"/>
      <c r="B81" s="40"/>
      <c r="C81" s="88" t="s">
        <v>149</v>
      </c>
      <c r="D81" s="39"/>
      <c r="E81" s="39"/>
      <c r="F81" s="39"/>
      <c r="G81" s="39"/>
      <c r="H81" s="39"/>
      <c r="I81" s="39"/>
      <c r="J81" s="156">
        <f>BK81</f>
        <v>0</v>
      </c>
      <c r="K81" s="39"/>
      <c r="L81" s="40"/>
      <c r="M81" s="84"/>
      <c r="N81" s="69"/>
      <c r="O81" s="85"/>
      <c r="P81" s="157">
        <f>P82</f>
        <v>0</v>
      </c>
      <c r="Q81" s="85"/>
      <c r="R81" s="157">
        <f>R82</f>
        <v>0.30829000000000001</v>
      </c>
      <c r="S81" s="85"/>
      <c r="T81" s="158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20" t="s">
        <v>71</v>
      </c>
      <c r="AU81" s="20" t="s">
        <v>117</v>
      </c>
      <c r="BK81" s="159">
        <f>BK82</f>
        <v>0</v>
      </c>
    </row>
    <row r="82" s="12" customFormat="1" ht="25.92" customHeight="1">
      <c r="A82" s="12"/>
      <c r="B82" s="160"/>
      <c r="C82" s="12"/>
      <c r="D82" s="161" t="s">
        <v>71</v>
      </c>
      <c r="E82" s="162" t="s">
        <v>385</v>
      </c>
      <c r="F82" s="162" t="s">
        <v>386</v>
      </c>
      <c r="G82" s="12"/>
      <c r="H82" s="12"/>
      <c r="I82" s="163"/>
      <c r="J82" s="164">
        <f>BK82</f>
        <v>0</v>
      </c>
      <c r="K82" s="12"/>
      <c r="L82" s="160"/>
      <c r="M82" s="165"/>
      <c r="N82" s="166"/>
      <c r="O82" s="166"/>
      <c r="P82" s="167">
        <f>P83</f>
        <v>0</v>
      </c>
      <c r="Q82" s="166"/>
      <c r="R82" s="167">
        <f>R83</f>
        <v>0.30829000000000001</v>
      </c>
      <c r="S82" s="166"/>
      <c r="T82" s="16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61" t="s">
        <v>82</v>
      </c>
      <c r="AT82" s="169" t="s">
        <v>71</v>
      </c>
      <c r="AU82" s="169" t="s">
        <v>72</v>
      </c>
      <c r="AY82" s="161" t="s">
        <v>152</v>
      </c>
      <c r="BK82" s="170">
        <f>BK83</f>
        <v>0</v>
      </c>
    </row>
    <row r="83" s="12" customFormat="1" ht="22.8" customHeight="1">
      <c r="A83" s="12"/>
      <c r="B83" s="160"/>
      <c r="C83" s="12"/>
      <c r="D83" s="161" t="s">
        <v>71</v>
      </c>
      <c r="E83" s="171" t="s">
        <v>1426</v>
      </c>
      <c r="F83" s="171" t="s">
        <v>1427</v>
      </c>
      <c r="G83" s="12"/>
      <c r="H83" s="12"/>
      <c r="I83" s="163"/>
      <c r="J83" s="172">
        <f>BK83</f>
        <v>0</v>
      </c>
      <c r="K83" s="12"/>
      <c r="L83" s="160"/>
      <c r="M83" s="165"/>
      <c r="N83" s="166"/>
      <c r="O83" s="166"/>
      <c r="P83" s="167">
        <f>SUM(P84:P246)</f>
        <v>0</v>
      </c>
      <c r="Q83" s="166"/>
      <c r="R83" s="167">
        <f>SUM(R84:R246)</f>
        <v>0.30829000000000001</v>
      </c>
      <c r="S83" s="166"/>
      <c r="T83" s="168">
        <f>SUM(T84:T246)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61" t="s">
        <v>82</v>
      </c>
      <c r="AT83" s="169" t="s">
        <v>71</v>
      </c>
      <c r="AU83" s="169" t="s">
        <v>80</v>
      </c>
      <c r="AY83" s="161" t="s">
        <v>152</v>
      </c>
      <c r="BK83" s="170">
        <f>SUM(BK84:BK246)</f>
        <v>0</v>
      </c>
    </row>
    <row r="84" s="2" customFormat="1" ht="19.8" customHeight="1">
      <c r="A84" s="39"/>
      <c r="B84" s="173"/>
      <c r="C84" s="174" t="s">
        <v>80</v>
      </c>
      <c r="D84" s="174" t="s">
        <v>155</v>
      </c>
      <c r="E84" s="175" t="s">
        <v>1428</v>
      </c>
      <c r="F84" s="176" t="s">
        <v>1429</v>
      </c>
      <c r="G84" s="177" t="s">
        <v>170</v>
      </c>
      <c r="H84" s="178">
        <v>46</v>
      </c>
      <c r="I84" s="179"/>
      <c r="J84" s="180">
        <f>ROUND(I84*H84,2)</f>
        <v>0</v>
      </c>
      <c r="K84" s="176" t="s">
        <v>159</v>
      </c>
      <c r="L84" s="40"/>
      <c r="M84" s="181" t="s">
        <v>3</v>
      </c>
      <c r="N84" s="182" t="s">
        <v>43</v>
      </c>
      <c r="O84" s="73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185" t="s">
        <v>284</v>
      </c>
      <c r="AT84" s="185" t="s">
        <v>155</v>
      </c>
      <c r="AU84" s="185" t="s">
        <v>82</v>
      </c>
      <c r="AY84" s="20" t="s">
        <v>152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20" t="s">
        <v>80</v>
      </c>
      <c r="BK84" s="186">
        <f>ROUND(I84*H84,2)</f>
        <v>0</v>
      </c>
      <c r="BL84" s="20" t="s">
        <v>284</v>
      </c>
      <c r="BM84" s="185" t="s">
        <v>1430</v>
      </c>
    </row>
    <row r="85" s="2" customFormat="1">
      <c r="A85" s="39"/>
      <c r="B85" s="40"/>
      <c r="C85" s="39"/>
      <c r="D85" s="187" t="s">
        <v>162</v>
      </c>
      <c r="E85" s="39"/>
      <c r="F85" s="188" t="s">
        <v>1431</v>
      </c>
      <c r="G85" s="39"/>
      <c r="H85" s="39"/>
      <c r="I85" s="189"/>
      <c r="J85" s="39"/>
      <c r="K85" s="39"/>
      <c r="L85" s="40"/>
      <c r="M85" s="190"/>
      <c r="N85" s="191"/>
      <c r="O85" s="73"/>
      <c r="P85" s="73"/>
      <c r="Q85" s="73"/>
      <c r="R85" s="73"/>
      <c r="S85" s="73"/>
      <c r="T85" s="74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20" t="s">
        <v>162</v>
      </c>
      <c r="AU85" s="20" t="s">
        <v>82</v>
      </c>
    </row>
    <row r="86" s="2" customFormat="1">
      <c r="A86" s="39"/>
      <c r="B86" s="40"/>
      <c r="C86" s="39"/>
      <c r="D86" s="192" t="s">
        <v>164</v>
      </c>
      <c r="E86" s="39"/>
      <c r="F86" s="193" t="s">
        <v>1432</v>
      </c>
      <c r="G86" s="39"/>
      <c r="H86" s="39"/>
      <c r="I86" s="189"/>
      <c r="J86" s="39"/>
      <c r="K86" s="39"/>
      <c r="L86" s="40"/>
      <c r="M86" s="190"/>
      <c r="N86" s="191"/>
      <c r="O86" s="73"/>
      <c r="P86" s="73"/>
      <c r="Q86" s="73"/>
      <c r="R86" s="73"/>
      <c r="S86" s="73"/>
      <c r="T86" s="74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20" t="s">
        <v>164</v>
      </c>
      <c r="AU86" s="20" t="s">
        <v>82</v>
      </c>
    </row>
    <row r="87" s="2" customFormat="1" ht="19.8" customHeight="1">
      <c r="A87" s="39"/>
      <c r="B87" s="173"/>
      <c r="C87" s="209" t="s">
        <v>82</v>
      </c>
      <c r="D87" s="209" t="s">
        <v>397</v>
      </c>
      <c r="E87" s="210" t="s">
        <v>1433</v>
      </c>
      <c r="F87" s="211" t="s">
        <v>1434</v>
      </c>
      <c r="G87" s="212" t="s">
        <v>170</v>
      </c>
      <c r="H87" s="213">
        <v>43</v>
      </c>
      <c r="I87" s="214"/>
      <c r="J87" s="215">
        <f>ROUND(I87*H87,2)</f>
        <v>0</v>
      </c>
      <c r="K87" s="211" t="s">
        <v>159</v>
      </c>
      <c r="L87" s="216"/>
      <c r="M87" s="217" t="s">
        <v>3</v>
      </c>
      <c r="N87" s="218" t="s">
        <v>43</v>
      </c>
      <c r="O87" s="73"/>
      <c r="P87" s="183">
        <f>O87*H87</f>
        <v>0</v>
      </c>
      <c r="Q87" s="183">
        <v>4.0000000000000003E-05</v>
      </c>
      <c r="R87" s="183">
        <f>Q87*H87</f>
        <v>0.0017200000000000002</v>
      </c>
      <c r="S87" s="183">
        <v>0</v>
      </c>
      <c r="T87" s="184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185" t="s">
        <v>400</v>
      </c>
      <c r="AT87" s="185" t="s">
        <v>397</v>
      </c>
      <c r="AU87" s="185" t="s">
        <v>82</v>
      </c>
      <c r="AY87" s="20" t="s">
        <v>152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20" t="s">
        <v>80</v>
      </c>
      <c r="BK87" s="186">
        <f>ROUND(I87*H87,2)</f>
        <v>0</v>
      </c>
      <c r="BL87" s="20" t="s">
        <v>284</v>
      </c>
      <c r="BM87" s="185" t="s">
        <v>1435</v>
      </c>
    </row>
    <row r="88" s="2" customFormat="1">
      <c r="A88" s="39"/>
      <c r="B88" s="40"/>
      <c r="C88" s="39"/>
      <c r="D88" s="187" t="s">
        <v>162</v>
      </c>
      <c r="E88" s="39"/>
      <c r="F88" s="188" t="s">
        <v>1434</v>
      </c>
      <c r="G88" s="39"/>
      <c r="H88" s="39"/>
      <c r="I88" s="189"/>
      <c r="J88" s="39"/>
      <c r="K88" s="39"/>
      <c r="L88" s="40"/>
      <c r="M88" s="190"/>
      <c r="N88" s="191"/>
      <c r="O88" s="73"/>
      <c r="P88" s="73"/>
      <c r="Q88" s="73"/>
      <c r="R88" s="73"/>
      <c r="S88" s="73"/>
      <c r="T88" s="74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162</v>
      </c>
      <c r="AU88" s="20" t="s">
        <v>82</v>
      </c>
    </row>
    <row r="89" s="2" customFormat="1" ht="22.2" customHeight="1">
      <c r="A89" s="39"/>
      <c r="B89" s="173"/>
      <c r="C89" s="209" t="s">
        <v>153</v>
      </c>
      <c r="D89" s="209" t="s">
        <v>397</v>
      </c>
      <c r="E89" s="210" t="s">
        <v>1436</v>
      </c>
      <c r="F89" s="211" t="s">
        <v>1437</v>
      </c>
      <c r="G89" s="212" t="s">
        <v>170</v>
      </c>
      <c r="H89" s="213">
        <v>3</v>
      </c>
      <c r="I89" s="214"/>
      <c r="J89" s="215">
        <f>ROUND(I89*H89,2)</f>
        <v>0</v>
      </c>
      <c r="K89" s="211" t="s">
        <v>159</v>
      </c>
      <c r="L89" s="216"/>
      <c r="M89" s="217" t="s">
        <v>3</v>
      </c>
      <c r="N89" s="218" t="s">
        <v>43</v>
      </c>
      <c r="O89" s="73"/>
      <c r="P89" s="183">
        <f>O89*H89</f>
        <v>0</v>
      </c>
      <c r="Q89" s="183">
        <v>5.0000000000000002E-05</v>
      </c>
      <c r="R89" s="183">
        <f>Q89*H89</f>
        <v>0.00015000000000000001</v>
      </c>
      <c r="S89" s="183">
        <v>0</v>
      </c>
      <c r="T89" s="184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185" t="s">
        <v>400</v>
      </c>
      <c r="AT89" s="185" t="s">
        <v>397</v>
      </c>
      <c r="AU89" s="185" t="s">
        <v>82</v>
      </c>
      <c r="AY89" s="20" t="s">
        <v>152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20" t="s">
        <v>80</v>
      </c>
      <c r="BK89" s="186">
        <f>ROUND(I89*H89,2)</f>
        <v>0</v>
      </c>
      <c r="BL89" s="20" t="s">
        <v>284</v>
      </c>
      <c r="BM89" s="185" t="s">
        <v>1438</v>
      </c>
    </row>
    <row r="90" s="2" customFormat="1">
      <c r="A90" s="39"/>
      <c r="B90" s="40"/>
      <c r="C90" s="39"/>
      <c r="D90" s="187" t="s">
        <v>162</v>
      </c>
      <c r="E90" s="39"/>
      <c r="F90" s="188" t="s">
        <v>1437</v>
      </c>
      <c r="G90" s="39"/>
      <c r="H90" s="39"/>
      <c r="I90" s="189"/>
      <c r="J90" s="39"/>
      <c r="K90" s="39"/>
      <c r="L90" s="40"/>
      <c r="M90" s="190"/>
      <c r="N90" s="191"/>
      <c r="O90" s="73"/>
      <c r="P90" s="73"/>
      <c r="Q90" s="73"/>
      <c r="R90" s="73"/>
      <c r="S90" s="73"/>
      <c r="T90" s="74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20" t="s">
        <v>162</v>
      </c>
      <c r="AU90" s="20" t="s">
        <v>82</v>
      </c>
    </row>
    <row r="91" s="2" customFormat="1" ht="14.4" customHeight="1">
      <c r="A91" s="39"/>
      <c r="B91" s="173"/>
      <c r="C91" s="174" t="s">
        <v>160</v>
      </c>
      <c r="D91" s="174" t="s">
        <v>155</v>
      </c>
      <c r="E91" s="175" t="s">
        <v>1439</v>
      </c>
      <c r="F91" s="176" t="s">
        <v>1440</v>
      </c>
      <c r="G91" s="177" t="s">
        <v>170</v>
      </c>
      <c r="H91" s="178">
        <v>10</v>
      </c>
      <c r="I91" s="179"/>
      <c r="J91" s="180">
        <f>ROUND(I91*H91,2)</f>
        <v>0</v>
      </c>
      <c r="K91" s="176" t="s">
        <v>159</v>
      </c>
      <c r="L91" s="40"/>
      <c r="M91" s="181" t="s">
        <v>3</v>
      </c>
      <c r="N91" s="182" t="s">
        <v>43</v>
      </c>
      <c r="O91" s="73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85" t="s">
        <v>284</v>
      </c>
      <c r="AT91" s="185" t="s">
        <v>155</v>
      </c>
      <c r="AU91" s="185" t="s">
        <v>82</v>
      </c>
      <c r="AY91" s="20" t="s">
        <v>152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0" t="s">
        <v>80</v>
      </c>
      <c r="BK91" s="186">
        <f>ROUND(I91*H91,2)</f>
        <v>0</v>
      </c>
      <c r="BL91" s="20" t="s">
        <v>284</v>
      </c>
      <c r="BM91" s="185" t="s">
        <v>1441</v>
      </c>
    </row>
    <row r="92" s="2" customFormat="1">
      <c r="A92" s="39"/>
      <c r="B92" s="40"/>
      <c r="C92" s="39"/>
      <c r="D92" s="187" t="s">
        <v>162</v>
      </c>
      <c r="E92" s="39"/>
      <c r="F92" s="188" t="s">
        <v>1442</v>
      </c>
      <c r="G92" s="39"/>
      <c r="H92" s="39"/>
      <c r="I92" s="189"/>
      <c r="J92" s="39"/>
      <c r="K92" s="39"/>
      <c r="L92" s="40"/>
      <c r="M92" s="190"/>
      <c r="N92" s="191"/>
      <c r="O92" s="73"/>
      <c r="P92" s="73"/>
      <c r="Q92" s="73"/>
      <c r="R92" s="73"/>
      <c r="S92" s="73"/>
      <c r="T92" s="74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20" t="s">
        <v>162</v>
      </c>
      <c r="AU92" s="20" t="s">
        <v>82</v>
      </c>
    </row>
    <row r="93" s="2" customFormat="1">
      <c r="A93" s="39"/>
      <c r="B93" s="40"/>
      <c r="C93" s="39"/>
      <c r="D93" s="192" t="s">
        <v>164</v>
      </c>
      <c r="E93" s="39"/>
      <c r="F93" s="193" t="s">
        <v>1443</v>
      </c>
      <c r="G93" s="39"/>
      <c r="H93" s="39"/>
      <c r="I93" s="189"/>
      <c r="J93" s="39"/>
      <c r="K93" s="39"/>
      <c r="L93" s="40"/>
      <c r="M93" s="190"/>
      <c r="N93" s="191"/>
      <c r="O93" s="73"/>
      <c r="P93" s="73"/>
      <c r="Q93" s="73"/>
      <c r="R93" s="73"/>
      <c r="S93" s="73"/>
      <c r="T93" s="7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164</v>
      </c>
      <c r="AU93" s="20" t="s">
        <v>82</v>
      </c>
    </row>
    <row r="94" s="2" customFormat="1" ht="22.2" customHeight="1">
      <c r="A94" s="39"/>
      <c r="B94" s="173"/>
      <c r="C94" s="209" t="s">
        <v>188</v>
      </c>
      <c r="D94" s="209" t="s">
        <v>397</v>
      </c>
      <c r="E94" s="210" t="s">
        <v>1444</v>
      </c>
      <c r="F94" s="211" t="s">
        <v>1445</v>
      </c>
      <c r="G94" s="212" t="s">
        <v>170</v>
      </c>
      <c r="H94" s="213">
        <v>10</v>
      </c>
      <c r="I94" s="214"/>
      <c r="J94" s="215">
        <f>ROUND(I94*H94,2)</f>
        <v>0</v>
      </c>
      <c r="K94" s="211" t="s">
        <v>159</v>
      </c>
      <c r="L94" s="216"/>
      <c r="M94" s="217" t="s">
        <v>3</v>
      </c>
      <c r="N94" s="218" t="s">
        <v>43</v>
      </c>
      <c r="O94" s="73"/>
      <c r="P94" s="183">
        <f>O94*H94</f>
        <v>0</v>
      </c>
      <c r="Q94" s="183">
        <v>9.0000000000000006E-05</v>
      </c>
      <c r="R94" s="183">
        <f>Q94*H94</f>
        <v>0.00090000000000000008</v>
      </c>
      <c r="S94" s="183">
        <v>0</v>
      </c>
      <c r="T94" s="18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85" t="s">
        <v>400</v>
      </c>
      <c r="AT94" s="185" t="s">
        <v>397</v>
      </c>
      <c r="AU94" s="185" t="s">
        <v>82</v>
      </c>
      <c r="AY94" s="20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80</v>
      </c>
      <c r="BK94" s="186">
        <f>ROUND(I94*H94,2)</f>
        <v>0</v>
      </c>
      <c r="BL94" s="20" t="s">
        <v>284</v>
      </c>
      <c r="BM94" s="185" t="s">
        <v>1446</v>
      </c>
    </row>
    <row r="95" s="2" customFormat="1">
      <c r="A95" s="39"/>
      <c r="B95" s="40"/>
      <c r="C95" s="39"/>
      <c r="D95" s="187" t="s">
        <v>162</v>
      </c>
      <c r="E95" s="39"/>
      <c r="F95" s="188" t="s">
        <v>1445</v>
      </c>
      <c r="G95" s="39"/>
      <c r="H95" s="39"/>
      <c r="I95" s="189"/>
      <c r="J95" s="39"/>
      <c r="K95" s="39"/>
      <c r="L95" s="40"/>
      <c r="M95" s="190"/>
      <c r="N95" s="191"/>
      <c r="O95" s="73"/>
      <c r="P95" s="73"/>
      <c r="Q95" s="73"/>
      <c r="R95" s="73"/>
      <c r="S95" s="73"/>
      <c r="T95" s="7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20" t="s">
        <v>162</v>
      </c>
      <c r="AU95" s="20" t="s">
        <v>82</v>
      </c>
    </row>
    <row r="96" s="2" customFormat="1" ht="30" customHeight="1">
      <c r="A96" s="39"/>
      <c r="B96" s="173"/>
      <c r="C96" s="174" t="s">
        <v>195</v>
      </c>
      <c r="D96" s="174" t="s">
        <v>155</v>
      </c>
      <c r="E96" s="175" t="s">
        <v>1447</v>
      </c>
      <c r="F96" s="176" t="s">
        <v>1448</v>
      </c>
      <c r="G96" s="177" t="s">
        <v>317</v>
      </c>
      <c r="H96" s="178">
        <v>90</v>
      </c>
      <c r="I96" s="179"/>
      <c r="J96" s="180">
        <f>ROUND(I96*H96,2)</f>
        <v>0</v>
      </c>
      <c r="K96" s="176" t="s">
        <v>159</v>
      </c>
      <c r="L96" s="40"/>
      <c r="M96" s="181" t="s">
        <v>3</v>
      </c>
      <c r="N96" s="182" t="s">
        <v>43</v>
      </c>
      <c r="O96" s="73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85" t="s">
        <v>284</v>
      </c>
      <c r="AT96" s="185" t="s">
        <v>155</v>
      </c>
      <c r="AU96" s="185" t="s">
        <v>82</v>
      </c>
      <c r="AY96" s="20" t="s">
        <v>152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0" t="s">
        <v>80</v>
      </c>
      <c r="BK96" s="186">
        <f>ROUND(I96*H96,2)</f>
        <v>0</v>
      </c>
      <c r="BL96" s="20" t="s">
        <v>284</v>
      </c>
      <c r="BM96" s="185" t="s">
        <v>1449</v>
      </c>
    </row>
    <row r="97" s="2" customFormat="1">
      <c r="A97" s="39"/>
      <c r="B97" s="40"/>
      <c r="C97" s="39"/>
      <c r="D97" s="187" t="s">
        <v>162</v>
      </c>
      <c r="E97" s="39"/>
      <c r="F97" s="188" t="s">
        <v>1450</v>
      </c>
      <c r="G97" s="39"/>
      <c r="H97" s="39"/>
      <c r="I97" s="189"/>
      <c r="J97" s="39"/>
      <c r="K97" s="39"/>
      <c r="L97" s="40"/>
      <c r="M97" s="190"/>
      <c r="N97" s="191"/>
      <c r="O97" s="73"/>
      <c r="P97" s="73"/>
      <c r="Q97" s="73"/>
      <c r="R97" s="73"/>
      <c r="S97" s="73"/>
      <c r="T97" s="74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20" t="s">
        <v>162</v>
      </c>
      <c r="AU97" s="20" t="s">
        <v>82</v>
      </c>
    </row>
    <row r="98" s="2" customFormat="1">
      <c r="A98" s="39"/>
      <c r="B98" s="40"/>
      <c r="C98" s="39"/>
      <c r="D98" s="192" t="s">
        <v>164</v>
      </c>
      <c r="E98" s="39"/>
      <c r="F98" s="193" t="s">
        <v>1451</v>
      </c>
      <c r="G98" s="39"/>
      <c r="H98" s="39"/>
      <c r="I98" s="189"/>
      <c r="J98" s="39"/>
      <c r="K98" s="39"/>
      <c r="L98" s="40"/>
      <c r="M98" s="190"/>
      <c r="N98" s="191"/>
      <c r="O98" s="73"/>
      <c r="P98" s="73"/>
      <c r="Q98" s="73"/>
      <c r="R98" s="73"/>
      <c r="S98" s="73"/>
      <c r="T98" s="74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20" t="s">
        <v>164</v>
      </c>
      <c r="AU98" s="20" t="s">
        <v>82</v>
      </c>
    </row>
    <row r="99" s="2" customFormat="1" ht="22.2" customHeight="1">
      <c r="A99" s="39"/>
      <c r="B99" s="173"/>
      <c r="C99" s="209" t="s">
        <v>202</v>
      </c>
      <c r="D99" s="209" t="s">
        <v>397</v>
      </c>
      <c r="E99" s="210" t="s">
        <v>1452</v>
      </c>
      <c r="F99" s="211" t="s">
        <v>1453</v>
      </c>
      <c r="G99" s="212" t="s">
        <v>317</v>
      </c>
      <c r="H99" s="213">
        <v>103.5</v>
      </c>
      <c r="I99" s="214"/>
      <c r="J99" s="215">
        <f>ROUND(I99*H99,2)</f>
        <v>0</v>
      </c>
      <c r="K99" s="211" t="s">
        <v>159</v>
      </c>
      <c r="L99" s="216"/>
      <c r="M99" s="217" t="s">
        <v>3</v>
      </c>
      <c r="N99" s="218" t="s">
        <v>43</v>
      </c>
      <c r="O99" s="73"/>
      <c r="P99" s="183">
        <f>O99*H99</f>
        <v>0</v>
      </c>
      <c r="Q99" s="183">
        <v>0.00017000000000000001</v>
      </c>
      <c r="R99" s="183">
        <f>Q99*H99</f>
        <v>0.017595</v>
      </c>
      <c r="S99" s="183">
        <v>0</v>
      </c>
      <c r="T99" s="18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85" t="s">
        <v>400</v>
      </c>
      <c r="AT99" s="185" t="s">
        <v>397</v>
      </c>
      <c r="AU99" s="185" t="s">
        <v>82</v>
      </c>
      <c r="AY99" s="20" t="s">
        <v>152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0" t="s">
        <v>80</v>
      </c>
      <c r="BK99" s="186">
        <f>ROUND(I99*H99,2)</f>
        <v>0</v>
      </c>
      <c r="BL99" s="20" t="s">
        <v>284</v>
      </c>
      <c r="BM99" s="185" t="s">
        <v>1454</v>
      </c>
    </row>
    <row r="100" s="2" customFormat="1">
      <c r="A100" s="39"/>
      <c r="B100" s="40"/>
      <c r="C100" s="39"/>
      <c r="D100" s="187" t="s">
        <v>162</v>
      </c>
      <c r="E100" s="39"/>
      <c r="F100" s="188" t="s">
        <v>1453</v>
      </c>
      <c r="G100" s="39"/>
      <c r="H100" s="39"/>
      <c r="I100" s="189"/>
      <c r="J100" s="39"/>
      <c r="K100" s="39"/>
      <c r="L100" s="40"/>
      <c r="M100" s="190"/>
      <c r="N100" s="191"/>
      <c r="O100" s="73"/>
      <c r="P100" s="73"/>
      <c r="Q100" s="73"/>
      <c r="R100" s="73"/>
      <c r="S100" s="73"/>
      <c r="T100" s="7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20" t="s">
        <v>162</v>
      </c>
      <c r="AU100" s="20" t="s">
        <v>82</v>
      </c>
    </row>
    <row r="101" s="13" customFormat="1">
      <c r="A101" s="13"/>
      <c r="B101" s="194"/>
      <c r="C101" s="13"/>
      <c r="D101" s="187" t="s">
        <v>166</v>
      </c>
      <c r="E101" s="195" t="s">
        <v>3</v>
      </c>
      <c r="F101" s="196" t="s">
        <v>1455</v>
      </c>
      <c r="G101" s="13"/>
      <c r="H101" s="197">
        <v>103.5</v>
      </c>
      <c r="I101" s="198"/>
      <c r="J101" s="13"/>
      <c r="K101" s="13"/>
      <c r="L101" s="194"/>
      <c r="M101" s="199"/>
      <c r="N101" s="200"/>
      <c r="O101" s="200"/>
      <c r="P101" s="200"/>
      <c r="Q101" s="200"/>
      <c r="R101" s="200"/>
      <c r="S101" s="200"/>
      <c r="T101" s="20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95" t="s">
        <v>166</v>
      </c>
      <c r="AU101" s="195" t="s">
        <v>82</v>
      </c>
      <c r="AV101" s="13" t="s">
        <v>82</v>
      </c>
      <c r="AW101" s="13" t="s">
        <v>33</v>
      </c>
      <c r="AX101" s="13" t="s">
        <v>80</v>
      </c>
      <c r="AY101" s="195" t="s">
        <v>152</v>
      </c>
    </row>
    <row r="102" s="2" customFormat="1" ht="22.2" customHeight="1">
      <c r="A102" s="39"/>
      <c r="B102" s="173"/>
      <c r="C102" s="174" t="s">
        <v>209</v>
      </c>
      <c r="D102" s="174" t="s">
        <v>155</v>
      </c>
      <c r="E102" s="175" t="s">
        <v>1456</v>
      </c>
      <c r="F102" s="176" t="s">
        <v>1457</v>
      </c>
      <c r="G102" s="177" t="s">
        <v>317</v>
      </c>
      <c r="H102" s="178">
        <v>8</v>
      </c>
      <c r="I102" s="179"/>
      <c r="J102" s="180">
        <f>ROUND(I102*H102,2)</f>
        <v>0</v>
      </c>
      <c r="K102" s="176" t="s">
        <v>159</v>
      </c>
      <c r="L102" s="40"/>
      <c r="M102" s="181" t="s">
        <v>3</v>
      </c>
      <c r="N102" s="182" t="s">
        <v>43</v>
      </c>
      <c r="O102" s="73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85" t="s">
        <v>284</v>
      </c>
      <c r="AT102" s="185" t="s">
        <v>155</v>
      </c>
      <c r="AU102" s="185" t="s">
        <v>82</v>
      </c>
      <c r="AY102" s="20" t="s">
        <v>152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0" t="s">
        <v>80</v>
      </c>
      <c r="BK102" s="186">
        <f>ROUND(I102*H102,2)</f>
        <v>0</v>
      </c>
      <c r="BL102" s="20" t="s">
        <v>284</v>
      </c>
      <c r="BM102" s="185" t="s">
        <v>1458</v>
      </c>
    </row>
    <row r="103" s="2" customFormat="1">
      <c r="A103" s="39"/>
      <c r="B103" s="40"/>
      <c r="C103" s="39"/>
      <c r="D103" s="187" t="s">
        <v>162</v>
      </c>
      <c r="E103" s="39"/>
      <c r="F103" s="188" t="s">
        <v>1459</v>
      </c>
      <c r="G103" s="39"/>
      <c r="H103" s="39"/>
      <c r="I103" s="189"/>
      <c r="J103" s="39"/>
      <c r="K103" s="39"/>
      <c r="L103" s="40"/>
      <c r="M103" s="190"/>
      <c r="N103" s="191"/>
      <c r="O103" s="73"/>
      <c r="P103" s="73"/>
      <c r="Q103" s="73"/>
      <c r="R103" s="73"/>
      <c r="S103" s="73"/>
      <c r="T103" s="7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20" t="s">
        <v>162</v>
      </c>
      <c r="AU103" s="20" t="s">
        <v>82</v>
      </c>
    </row>
    <row r="104" s="2" customFormat="1">
      <c r="A104" s="39"/>
      <c r="B104" s="40"/>
      <c r="C104" s="39"/>
      <c r="D104" s="192" t="s">
        <v>164</v>
      </c>
      <c r="E104" s="39"/>
      <c r="F104" s="193" t="s">
        <v>1460</v>
      </c>
      <c r="G104" s="39"/>
      <c r="H104" s="39"/>
      <c r="I104" s="189"/>
      <c r="J104" s="39"/>
      <c r="K104" s="39"/>
      <c r="L104" s="40"/>
      <c r="M104" s="190"/>
      <c r="N104" s="191"/>
      <c r="O104" s="73"/>
      <c r="P104" s="73"/>
      <c r="Q104" s="73"/>
      <c r="R104" s="73"/>
      <c r="S104" s="73"/>
      <c r="T104" s="7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20" t="s">
        <v>164</v>
      </c>
      <c r="AU104" s="20" t="s">
        <v>82</v>
      </c>
    </row>
    <row r="105" s="2" customFormat="1" ht="14.4" customHeight="1">
      <c r="A105" s="39"/>
      <c r="B105" s="173"/>
      <c r="C105" s="209" t="s">
        <v>217</v>
      </c>
      <c r="D105" s="209" t="s">
        <v>397</v>
      </c>
      <c r="E105" s="210" t="s">
        <v>1461</v>
      </c>
      <c r="F105" s="211" t="s">
        <v>1462</v>
      </c>
      <c r="G105" s="212" t="s">
        <v>317</v>
      </c>
      <c r="H105" s="213">
        <v>8</v>
      </c>
      <c r="I105" s="214"/>
      <c r="J105" s="215">
        <f>ROUND(I105*H105,2)</f>
        <v>0</v>
      </c>
      <c r="K105" s="211" t="s">
        <v>3</v>
      </c>
      <c r="L105" s="216"/>
      <c r="M105" s="217" t="s">
        <v>3</v>
      </c>
      <c r="N105" s="218" t="s">
        <v>43</v>
      </c>
      <c r="O105" s="73"/>
      <c r="P105" s="183">
        <f>O105*H105</f>
        <v>0</v>
      </c>
      <c r="Q105" s="183">
        <v>0.00029</v>
      </c>
      <c r="R105" s="183">
        <f>Q105*H105</f>
        <v>0.00232</v>
      </c>
      <c r="S105" s="183">
        <v>0</v>
      </c>
      <c r="T105" s="18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85" t="s">
        <v>400</v>
      </c>
      <c r="AT105" s="185" t="s">
        <v>397</v>
      </c>
      <c r="AU105" s="185" t="s">
        <v>82</v>
      </c>
      <c r="AY105" s="20" t="s">
        <v>152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80</v>
      </c>
      <c r="BK105" s="186">
        <f>ROUND(I105*H105,2)</f>
        <v>0</v>
      </c>
      <c r="BL105" s="20" t="s">
        <v>284</v>
      </c>
      <c r="BM105" s="185" t="s">
        <v>1463</v>
      </c>
    </row>
    <row r="106" s="2" customFormat="1">
      <c r="A106" s="39"/>
      <c r="B106" s="40"/>
      <c r="C106" s="39"/>
      <c r="D106" s="187" t="s">
        <v>162</v>
      </c>
      <c r="E106" s="39"/>
      <c r="F106" s="188" t="s">
        <v>1462</v>
      </c>
      <c r="G106" s="39"/>
      <c r="H106" s="39"/>
      <c r="I106" s="189"/>
      <c r="J106" s="39"/>
      <c r="K106" s="39"/>
      <c r="L106" s="40"/>
      <c r="M106" s="190"/>
      <c r="N106" s="191"/>
      <c r="O106" s="73"/>
      <c r="P106" s="73"/>
      <c r="Q106" s="73"/>
      <c r="R106" s="73"/>
      <c r="S106" s="73"/>
      <c r="T106" s="7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162</v>
      </c>
      <c r="AU106" s="20" t="s">
        <v>82</v>
      </c>
    </row>
    <row r="107" s="2" customFormat="1" ht="30" customHeight="1">
      <c r="A107" s="39"/>
      <c r="B107" s="173"/>
      <c r="C107" s="174" t="s">
        <v>224</v>
      </c>
      <c r="D107" s="174" t="s">
        <v>155</v>
      </c>
      <c r="E107" s="175" t="s">
        <v>1464</v>
      </c>
      <c r="F107" s="176" t="s">
        <v>1465</v>
      </c>
      <c r="G107" s="177" t="s">
        <v>317</v>
      </c>
      <c r="H107" s="178">
        <v>20</v>
      </c>
      <c r="I107" s="179"/>
      <c r="J107" s="180">
        <f>ROUND(I107*H107,2)</f>
        <v>0</v>
      </c>
      <c r="K107" s="176" t="s">
        <v>159</v>
      </c>
      <c r="L107" s="40"/>
      <c r="M107" s="181" t="s">
        <v>3</v>
      </c>
      <c r="N107" s="182" t="s">
        <v>43</v>
      </c>
      <c r="O107" s="73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85" t="s">
        <v>284</v>
      </c>
      <c r="AT107" s="185" t="s">
        <v>155</v>
      </c>
      <c r="AU107" s="185" t="s">
        <v>82</v>
      </c>
      <c r="AY107" s="20" t="s">
        <v>152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20" t="s">
        <v>80</v>
      </c>
      <c r="BK107" s="186">
        <f>ROUND(I107*H107,2)</f>
        <v>0</v>
      </c>
      <c r="BL107" s="20" t="s">
        <v>284</v>
      </c>
      <c r="BM107" s="185" t="s">
        <v>1466</v>
      </c>
    </row>
    <row r="108" s="2" customFormat="1">
      <c r="A108" s="39"/>
      <c r="B108" s="40"/>
      <c r="C108" s="39"/>
      <c r="D108" s="187" t="s">
        <v>162</v>
      </c>
      <c r="E108" s="39"/>
      <c r="F108" s="188" t="s">
        <v>1467</v>
      </c>
      <c r="G108" s="39"/>
      <c r="H108" s="39"/>
      <c r="I108" s="189"/>
      <c r="J108" s="39"/>
      <c r="K108" s="39"/>
      <c r="L108" s="40"/>
      <c r="M108" s="190"/>
      <c r="N108" s="191"/>
      <c r="O108" s="73"/>
      <c r="P108" s="73"/>
      <c r="Q108" s="73"/>
      <c r="R108" s="73"/>
      <c r="S108" s="73"/>
      <c r="T108" s="74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20" t="s">
        <v>162</v>
      </c>
      <c r="AU108" s="20" t="s">
        <v>82</v>
      </c>
    </row>
    <row r="109" s="2" customFormat="1">
      <c r="A109" s="39"/>
      <c r="B109" s="40"/>
      <c r="C109" s="39"/>
      <c r="D109" s="192" t="s">
        <v>164</v>
      </c>
      <c r="E109" s="39"/>
      <c r="F109" s="193" t="s">
        <v>1468</v>
      </c>
      <c r="G109" s="39"/>
      <c r="H109" s="39"/>
      <c r="I109" s="189"/>
      <c r="J109" s="39"/>
      <c r="K109" s="39"/>
      <c r="L109" s="40"/>
      <c r="M109" s="190"/>
      <c r="N109" s="191"/>
      <c r="O109" s="73"/>
      <c r="P109" s="73"/>
      <c r="Q109" s="73"/>
      <c r="R109" s="73"/>
      <c r="S109" s="73"/>
      <c r="T109" s="7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20" t="s">
        <v>164</v>
      </c>
      <c r="AU109" s="20" t="s">
        <v>82</v>
      </c>
    </row>
    <row r="110" s="2" customFormat="1" ht="22.2" customHeight="1">
      <c r="A110" s="39"/>
      <c r="B110" s="173"/>
      <c r="C110" s="209" t="s">
        <v>231</v>
      </c>
      <c r="D110" s="209" t="s">
        <v>397</v>
      </c>
      <c r="E110" s="210" t="s">
        <v>1469</v>
      </c>
      <c r="F110" s="211" t="s">
        <v>1470</v>
      </c>
      <c r="G110" s="212" t="s">
        <v>317</v>
      </c>
      <c r="H110" s="213">
        <v>23</v>
      </c>
      <c r="I110" s="214"/>
      <c r="J110" s="215">
        <f>ROUND(I110*H110,2)</f>
        <v>0</v>
      </c>
      <c r="K110" s="211" t="s">
        <v>159</v>
      </c>
      <c r="L110" s="216"/>
      <c r="M110" s="217" t="s">
        <v>3</v>
      </c>
      <c r="N110" s="218" t="s">
        <v>43</v>
      </c>
      <c r="O110" s="73"/>
      <c r="P110" s="183">
        <f>O110*H110</f>
        <v>0</v>
      </c>
      <c r="Q110" s="183">
        <v>0.00010000000000000001</v>
      </c>
      <c r="R110" s="183">
        <f>Q110*H110</f>
        <v>0.0023</v>
      </c>
      <c r="S110" s="183">
        <v>0</v>
      </c>
      <c r="T110" s="18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85" t="s">
        <v>400</v>
      </c>
      <c r="AT110" s="185" t="s">
        <v>397</v>
      </c>
      <c r="AU110" s="185" t="s">
        <v>82</v>
      </c>
      <c r="AY110" s="20" t="s">
        <v>152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80</v>
      </c>
      <c r="BK110" s="186">
        <f>ROUND(I110*H110,2)</f>
        <v>0</v>
      </c>
      <c r="BL110" s="20" t="s">
        <v>284</v>
      </c>
      <c r="BM110" s="185" t="s">
        <v>1471</v>
      </c>
    </row>
    <row r="111" s="2" customFormat="1">
      <c r="A111" s="39"/>
      <c r="B111" s="40"/>
      <c r="C111" s="39"/>
      <c r="D111" s="187" t="s">
        <v>162</v>
      </c>
      <c r="E111" s="39"/>
      <c r="F111" s="188" t="s">
        <v>1470</v>
      </c>
      <c r="G111" s="39"/>
      <c r="H111" s="39"/>
      <c r="I111" s="189"/>
      <c r="J111" s="39"/>
      <c r="K111" s="39"/>
      <c r="L111" s="40"/>
      <c r="M111" s="190"/>
      <c r="N111" s="191"/>
      <c r="O111" s="73"/>
      <c r="P111" s="73"/>
      <c r="Q111" s="73"/>
      <c r="R111" s="73"/>
      <c r="S111" s="73"/>
      <c r="T111" s="7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162</v>
      </c>
      <c r="AU111" s="20" t="s">
        <v>82</v>
      </c>
    </row>
    <row r="112" s="13" customFormat="1">
      <c r="A112" s="13"/>
      <c r="B112" s="194"/>
      <c r="C112" s="13"/>
      <c r="D112" s="187" t="s">
        <v>166</v>
      </c>
      <c r="E112" s="195" t="s">
        <v>3</v>
      </c>
      <c r="F112" s="196" t="s">
        <v>1472</v>
      </c>
      <c r="G112" s="13"/>
      <c r="H112" s="197">
        <v>23</v>
      </c>
      <c r="I112" s="198"/>
      <c r="J112" s="13"/>
      <c r="K112" s="13"/>
      <c r="L112" s="194"/>
      <c r="M112" s="199"/>
      <c r="N112" s="200"/>
      <c r="O112" s="200"/>
      <c r="P112" s="200"/>
      <c r="Q112" s="200"/>
      <c r="R112" s="200"/>
      <c r="S112" s="200"/>
      <c r="T112" s="20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95" t="s">
        <v>166</v>
      </c>
      <c r="AU112" s="195" t="s">
        <v>82</v>
      </c>
      <c r="AV112" s="13" t="s">
        <v>82</v>
      </c>
      <c r="AW112" s="13" t="s">
        <v>33</v>
      </c>
      <c r="AX112" s="13" t="s">
        <v>80</v>
      </c>
      <c r="AY112" s="195" t="s">
        <v>152</v>
      </c>
    </row>
    <row r="113" s="2" customFormat="1" ht="22.2" customHeight="1">
      <c r="A113" s="39"/>
      <c r="B113" s="173"/>
      <c r="C113" s="174" t="s">
        <v>9</v>
      </c>
      <c r="D113" s="174" t="s">
        <v>155</v>
      </c>
      <c r="E113" s="175" t="s">
        <v>1473</v>
      </c>
      <c r="F113" s="176" t="s">
        <v>1474</v>
      </c>
      <c r="G113" s="177" t="s">
        <v>317</v>
      </c>
      <c r="H113" s="178">
        <v>85</v>
      </c>
      <c r="I113" s="179"/>
      <c r="J113" s="180">
        <f>ROUND(I113*H113,2)</f>
        <v>0</v>
      </c>
      <c r="K113" s="176" t="s">
        <v>159</v>
      </c>
      <c r="L113" s="40"/>
      <c r="M113" s="181" t="s">
        <v>3</v>
      </c>
      <c r="N113" s="182" t="s">
        <v>43</v>
      </c>
      <c r="O113" s="73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85" t="s">
        <v>284</v>
      </c>
      <c r="AT113" s="185" t="s">
        <v>155</v>
      </c>
      <c r="AU113" s="185" t="s">
        <v>82</v>
      </c>
      <c r="AY113" s="20" t="s">
        <v>152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0" t="s">
        <v>80</v>
      </c>
      <c r="BK113" s="186">
        <f>ROUND(I113*H113,2)</f>
        <v>0</v>
      </c>
      <c r="BL113" s="20" t="s">
        <v>284</v>
      </c>
      <c r="BM113" s="185" t="s">
        <v>1475</v>
      </c>
    </row>
    <row r="114" s="2" customFormat="1">
      <c r="A114" s="39"/>
      <c r="B114" s="40"/>
      <c r="C114" s="39"/>
      <c r="D114" s="187" t="s">
        <v>162</v>
      </c>
      <c r="E114" s="39"/>
      <c r="F114" s="188" t="s">
        <v>1476</v>
      </c>
      <c r="G114" s="39"/>
      <c r="H114" s="39"/>
      <c r="I114" s="189"/>
      <c r="J114" s="39"/>
      <c r="K114" s="39"/>
      <c r="L114" s="40"/>
      <c r="M114" s="190"/>
      <c r="N114" s="191"/>
      <c r="O114" s="73"/>
      <c r="P114" s="73"/>
      <c r="Q114" s="73"/>
      <c r="R114" s="73"/>
      <c r="S114" s="73"/>
      <c r="T114" s="7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20" t="s">
        <v>162</v>
      </c>
      <c r="AU114" s="20" t="s">
        <v>82</v>
      </c>
    </row>
    <row r="115" s="2" customFormat="1">
      <c r="A115" s="39"/>
      <c r="B115" s="40"/>
      <c r="C115" s="39"/>
      <c r="D115" s="192" t="s">
        <v>164</v>
      </c>
      <c r="E115" s="39"/>
      <c r="F115" s="193" t="s">
        <v>1477</v>
      </c>
      <c r="G115" s="39"/>
      <c r="H115" s="39"/>
      <c r="I115" s="189"/>
      <c r="J115" s="39"/>
      <c r="K115" s="39"/>
      <c r="L115" s="40"/>
      <c r="M115" s="190"/>
      <c r="N115" s="191"/>
      <c r="O115" s="73"/>
      <c r="P115" s="73"/>
      <c r="Q115" s="73"/>
      <c r="R115" s="73"/>
      <c r="S115" s="73"/>
      <c r="T115" s="74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20" t="s">
        <v>164</v>
      </c>
      <c r="AU115" s="20" t="s">
        <v>82</v>
      </c>
    </row>
    <row r="116" s="2" customFormat="1" ht="22.2" customHeight="1">
      <c r="A116" s="39"/>
      <c r="B116" s="173"/>
      <c r="C116" s="209" t="s">
        <v>246</v>
      </c>
      <c r="D116" s="209" t="s">
        <v>397</v>
      </c>
      <c r="E116" s="210" t="s">
        <v>1478</v>
      </c>
      <c r="F116" s="211" t="s">
        <v>1479</v>
      </c>
      <c r="G116" s="212" t="s">
        <v>317</v>
      </c>
      <c r="H116" s="213">
        <v>97.75</v>
      </c>
      <c r="I116" s="214"/>
      <c r="J116" s="215">
        <f>ROUND(I116*H116,2)</f>
        <v>0</v>
      </c>
      <c r="K116" s="211" t="s">
        <v>159</v>
      </c>
      <c r="L116" s="216"/>
      <c r="M116" s="217" t="s">
        <v>3</v>
      </c>
      <c r="N116" s="218" t="s">
        <v>43</v>
      </c>
      <c r="O116" s="73"/>
      <c r="P116" s="183">
        <f>O116*H116</f>
        <v>0</v>
      </c>
      <c r="Q116" s="183">
        <v>0.00012</v>
      </c>
      <c r="R116" s="183">
        <f>Q116*H116</f>
        <v>0.011730000000000001</v>
      </c>
      <c r="S116" s="183">
        <v>0</v>
      </c>
      <c r="T116" s="18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185" t="s">
        <v>400</v>
      </c>
      <c r="AT116" s="185" t="s">
        <v>397</v>
      </c>
      <c r="AU116" s="185" t="s">
        <v>82</v>
      </c>
      <c r="AY116" s="20" t="s">
        <v>152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0" t="s">
        <v>80</v>
      </c>
      <c r="BK116" s="186">
        <f>ROUND(I116*H116,2)</f>
        <v>0</v>
      </c>
      <c r="BL116" s="20" t="s">
        <v>284</v>
      </c>
      <c r="BM116" s="185" t="s">
        <v>1480</v>
      </c>
    </row>
    <row r="117" s="2" customFormat="1">
      <c r="A117" s="39"/>
      <c r="B117" s="40"/>
      <c r="C117" s="39"/>
      <c r="D117" s="187" t="s">
        <v>162</v>
      </c>
      <c r="E117" s="39"/>
      <c r="F117" s="188" t="s">
        <v>1479</v>
      </c>
      <c r="G117" s="39"/>
      <c r="H117" s="39"/>
      <c r="I117" s="189"/>
      <c r="J117" s="39"/>
      <c r="K117" s="39"/>
      <c r="L117" s="40"/>
      <c r="M117" s="190"/>
      <c r="N117" s="191"/>
      <c r="O117" s="73"/>
      <c r="P117" s="73"/>
      <c r="Q117" s="73"/>
      <c r="R117" s="73"/>
      <c r="S117" s="73"/>
      <c r="T117" s="74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20" t="s">
        <v>162</v>
      </c>
      <c r="AU117" s="20" t="s">
        <v>82</v>
      </c>
    </row>
    <row r="118" s="13" customFormat="1">
      <c r="A118" s="13"/>
      <c r="B118" s="194"/>
      <c r="C118" s="13"/>
      <c r="D118" s="187" t="s">
        <v>166</v>
      </c>
      <c r="E118" s="195" t="s">
        <v>3</v>
      </c>
      <c r="F118" s="196" t="s">
        <v>1481</v>
      </c>
      <c r="G118" s="13"/>
      <c r="H118" s="197">
        <v>70</v>
      </c>
      <c r="I118" s="198"/>
      <c r="J118" s="13"/>
      <c r="K118" s="13"/>
      <c r="L118" s="194"/>
      <c r="M118" s="199"/>
      <c r="N118" s="200"/>
      <c r="O118" s="200"/>
      <c r="P118" s="200"/>
      <c r="Q118" s="200"/>
      <c r="R118" s="200"/>
      <c r="S118" s="200"/>
      <c r="T118" s="20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95" t="s">
        <v>166</v>
      </c>
      <c r="AU118" s="195" t="s">
        <v>82</v>
      </c>
      <c r="AV118" s="13" t="s">
        <v>82</v>
      </c>
      <c r="AW118" s="13" t="s">
        <v>33</v>
      </c>
      <c r="AX118" s="13" t="s">
        <v>72</v>
      </c>
      <c r="AY118" s="195" t="s">
        <v>152</v>
      </c>
    </row>
    <row r="119" s="13" customFormat="1">
      <c r="A119" s="13"/>
      <c r="B119" s="194"/>
      <c r="C119" s="13"/>
      <c r="D119" s="187" t="s">
        <v>166</v>
      </c>
      <c r="E119" s="195" t="s">
        <v>3</v>
      </c>
      <c r="F119" s="196" t="s">
        <v>1482</v>
      </c>
      <c r="G119" s="13"/>
      <c r="H119" s="197">
        <v>15</v>
      </c>
      <c r="I119" s="198"/>
      <c r="J119" s="13"/>
      <c r="K119" s="13"/>
      <c r="L119" s="194"/>
      <c r="M119" s="199"/>
      <c r="N119" s="200"/>
      <c r="O119" s="200"/>
      <c r="P119" s="200"/>
      <c r="Q119" s="200"/>
      <c r="R119" s="200"/>
      <c r="S119" s="200"/>
      <c r="T119" s="20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95" t="s">
        <v>166</v>
      </c>
      <c r="AU119" s="195" t="s">
        <v>82</v>
      </c>
      <c r="AV119" s="13" t="s">
        <v>82</v>
      </c>
      <c r="AW119" s="13" t="s">
        <v>33</v>
      </c>
      <c r="AX119" s="13" t="s">
        <v>72</v>
      </c>
      <c r="AY119" s="195" t="s">
        <v>152</v>
      </c>
    </row>
    <row r="120" s="15" customFormat="1">
      <c r="A120" s="15"/>
      <c r="B120" s="227"/>
      <c r="C120" s="15"/>
      <c r="D120" s="187" t="s">
        <v>166</v>
      </c>
      <c r="E120" s="228" t="s">
        <v>3</v>
      </c>
      <c r="F120" s="229" t="s">
        <v>1483</v>
      </c>
      <c r="G120" s="15"/>
      <c r="H120" s="230">
        <v>85</v>
      </c>
      <c r="I120" s="231"/>
      <c r="J120" s="15"/>
      <c r="K120" s="15"/>
      <c r="L120" s="227"/>
      <c r="M120" s="232"/>
      <c r="N120" s="233"/>
      <c r="O120" s="233"/>
      <c r="P120" s="233"/>
      <c r="Q120" s="233"/>
      <c r="R120" s="233"/>
      <c r="S120" s="233"/>
      <c r="T120" s="23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28" t="s">
        <v>166</v>
      </c>
      <c r="AU120" s="228" t="s">
        <v>82</v>
      </c>
      <c r="AV120" s="15" t="s">
        <v>160</v>
      </c>
      <c r="AW120" s="15" t="s">
        <v>33</v>
      </c>
      <c r="AX120" s="15" t="s">
        <v>72</v>
      </c>
      <c r="AY120" s="228" t="s">
        <v>152</v>
      </c>
    </row>
    <row r="121" s="13" customFormat="1">
      <c r="A121" s="13"/>
      <c r="B121" s="194"/>
      <c r="C121" s="13"/>
      <c r="D121" s="187" t="s">
        <v>166</v>
      </c>
      <c r="E121" s="195" t="s">
        <v>3</v>
      </c>
      <c r="F121" s="196" t="s">
        <v>1484</v>
      </c>
      <c r="G121" s="13"/>
      <c r="H121" s="197">
        <v>97.75</v>
      </c>
      <c r="I121" s="198"/>
      <c r="J121" s="13"/>
      <c r="K121" s="13"/>
      <c r="L121" s="194"/>
      <c r="M121" s="199"/>
      <c r="N121" s="200"/>
      <c r="O121" s="200"/>
      <c r="P121" s="200"/>
      <c r="Q121" s="200"/>
      <c r="R121" s="200"/>
      <c r="S121" s="200"/>
      <c r="T121" s="20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95" t="s">
        <v>166</v>
      </c>
      <c r="AU121" s="195" t="s">
        <v>82</v>
      </c>
      <c r="AV121" s="13" t="s">
        <v>82</v>
      </c>
      <c r="AW121" s="13" t="s">
        <v>33</v>
      </c>
      <c r="AX121" s="13" t="s">
        <v>80</v>
      </c>
      <c r="AY121" s="195" t="s">
        <v>152</v>
      </c>
    </row>
    <row r="122" s="2" customFormat="1" ht="30" customHeight="1">
      <c r="A122" s="39"/>
      <c r="B122" s="173"/>
      <c r="C122" s="174" t="s">
        <v>259</v>
      </c>
      <c r="D122" s="174" t="s">
        <v>155</v>
      </c>
      <c r="E122" s="175" t="s">
        <v>1485</v>
      </c>
      <c r="F122" s="176" t="s">
        <v>1486</v>
      </c>
      <c r="G122" s="177" t="s">
        <v>317</v>
      </c>
      <c r="H122" s="178">
        <v>600</v>
      </c>
      <c r="I122" s="179"/>
      <c r="J122" s="180">
        <f>ROUND(I122*H122,2)</f>
        <v>0</v>
      </c>
      <c r="K122" s="176" t="s">
        <v>159</v>
      </c>
      <c r="L122" s="40"/>
      <c r="M122" s="181" t="s">
        <v>3</v>
      </c>
      <c r="N122" s="182" t="s">
        <v>43</v>
      </c>
      <c r="O122" s="73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185" t="s">
        <v>284</v>
      </c>
      <c r="AT122" s="185" t="s">
        <v>155</v>
      </c>
      <c r="AU122" s="185" t="s">
        <v>82</v>
      </c>
      <c r="AY122" s="20" t="s">
        <v>152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0" t="s">
        <v>80</v>
      </c>
      <c r="BK122" s="186">
        <f>ROUND(I122*H122,2)</f>
        <v>0</v>
      </c>
      <c r="BL122" s="20" t="s">
        <v>284</v>
      </c>
      <c r="BM122" s="185" t="s">
        <v>1487</v>
      </c>
    </row>
    <row r="123" s="2" customFormat="1">
      <c r="A123" s="39"/>
      <c r="B123" s="40"/>
      <c r="C123" s="39"/>
      <c r="D123" s="187" t="s">
        <v>162</v>
      </c>
      <c r="E123" s="39"/>
      <c r="F123" s="188" t="s">
        <v>1488</v>
      </c>
      <c r="G123" s="39"/>
      <c r="H123" s="39"/>
      <c r="I123" s="189"/>
      <c r="J123" s="39"/>
      <c r="K123" s="39"/>
      <c r="L123" s="40"/>
      <c r="M123" s="190"/>
      <c r="N123" s="191"/>
      <c r="O123" s="73"/>
      <c r="P123" s="73"/>
      <c r="Q123" s="73"/>
      <c r="R123" s="73"/>
      <c r="S123" s="73"/>
      <c r="T123" s="74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20" t="s">
        <v>162</v>
      </c>
      <c r="AU123" s="20" t="s">
        <v>82</v>
      </c>
    </row>
    <row r="124" s="2" customFormat="1">
      <c r="A124" s="39"/>
      <c r="B124" s="40"/>
      <c r="C124" s="39"/>
      <c r="D124" s="192" t="s">
        <v>164</v>
      </c>
      <c r="E124" s="39"/>
      <c r="F124" s="193" t="s">
        <v>1489</v>
      </c>
      <c r="G124" s="39"/>
      <c r="H124" s="39"/>
      <c r="I124" s="189"/>
      <c r="J124" s="39"/>
      <c r="K124" s="39"/>
      <c r="L124" s="40"/>
      <c r="M124" s="190"/>
      <c r="N124" s="191"/>
      <c r="O124" s="73"/>
      <c r="P124" s="73"/>
      <c r="Q124" s="73"/>
      <c r="R124" s="73"/>
      <c r="S124" s="73"/>
      <c r="T124" s="74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20" t="s">
        <v>164</v>
      </c>
      <c r="AU124" s="20" t="s">
        <v>82</v>
      </c>
    </row>
    <row r="125" s="2" customFormat="1" ht="22.2" customHeight="1">
      <c r="A125" s="39"/>
      <c r="B125" s="173"/>
      <c r="C125" s="209" t="s">
        <v>274</v>
      </c>
      <c r="D125" s="209" t="s">
        <v>397</v>
      </c>
      <c r="E125" s="210" t="s">
        <v>1490</v>
      </c>
      <c r="F125" s="211" t="s">
        <v>1491</v>
      </c>
      <c r="G125" s="212" t="s">
        <v>317</v>
      </c>
      <c r="H125" s="213">
        <v>690</v>
      </c>
      <c r="I125" s="214"/>
      <c r="J125" s="215">
        <f>ROUND(I125*H125,2)</f>
        <v>0</v>
      </c>
      <c r="K125" s="211" t="s">
        <v>159</v>
      </c>
      <c r="L125" s="216"/>
      <c r="M125" s="217" t="s">
        <v>3</v>
      </c>
      <c r="N125" s="218" t="s">
        <v>43</v>
      </c>
      <c r="O125" s="73"/>
      <c r="P125" s="183">
        <f>O125*H125</f>
        <v>0</v>
      </c>
      <c r="Q125" s="183">
        <v>0.00017000000000000001</v>
      </c>
      <c r="R125" s="183">
        <f>Q125*H125</f>
        <v>0.11730000000000002</v>
      </c>
      <c r="S125" s="183">
        <v>0</v>
      </c>
      <c r="T125" s="18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85" t="s">
        <v>400</v>
      </c>
      <c r="AT125" s="185" t="s">
        <v>397</v>
      </c>
      <c r="AU125" s="185" t="s">
        <v>82</v>
      </c>
      <c r="AY125" s="20" t="s">
        <v>152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0" t="s">
        <v>80</v>
      </c>
      <c r="BK125" s="186">
        <f>ROUND(I125*H125,2)</f>
        <v>0</v>
      </c>
      <c r="BL125" s="20" t="s">
        <v>284</v>
      </c>
      <c r="BM125" s="185" t="s">
        <v>1492</v>
      </c>
    </row>
    <row r="126" s="2" customFormat="1">
      <c r="A126" s="39"/>
      <c r="B126" s="40"/>
      <c r="C126" s="39"/>
      <c r="D126" s="187" t="s">
        <v>162</v>
      </c>
      <c r="E126" s="39"/>
      <c r="F126" s="188" t="s">
        <v>1491</v>
      </c>
      <c r="G126" s="39"/>
      <c r="H126" s="39"/>
      <c r="I126" s="189"/>
      <c r="J126" s="39"/>
      <c r="K126" s="39"/>
      <c r="L126" s="40"/>
      <c r="M126" s="190"/>
      <c r="N126" s="191"/>
      <c r="O126" s="73"/>
      <c r="P126" s="73"/>
      <c r="Q126" s="73"/>
      <c r="R126" s="73"/>
      <c r="S126" s="73"/>
      <c r="T126" s="74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20" t="s">
        <v>162</v>
      </c>
      <c r="AU126" s="20" t="s">
        <v>82</v>
      </c>
    </row>
    <row r="127" s="13" customFormat="1">
      <c r="A127" s="13"/>
      <c r="B127" s="194"/>
      <c r="C127" s="13"/>
      <c r="D127" s="187" t="s">
        <v>166</v>
      </c>
      <c r="E127" s="195" t="s">
        <v>3</v>
      </c>
      <c r="F127" s="196" t="s">
        <v>1493</v>
      </c>
      <c r="G127" s="13"/>
      <c r="H127" s="197">
        <v>690</v>
      </c>
      <c r="I127" s="198"/>
      <c r="J127" s="13"/>
      <c r="K127" s="13"/>
      <c r="L127" s="194"/>
      <c r="M127" s="199"/>
      <c r="N127" s="200"/>
      <c r="O127" s="200"/>
      <c r="P127" s="200"/>
      <c r="Q127" s="200"/>
      <c r="R127" s="200"/>
      <c r="S127" s="200"/>
      <c r="T127" s="20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5" t="s">
        <v>166</v>
      </c>
      <c r="AU127" s="195" t="s">
        <v>82</v>
      </c>
      <c r="AV127" s="13" t="s">
        <v>82</v>
      </c>
      <c r="AW127" s="13" t="s">
        <v>33</v>
      </c>
      <c r="AX127" s="13" t="s">
        <v>80</v>
      </c>
      <c r="AY127" s="195" t="s">
        <v>152</v>
      </c>
    </row>
    <row r="128" s="2" customFormat="1" ht="30" customHeight="1">
      <c r="A128" s="39"/>
      <c r="B128" s="173"/>
      <c r="C128" s="174" t="s">
        <v>284</v>
      </c>
      <c r="D128" s="174" t="s">
        <v>155</v>
      </c>
      <c r="E128" s="175" t="s">
        <v>1494</v>
      </c>
      <c r="F128" s="176" t="s">
        <v>1495</v>
      </c>
      <c r="G128" s="177" t="s">
        <v>317</v>
      </c>
      <c r="H128" s="178">
        <v>290</v>
      </c>
      <c r="I128" s="179"/>
      <c r="J128" s="180">
        <f>ROUND(I128*H128,2)</f>
        <v>0</v>
      </c>
      <c r="K128" s="176" t="s">
        <v>159</v>
      </c>
      <c r="L128" s="40"/>
      <c r="M128" s="181" t="s">
        <v>3</v>
      </c>
      <c r="N128" s="182" t="s">
        <v>43</v>
      </c>
      <c r="O128" s="73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85" t="s">
        <v>284</v>
      </c>
      <c r="AT128" s="185" t="s">
        <v>155</v>
      </c>
      <c r="AU128" s="185" t="s">
        <v>82</v>
      </c>
      <c r="AY128" s="20" t="s">
        <v>152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20" t="s">
        <v>80</v>
      </c>
      <c r="BK128" s="186">
        <f>ROUND(I128*H128,2)</f>
        <v>0</v>
      </c>
      <c r="BL128" s="20" t="s">
        <v>284</v>
      </c>
      <c r="BM128" s="185" t="s">
        <v>1496</v>
      </c>
    </row>
    <row r="129" s="2" customFormat="1">
      <c r="A129" s="39"/>
      <c r="B129" s="40"/>
      <c r="C129" s="39"/>
      <c r="D129" s="187" t="s">
        <v>162</v>
      </c>
      <c r="E129" s="39"/>
      <c r="F129" s="188" t="s">
        <v>1497</v>
      </c>
      <c r="G129" s="39"/>
      <c r="H129" s="39"/>
      <c r="I129" s="189"/>
      <c r="J129" s="39"/>
      <c r="K129" s="39"/>
      <c r="L129" s="40"/>
      <c r="M129" s="190"/>
      <c r="N129" s="191"/>
      <c r="O129" s="73"/>
      <c r="P129" s="73"/>
      <c r="Q129" s="73"/>
      <c r="R129" s="73"/>
      <c r="S129" s="73"/>
      <c r="T129" s="74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20" t="s">
        <v>162</v>
      </c>
      <c r="AU129" s="20" t="s">
        <v>82</v>
      </c>
    </row>
    <row r="130" s="2" customFormat="1">
      <c r="A130" s="39"/>
      <c r="B130" s="40"/>
      <c r="C130" s="39"/>
      <c r="D130" s="192" t="s">
        <v>164</v>
      </c>
      <c r="E130" s="39"/>
      <c r="F130" s="193" t="s">
        <v>1498</v>
      </c>
      <c r="G130" s="39"/>
      <c r="H130" s="39"/>
      <c r="I130" s="189"/>
      <c r="J130" s="39"/>
      <c r="K130" s="39"/>
      <c r="L130" s="40"/>
      <c r="M130" s="190"/>
      <c r="N130" s="191"/>
      <c r="O130" s="73"/>
      <c r="P130" s="73"/>
      <c r="Q130" s="73"/>
      <c r="R130" s="73"/>
      <c r="S130" s="73"/>
      <c r="T130" s="74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20" t="s">
        <v>164</v>
      </c>
      <c r="AU130" s="20" t="s">
        <v>82</v>
      </c>
    </row>
    <row r="131" s="2" customFormat="1" ht="22.2" customHeight="1">
      <c r="A131" s="39"/>
      <c r="B131" s="173"/>
      <c r="C131" s="209" t="s">
        <v>293</v>
      </c>
      <c r="D131" s="209" t="s">
        <v>397</v>
      </c>
      <c r="E131" s="210" t="s">
        <v>1499</v>
      </c>
      <c r="F131" s="211" t="s">
        <v>1500</v>
      </c>
      <c r="G131" s="212" t="s">
        <v>317</v>
      </c>
      <c r="H131" s="213">
        <v>126.5</v>
      </c>
      <c r="I131" s="214"/>
      <c r="J131" s="215">
        <f>ROUND(I131*H131,2)</f>
        <v>0</v>
      </c>
      <c r="K131" s="211" t="s">
        <v>159</v>
      </c>
      <c r="L131" s="216"/>
      <c r="M131" s="217" t="s">
        <v>3</v>
      </c>
      <c r="N131" s="218" t="s">
        <v>43</v>
      </c>
      <c r="O131" s="73"/>
      <c r="P131" s="183">
        <f>O131*H131</f>
        <v>0</v>
      </c>
      <c r="Q131" s="183">
        <v>0.00016000000000000001</v>
      </c>
      <c r="R131" s="183">
        <f>Q131*H131</f>
        <v>0.020240000000000001</v>
      </c>
      <c r="S131" s="183">
        <v>0</v>
      </c>
      <c r="T131" s="18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85" t="s">
        <v>400</v>
      </c>
      <c r="AT131" s="185" t="s">
        <v>397</v>
      </c>
      <c r="AU131" s="185" t="s">
        <v>82</v>
      </c>
      <c r="AY131" s="20" t="s">
        <v>152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20" t="s">
        <v>80</v>
      </c>
      <c r="BK131" s="186">
        <f>ROUND(I131*H131,2)</f>
        <v>0</v>
      </c>
      <c r="BL131" s="20" t="s">
        <v>284</v>
      </c>
      <c r="BM131" s="185" t="s">
        <v>1501</v>
      </c>
    </row>
    <row r="132" s="2" customFormat="1">
      <c r="A132" s="39"/>
      <c r="B132" s="40"/>
      <c r="C132" s="39"/>
      <c r="D132" s="187" t="s">
        <v>162</v>
      </c>
      <c r="E132" s="39"/>
      <c r="F132" s="188" t="s">
        <v>1500</v>
      </c>
      <c r="G132" s="39"/>
      <c r="H132" s="39"/>
      <c r="I132" s="189"/>
      <c r="J132" s="39"/>
      <c r="K132" s="39"/>
      <c r="L132" s="40"/>
      <c r="M132" s="190"/>
      <c r="N132" s="191"/>
      <c r="O132" s="73"/>
      <c r="P132" s="73"/>
      <c r="Q132" s="73"/>
      <c r="R132" s="73"/>
      <c r="S132" s="73"/>
      <c r="T132" s="74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20" t="s">
        <v>162</v>
      </c>
      <c r="AU132" s="20" t="s">
        <v>82</v>
      </c>
    </row>
    <row r="133" s="13" customFormat="1">
      <c r="A133" s="13"/>
      <c r="B133" s="194"/>
      <c r="C133" s="13"/>
      <c r="D133" s="187" t="s">
        <v>166</v>
      </c>
      <c r="E133" s="195" t="s">
        <v>3</v>
      </c>
      <c r="F133" s="196" t="s">
        <v>1502</v>
      </c>
      <c r="G133" s="13"/>
      <c r="H133" s="197">
        <v>126.5</v>
      </c>
      <c r="I133" s="198"/>
      <c r="J133" s="13"/>
      <c r="K133" s="13"/>
      <c r="L133" s="194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166</v>
      </c>
      <c r="AU133" s="195" t="s">
        <v>82</v>
      </c>
      <c r="AV133" s="13" t="s">
        <v>82</v>
      </c>
      <c r="AW133" s="13" t="s">
        <v>33</v>
      </c>
      <c r="AX133" s="13" t="s">
        <v>80</v>
      </c>
      <c r="AY133" s="195" t="s">
        <v>152</v>
      </c>
    </row>
    <row r="134" s="2" customFormat="1" ht="22.2" customHeight="1">
      <c r="A134" s="39"/>
      <c r="B134" s="173"/>
      <c r="C134" s="209" t="s">
        <v>300</v>
      </c>
      <c r="D134" s="209" t="s">
        <v>397</v>
      </c>
      <c r="E134" s="210" t="s">
        <v>1503</v>
      </c>
      <c r="F134" s="211" t="s">
        <v>1504</v>
      </c>
      <c r="G134" s="212" t="s">
        <v>317</v>
      </c>
      <c r="H134" s="213">
        <v>207</v>
      </c>
      <c r="I134" s="214"/>
      <c r="J134" s="215">
        <f>ROUND(I134*H134,2)</f>
        <v>0</v>
      </c>
      <c r="K134" s="211" t="s">
        <v>159</v>
      </c>
      <c r="L134" s="216"/>
      <c r="M134" s="217" t="s">
        <v>3</v>
      </c>
      <c r="N134" s="218" t="s">
        <v>43</v>
      </c>
      <c r="O134" s="73"/>
      <c r="P134" s="183">
        <f>O134*H134</f>
        <v>0</v>
      </c>
      <c r="Q134" s="183">
        <v>0.00025000000000000001</v>
      </c>
      <c r="R134" s="183">
        <f>Q134*H134</f>
        <v>0.051750000000000004</v>
      </c>
      <c r="S134" s="183">
        <v>0</v>
      </c>
      <c r="T134" s="18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85" t="s">
        <v>400</v>
      </c>
      <c r="AT134" s="185" t="s">
        <v>397</v>
      </c>
      <c r="AU134" s="185" t="s">
        <v>82</v>
      </c>
      <c r="AY134" s="20" t="s">
        <v>152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20" t="s">
        <v>80</v>
      </c>
      <c r="BK134" s="186">
        <f>ROUND(I134*H134,2)</f>
        <v>0</v>
      </c>
      <c r="BL134" s="20" t="s">
        <v>284</v>
      </c>
      <c r="BM134" s="185" t="s">
        <v>1505</v>
      </c>
    </row>
    <row r="135" s="2" customFormat="1">
      <c r="A135" s="39"/>
      <c r="B135" s="40"/>
      <c r="C135" s="39"/>
      <c r="D135" s="187" t="s">
        <v>162</v>
      </c>
      <c r="E135" s="39"/>
      <c r="F135" s="188" t="s">
        <v>1504</v>
      </c>
      <c r="G135" s="39"/>
      <c r="H135" s="39"/>
      <c r="I135" s="189"/>
      <c r="J135" s="39"/>
      <c r="K135" s="39"/>
      <c r="L135" s="40"/>
      <c r="M135" s="190"/>
      <c r="N135" s="191"/>
      <c r="O135" s="73"/>
      <c r="P135" s="73"/>
      <c r="Q135" s="73"/>
      <c r="R135" s="73"/>
      <c r="S135" s="73"/>
      <c r="T135" s="74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20" t="s">
        <v>162</v>
      </c>
      <c r="AU135" s="20" t="s">
        <v>82</v>
      </c>
    </row>
    <row r="136" s="13" customFormat="1">
      <c r="A136" s="13"/>
      <c r="B136" s="194"/>
      <c r="C136" s="13"/>
      <c r="D136" s="187" t="s">
        <v>166</v>
      </c>
      <c r="E136" s="195" t="s">
        <v>3</v>
      </c>
      <c r="F136" s="196" t="s">
        <v>1506</v>
      </c>
      <c r="G136" s="13"/>
      <c r="H136" s="197">
        <v>207</v>
      </c>
      <c r="I136" s="198"/>
      <c r="J136" s="13"/>
      <c r="K136" s="13"/>
      <c r="L136" s="194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166</v>
      </c>
      <c r="AU136" s="195" t="s">
        <v>82</v>
      </c>
      <c r="AV136" s="13" t="s">
        <v>82</v>
      </c>
      <c r="AW136" s="13" t="s">
        <v>33</v>
      </c>
      <c r="AX136" s="13" t="s">
        <v>80</v>
      </c>
      <c r="AY136" s="195" t="s">
        <v>152</v>
      </c>
    </row>
    <row r="137" s="2" customFormat="1" ht="22.2" customHeight="1">
      <c r="A137" s="39"/>
      <c r="B137" s="173"/>
      <c r="C137" s="174" t="s">
        <v>307</v>
      </c>
      <c r="D137" s="174" t="s">
        <v>155</v>
      </c>
      <c r="E137" s="175" t="s">
        <v>1507</v>
      </c>
      <c r="F137" s="176" t="s">
        <v>1508</v>
      </c>
      <c r="G137" s="177" t="s">
        <v>317</v>
      </c>
      <c r="H137" s="178">
        <v>90</v>
      </c>
      <c r="I137" s="179"/>
      <c r="J137" s="180">
        <f>ROUND(I137*H137,2)</f>
        <v>0</v>
      </c>
      <c r="K137" s="176" t="s">
        <v>159</v>
      </c>
      <c r="L137" s="40"/>
      <c r="M137" s="181" t="s">
        <v>3</v>
      </c>
      <c r="N137" s="182" t="s">
        <v>43</v>
      </c>
      <c r="O137" s="73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85" t="s">
        <v>284</v>
      </c>
      <c r="AT137" s="185" t="s">
        <v>155</v>
      </c>
      <c r="AU137" s="185" t="s">
        <v>82</v>
      </c>
      <c r="AY137" s="20" t="s">
        <v>152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0" t="s">
        <v>80</v>
      </c>
      <c r="BK137" s="186">
        <f>ROUND(I137*H137,2)</f>
        <v>0</v>
      </c>
      <c r="BL137" s="20" t="s">
        <v>284</v>
      </c>
      <c r="BM137" s="185" t="s">
        <v>1509</v>
      </c>
    </row>
    <row r="138" s="2" customFormat="1">
      <c r="A138" s="39"/>
      <c r="B138" s="40"/>
      <c r="C138" s="39"/>
      <c r="D138" s="187" t="s">
        <v>162</v>
      </c>
      <c r="E138" s="39"/>
      <c r="F138" s="188" t="s">
        <v>1510</v>
      </c>
      <c r="G138" s="39"/>
      <c r="H138" s="39"/>
      <c r="I138" s="189"/>
      <c r="J138" s="39"/>
      <c r="K138" s="39"/>
      <c r="L138" s="40"/>
      <c r="M138" s="190"/>
      <c r="N138" s="191"/>
      <c r="O138" s="73"/>
      <c r="P138" s="73"/>
      <c r="Q138" s="73"/>
      <c r="R138" s="73"/>
      <c r="S138" s="73"/>
      <c r="T138" s="74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20" t="s">
        <v>162</v>
      </c>
      <c r="AU138" s="20" t="s">
        <v>82</v>
      </c>
    </row>
    <row r="139" s="2" customFormat="1">
      <c r="A139" s="39"/>
      <c r="B139" s="40"/>
      <c r="C139" s="39"/>
      <c r="D139" s="192" t="s">
        <v>164</v>
      </c>
      <c r="E139" s="39"/>
      <c r="F139" s="193" t="s">
        <v>1511</v>
      </c>
      <c r="G139" s="39"/>
      <c r="H139" s="39"/>
      <c r="I139" s="189"/>
      <c r="J139" s="39"/>
      <c r="K139" s="39"/>
      <c r="L139" s="40"/>
      <c r="M139" s="190"/>
      <c r="N139" s="191"/>
      <c r="O139" s="73"/>
      <c r="P139" s="73"/>
      <c r="Q139" s="73"/>
      <c r="R139" s="73"/>
      <c r="S139" s="73"/>
      <c r="T139" s="74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20" t="s">
        <v>164</v>
      </c>
      <c r="AU139" s="20" t="s">
        <v>82</v>
      </c>
    </row>
    <row r="140" s="2" customFormat="1" ht="22.2" customHeight="1">
      <c r="A140" s="39"/>
      <c r="B140" s="173"/>
      <c r="C140" s="209" t="s">
        <v>314</v>
      </c>
      <c r="D140" s="209" t="s">
        <v>397</v>
      </c>
      <c r="E140" s="210" t="s">
        <v>1512</v>
      </c>
      <c r="F140" s="211" t="s">
        <v>1513</v>
      </c>
      <c r="G140" s="212" t="s">
        <v>317</v>
      </c>
      <c r="H140" s="213">
        <v>103.5</v>
      </c>
      <c r="I140" s="214"/>
      <c r="J140" s="215">
        <f>ROUND(I140*H140,2)</f>
        <v>0</v>
      </c>
      <c r="K140" s="211" t="s">
        <v>159</v>
      </c>
      <c r="L140" s="216"/>
      <c r="M140" s="217" t="s">
        <v>3</v>
      </c>
      <c r="N140" s="218" t="s">
        <v>43</v>
      </c>
      <c r="O140" s="73"/>
      <c r="P140" s="183">
        <f>O140*H140</f>
        <v>0</v>
      </c>
      <c r="Q140" s="183">
        <v>0.00052999999999999998</v>
      </c>
      <c r="R140" s="183">
        <f>Q140*H140</f>
        <v>0.054855000000000001</v>
      </c>
      <c r="S140" s="183">
        <v>0</v>
      </c>
      <c r="T140" s="18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85" t="s">
        <v>400</v>
      </c>
      <c r="AT140" s="185" t="s">
        <v>397</v>
      </c>
      <c r="AU140" s="185" t="s">
        <v>82</v>
      </c>
      <c r="AY140" s="20" t="s">
        <v>152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0" t="s">
        <v>80</v>
      </c>
      <c r="BK140" s="186">
        <f>ROUND(I140*H140,2)</f>
        <v>0</v>
      </c>
      <c r="BL140" s="20" t="s">
        <v>284</v>
      </c>
      <c r="BM140" s="185" t="s">
        <v>1514</v>
      </c>
    </row>
    <row r="141" s="2" customFormat="1">
      <c r="A141" s="39"/>
      <c r="B141" s="40"/>
      <c r="C141" s="39"/>
      <c r="D141" s="187" t="s">
        <v>162</v>
      </c>
      <c r="E141" s="39"/>
      <c r="F141" s="188" t="s">
        <v>1513</v>
      </c>
      <c r="G141" s="39"/>
      <c r="H141" s="39"/>
      <c r="I141" s="189"/>
      <c r="J141" s="39"/>
      <c r="K141" s="39"/>
      <c r="L141" s="40"/>
      <c r="M141" s="190"/>
      <c r="N141" s="191"/>
      <c r="O141" s="73"/>
      <c r="P141" s="73"/>
      <c r="Q141" s="73"/>
      <c r="R141" s="73"/>
      <c r="S141" s="73"/>
      <c r="T141" s="74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20" t="s">
        <v>162</v>
      </c>
      <c r="AU141" s="20" t="s">
        <v>82</v>
      </c>
    </row>
    <row r="142" s="13" customFormat="1">
      <c r="A142" s="13"/>
      <c r="B142" s="194"/>
      <c r="C142" s="13"/>
      <c r="D142" s="187" t="s">
        <v>166</v>
      </c>
      <c r="E142" s="195" t="s">
        <v>3</v>
      </c>
      <c r="F142" s="196" t="s">
        <v>1455</v>
      </c>
      <c r="G142" s="13"/>
      <c r="H142" s="197">
        <v>103.5</v>
      </c>
      <c r="I142" s="198"/>
      <c r="J142" s="13"/>
      <c r="K142" s="13"/>
      <c r="L142" s="194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166</v>
      </c>
      <c r="AU142" s="195" t="s">
        <v>82</v>
      </c>
      <c r="AV142" s="13" t="s">
        <v>82</v>
      </c>
      <c r="AW142" s="13" t="s">
        <v>33</v>
      </c>
      <c r="AX142" s="13" t="s">
        <v>80</v>
      </c>
      <c r="AY142" s="195" t="s">
        <v>152</v>
      </c>
    </row>
    <row r="143" s="2" customFormat="1" ht="22.2" customHeight="1">
      <c r="A143" s="39"/>
      <c r="B143" s="173"/>
      <c r="C143" s="174" t="s">
        <v>8</v>
      </c>
      <c r="D143" s="174" t="s">
        <v>155</v>
      </c>
      <c r="E143" s="175" t="s">
        <v>1515</v>
      </c>
      <c r="F143" s="176" t="s">
        <v>1516</v>
      </c>
      <c r="G143" s="177" t="s">
        <v>170</v>
      </c>
      <c r="H143" s="178">
        <v>27</v>
      </c>
      <c r="I143" s="179"/>
      <c r="J143" s="180">
        <f>ROUND(I143*H143,2)</f>
        <v>0</v>
      </c>
      <c r="K143" s="176" t="s">
        <v>159</v>
      </c>
      <c r="L143" s="40"/>
      <c r="M143" s="181" t="s">
        <v>3</v>
      </c>
      <c r="N143" s="182" t="s">
        <v>43</v>
      </c>
      <c r="O143" s="73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85" t="s">
        <v>284</v>
      </c>
      <c r="AT143" s="185" t="s">
        <v>155</v>
      </c>
      <c r="AU143" s="185" t="s">
        <v>82</v>
      </c>
      <c r="AY143" s="20" t="s">
        <v>152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20" t="s">
        <v>80</v>
      </c>
      <c r="BK143" s="186">
        <f>ROUND(I143*H143,2)</f>
        <v>0</v>
      </c>
      <c r="BL143" s="20" t="s">
        <v>284</v>
      </c>
      <c r="BM143" s="185" t="s">
        <v>1517</v>
      </c>
    </row>
    <row r="144" s="2" customFormat="1">
      <c r="A144" s="39"/>
      <c r="B144" s="40"/>
      <c r="C144" s="39"/>
      <c r="D144" s="187" t="s">
        <v>162</v>
      </c>
      <c r="E144" s="39"/>
      <c r="F144" s="188" t="s">
        <v>1518</v>
      </c>
      <c r="G144" s="39"/>
      <c r="H144" s="39"/>
      <c r="I144" s="189"/>
      <c r="J144" s="39"/>
      <c r="K144" s="39"/>
      <c r="L144" s="40"/>
      <c r="M144" s="190"/>
      <c r="N144" s="191"/>
      <c r="O144" s="73"/>
      <c r="P144" s="73"/>
      <c r="Q144" s="73"/>
      <c r="R144" s="73"/>
      <c r="S144" s="73"/>
      <c r="T144" s="74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20" t="s">
        <v>162</v>
      </c>
      <c r="AU144" s="20" t="s">
        <v>82</v>
      </c>
    </row>
    <row r="145" s="2" customFormat="1">
      <c r="A145" s="39"/>
      <c r="B145" s="40"/>
      <c r="C145" s="39"/>
      <c r="D145" s="192" t="s">
        <v>164</v>
      </c>
      <c r="E145" s="39"/>
      <c r="F145" s="193" t="s">
        <v>1519</v>
      </c>
      <c r="G145" s="39"/>
      <c r="H145" s="39"/>
      <c r="I145" s="189"/>
      <c r="J145" s="39"/>
      <c r="K145" s="39"/>
      <c r="L145" s="40"/>
      <c r="M145" s="190"/>
      <c r="N145" s="191"/>
      <c r="O145" s="73"/>
      <c r="P145" s="73"/>
      <c r="Q145" s="73"/>
      <c r="R145" s="73"/>
      <c r="S145" s="73"/>
      <c r="T145" s="74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20" t="s">
        <v>164</v>
      </c>
      <c r="AU145" s="20" t="s">
        <v>82</v>
      </c>
    </row>
    <row r="146" s="2" customFormat="1" ht="22.2" customHeight="1">
      <c r="A146" s="39"/>
      <c r="B146" s="173"/>
      <c r="C146" s="174" t="s">
        <v>328</v>
      </c>
      <c r="D146" s="174" t="s">
        <v>155</v>
      </c>
      <c r="E146" s="175" t="s">
        <v>1520</v>
      </c>
      <c r="F146" s="176" t="s">
        <v>1521</v>
      </c>
      <c r="G146" s="177" t="s">
        <v>170</v>
      </c>
      <c r="H146" s="178">
        <v>1</v>
      </c>
      <c r="I146" s="179"/>
      <c r="J146" s="180">
        <f>ROUND(I146*H146,2)</f>
        <v>0</v>
      </c>
      <c r="K146" s="176" t="s">
        <v>159</v>
      </c>
      <c r="L146" s="40"/>
      <c r="M146" s="181" t="s">
        <v>3</v>
      </c>
      <c r="N146" s="182" t="s">
        <v>43</v>
      </c>
      <c r="O146" s="73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85" t="s">
        <v>284</v>
      </c>
      <c r="AT146" s="185" t="s">
        <v>155</v>
      </c>
      <c r="AU146" s="185" t="s">
        <v>82</v>
      </c>
      <c r="AY146" s="20" t="s">
        <v>152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0" t="s">
        <v>80</v>
      </c>
      <c r="BK146" s="186">
        <f>ROUND(I146*H146,2)</f>
        <v>0</v>
      </c>
      <c r="BL146" s="20" t="s">
        <v>284</v>
      </c>
      <c r="BM146" s="185" t="s">
        <v>1522</v>
      </c>
    </row>
    <row r="147" s="2" customFormat="1">
      <c r="A147" s="39"/>
      <c r="B147" s="40"/>
      <c r="C147" s="39"/>
      <c r="D147" s="187" t="s">
        <v>162</v>
      </c>
      <c r="E147" s="39"/>
      <c r="F147" s="188" t="s">
        <v>1523</v>
      </c>
      <c r="G147" s="39"/>
      <c r="H147" s="39"/>
      <c r="I147" s="189"/>
      <c r="J147" s="39"/>
      <c r="K147" s="39"/>
      <c r="L147" s="40"/>
      <c r="M147" s="190"/>
      <c r="N147" s="191"/>
      <c r="O147" s="73"/>
      <c r="P147" s="73"/>
      <c r="Q147" s="73"/>
      <c r="R147" s="73"/>
      <c r="S147" s="73"/>
      <c r="T147" s="74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20" t="s">
        <v>162</v>
      </c>
      <c r="AU147" s="20" t="s">
        <v>82</v>
      </c>
    </row>
    <row r="148" s="2" customFormat="1">
      <c r="A148" s="39"/>
      <c r="B148" s="40"/>
      <c r="C148" s="39"/>
      <c r="D148" s="192" t="s">
        <v>164</v>
      </c>
      <c r="E148" s="39"/>
      <c r="F148" s="193" t="s">
        <v>1524</v>
      </c>
      <c r="G148" s="39"/>
      <c r="H148" s="39"/>
      <c r="I148" s="189"/>
      <c r="J148" s="39"/>
      <c r="K148" s="39"/>
      <c r="L148" s="40"/>
      <c r="M148" s="190"/>
      <c r="N148" s="191"/>
      <c r="O148" s="73"/>
      <c r="P148" s="73"/>
      <c r="Q148" s="73"/>
      <c r="R148" s="73"/>
      <c r="S148" s="73"/>
      <c r="T148" s="74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20" t="s">
        <v>164</v>
      </c>
      <c r="AU148" s="20" t="s">
        <v>82</v>
      </c>
    </row>
    <row r="149" s="2" customFormat="1" ht="22.2" customHeight="1">
      <c r="A149" s="39"/>
      <c r="B149" s="173"/>
      <c r="C149" s="209" t="s">
        <v>334</v>
      </c>
      <c r="D149" s="209" t="s">
        <v>397</v>
      </c>
      <c r="E149" s="210" t="s">
        <v>1525</v>
      </c>
      <c r="F149" s="211" t="s">
        <v>1526</v>
      </c>
      <c r="G149" s="212" t="s">
        <v>170</v>
      </c>
      <c r="H149" s="213">
        <v>1</v>
      </c>
      <c r="I149" s="214"/>
      <c r="J149" s="215">
        <f>ROUND(I149*H149,2)</f>
        <v>0</v>
      </c>
      <c r="K149" s="211" t="s">
        <v>159</v>
      </c>
      <c r="L149" s="216"/>
      <c r="M149" s="217" t="s">
        <v>3</v>
      </c>
      <c r="N149" s="218" t="s">
        <v>43</v>
      </c>
      <c r="O149" s="73"/>
      <c r="P149" s="183">
        <f>O149*H149</f>
        <v>0</v>
      </c>
      <c r="Q149" s="183">
        <v>4.0000000000000003E-05</v>
      </c>
      <c r="R149" s="183">
        <f>Q149*H149</f>
        <v>4.0000000000000003E-05</v>
      </c>
      <c r="S149" s="183">
        <v>0</v>
      </c>
      <c r="T149" s="18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85" t="s">
        <v>400</v>
      </c>
      <c r="AT149" s="185" t="s">
        <v>397</v>
      </c>
      <c r="AU149" s="185" t="s">
        <v>82</v>
      </c>
      <c r="AY149" s="20" t="s">
        <v>152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0" t="s">
        <v>80</v>
      </c>
      <c r="BK149" s="186">
        <f>ROUND(I149*H149,2)</f>
        <v>0</v>
      </c>
      <c r="BL149" s="20" t="s">
        <v>284</v>
      </c>
      <c r="BM149" s="185" t="s">
        <v>1527</v>
      </c>
    </row>
    <row r="150" s="2" customFormat="1">
      <c r="A150" s="39"/>
      <c r="B150" s="40"/>
      <c r="C150" s="39"/>
      <c r="D150" s="187" t="s">
        <v>162</v>
      </c>
      <c r="E150" s="39"/>
      <c r="F150" s="188" t="s">
        <v>1526</v>
      </c>
      <c r="G150" s="39"/>
      <c r="H150" s="39"/>
      <c r="I150" s="189"/>
      <c r="J150" s="39"/>
      <c r="K150" s="39"/>
      <c r="L150" s="40"/>
      <c r="M150" s="190"/>
      <c r="N150" s="191"/>
      <c r="O150" s="73"/>
      <c r="P150" s="73"/>
      <c r="Q150" s="73"/>
      <c r="R150" s="73"/>
      <c r="S150" s="73"/>
      <c r="T150" s="74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20" t="s">
        <v>162</v>
      </c>
      <c r="AU150" s="20" t="s">
        <v>82</v>
      </c>
    </row>
    <row r="151" s="2" customFormat="1" ht="14.4" customHeight="1">
      <c r="A151" s="39"/>
      <c r="B151" s="173"/>
      <c r="C151" s="209" t="s">
        <v>341</v>
      </c>
      <c r="D151" s="209" t="s">
        <v>397</v>
      </c>
      <c r="E151" s="210" t="s">
        <v>1528</v>
      </c>
      <c r="F151" s="211" t="s">
        <v>1529</v>
      </c>
      <c r="G151" s="212" t="s">
        <v>170</v>
      </c>
      <c r="H151" s="213">
        <v>1</v>
      </c>
      <c r="I151" s="214"/>
      <c r="J151" s="215">
        <f>ROUND(I151*H151,2)</f>
        <v>0</v>
      </c>
      <c r="K151" s="211" t="s">
        <v>159</v>
      </c>
      <c r="L151" s="216"/>
      <c r="M151" s="217" t="s">
        <v>3</v>
      </c>
      <c r="N151" s="218" t="s">
        <v>43</v>
      </c>
      <c r="O151" s="73"/>
      <c r="P151" s="183">
        <f>O151*H151</f>
        <v>0</v>
      </c>
      <c r="Q151" s="183">
        <v>3.0000000000000001E-05</v>
      </c>
      <c r="R151" s="183">
        <f>Q151*H151</f>
        <v>3.0000000000000001E-05</v>
      </c>
      <c r="S151" s="183">
        <v>0</v>
      </c>
      <c r="T151" s="18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85" t="s">
        <v>400</v>
      </c>
      <c r="AT151" s="185" t="s">
        <v>397</v>
      </c>
      <c r="AU151" s="185" t="s">
        <v>82</v>
      </c>
      <c r="AY151" s="20" t="s">
        <v>152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20" t="s">
        <v>80</v>
      </c>
      <c r="BK151" s="186">
        <f>ROUND(I151*H151,2)</f>
        <v>0</v>
      </c>
      <c r="BL151" s="20" t="s">
        <v>284</v>
      </c>
      <c r="BM151" s="185" t="s">
        <v>1530</v>
      </c>
    </row>
    <row r="152" s="2" customFormat="1">
      <c r="A152" s="39"/>
      <c r="B152" s="40"/>
      <c r="C152" s="39"/>
      <c r="D152" s="187" t="s">
        <v>162</v>
      </c>
      <c r="E152" s="39"/>
      <c r="F152" s="188" t="s">
        <v>1529</v>
      </c>
      <c r="G152" s="39"/>
      <c r="H152" s="39"/>
      <c r="I152" s="189"/>
      <c r="J152" s="39"/>
      <c r="K152" s="39"/>
      <c r="L152" s="40"/>
      <c r="M152" s="190"/>
      <c r="N152" s="191"/>
      <c r="O152" s="73"/>
      <c r="P152" s="73"/>
      <c r="Q152" s="73"/>
      <c r="R152" s="73"/>
      <c r="S152" s="73"/>
      <c r="T152" s="74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20" t="s">
        <v>162</v>
      </c>
      <c r="AU152" s="20" t="s">
        <v>82</v>
      </c>
    </row>
    <row r="153" s="2" customFormat="1" ht="14.4" customHeight="1">
      <c r="A153" s="39"/>
      <c r="B153" s="173"/>
      <c r="C153" s="209" t="s">
        <v>351</v>
      </c>
      <c r="D153" s="209" t="s">
        <v>397</v>
      </c>
      <c r="E153" s="210" t="s">
        <v>1531</v>
      </c>
      <c r="F153" s="211" t="s">
        <v>1532</v>
      </c>
      <c r="G153" s="212" t="s">
        <v>170</v>
      </c>
      <c r="H153" s="213">
        <v>1</v>
      </c>
      <c r="I153" s="214"/>
      <c r="J153" s="215">
        <f>ROUND(I153*H153,2)</f>
        <v>0</v>
      </c>
      <c r="K153" s="211" t="s">
        <v>159</v>
      </c>
      <c r="L153" s="216"/>
      <c r="M153" s="217" t="s">
        <v>3</v>
      </c>
      <c r="N153" s="218" t="s">
        <v>43</v>
      </c>
      <c r="O153" s="73"/>
      <c r="P153" s="183">
        <f>O153*H153</f>
        <v>0</v>
      </c>
      <c r="Q153" s="183">
        <v>1.0000000000000001E-05</v>
      </c>
      <c r="R153" s="183">
        <f>Q153*H153</f>
        <v>1.0000000000000001E-05</v>
      </c>
      <c r="S153" s="183">
        <v>0</v>
      </c>
      <c r="T153" s="18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85" t="s">
        <v>400</v>
      </c>
      <c r="AT153" s="185" t="s">
        <v>397</v>
      </c>
      <c r="AU153" s="185" t="s">
        <v>82</v>
      </c>
      <c r="AY153" s="20" t="s">
        <v>152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20" t="s">
        <v>80</v>
      </c>
      <c r="BK153" s="186">
        <f>ROUND(I153*H153,2)</f>
        <v>0</v>
      </c>
      <c r="BL153" s="20" t="s">
        <v>284</v>
      </c>
      <c r="BM153" s="185" t="s">
        <v>1533</v>
      </c>
    </row>
    <row r="154" s="2" customFormat="1">
      <c r="A154" s="39"/>
      <c r="B154" s="40"/>
      <c r="C154" s="39"/>
      <c r="D154" s="187" t="s">
        <v>162</v>
      </c>
      <c r="E154" s="39"/>
      <c r="F154" s="188" t="s">
        <v>1532</v>
      </c>
      <c r="G154" s="39"/>
      <c r="H154" s="39"/>
      <c r="I154" s="189"/>
      <c r="J154" s="39"/>
      <c r="K154" s="39"/>
      <c r="L154" s="40"/>
      <c r="M154" s="190"/>
      <c r="N154" s="191"/>
      <c r="O154" s="73"/>
      <c r="P154" s="73"/>
      <c r="Q154" s="73"/>
      <c r="R154" s="73"/>
      <c r="S154" s="73"/>
      <c r="T154" s="74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20" t="s">
        <v>162</v>
      </c>
      <c r="AU154" s="20" t="s">
        <v>82</v>
      </c>
    </row>
    <row r="155" s="2" customFormat="1" ht="30" customHeight="1">
      <c r="A155" s="39"/>
      <c r="B155" s="173"/>
      <c r="C155" s="174" t="s">
        <v>358</v>
      </c>
      <c r="D155" s="174" t="s">
        <v>155</v>
      </c>
      <c r="E155" s="175" t="s">
        <v>1534</v>
      </c>
      <c r="F155" s="176" t="s">
        <v>1535</v>
      </c>
      <c r="G155" s="177" t="s">
        <v>170</v>
      </c>
      <c r="H155" s="178">
        <v>2</v>
      </c>
      <c r="I155" s="179"/>
      <c r="J155" s="180">
        <f>ROUND(I155*H155,2)</f>
        <v>0</v>
      </c>
      <c r="K155" s="176" t="s">
        <v>159</v>
      </c>
      <c r="L155" s="40"/>
      <c r="M155" s="181" t="s">
        <v>3</v>
      </c>
      <c r="N155" s="182" t="s">
        <v>43</v>
      </c>
      <c r="O155" s="73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85" t="s">
        <v>284</v>
      </c>
      <c r="AT155" s="185" t="s">
        <v>155</v>
      </c>
      <c r="AU155" s="185" t="s">
        <v>82</v>
      </c>
      <c r="AY155" s="20" t="s">
        <v>152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0" t="s">
        <v>80</v>
      </c>
      <c r="BK155" s="186">
        <f>ROUND(I155*H155,2)</f>
        <v>0</v>
      </c>
      <c r="BL155" s="20" t="s">
        <v>284</v>
      </c>
      <c r="BM155" s="185" t="s">
        <v>1536</v>
      </c>
    </row>
    <row r="156" s="2" customFormat="1">
      <c r="A156" s="39"/>
      <c r="B156" s="40"/>
      <c r="C156" s="39"/>
      <c r="D156" s="187" t="s">
        <v>162</v>
      </c>
      <c r="E156" s="39"/>
      <c r="F156" s="188" t="s">
        <v>1537</v>
      </c>
      <c r="G156" s="39"/>
      <c r="H156" s="39"/>
      <c r="I156" s="189"/>
      <c r="J156" s="39"/>
      <c r="K156" s="39"/>
      <c r="L156" s="40"/>
      <c r="M156" s="190"/>
      <c r="N156" s="191"/>
      <c r="O156" s="73"/>
      <c r="P156" s="73"/>
      <c r="Q156" s="73"/>
      <c r="R156" s="73"/>
      <c r="S156" s="73"/>
      <c r="T156" s="74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20" t="s">
        <v>162</v>
      </c>
      <c r="AU156" s="20" t="s">
        <v>82</v>
      </c>
    </row>
    <row r="157" s="2" customFormat="1">
      <c r="A157" s="39"/>
      <c r="B157" s="40"/>
      <c r="C157" s="39"/>
      <c r="D157" s="192" t="s">
        <v>164</v>
      </c>
      <c r="E157" s="39"/>
      <c r="F157" s="193" t="s">
        <v>1538</v>
      </c>
      <c r="G157" s="39"/>
      <c r="H157" s="39"/>
      <c r="I157" s="189"/>
      <c r="J157" s="39"/>
      <c r="K157" s="39"/>
      <c r="L157" s="40"/>
      <c r="M157" s="190"/>
      <c r="N157" s="191"/>
      <c r="O157" s="73"/>
      <c r="P157" s="73"/>
      <c r="Q157" s="73"/>
      <c r="R157" s="73"/>
      <c r="S157" s="73"/>
      <c r="T157" s="74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20" t="s">
        <v>164</v>
      </c>
      <c r="AU157" s="20" t="s">
        <v>82</v>
      </c>
    </row>
    <row r="158" s="2" customFormat="1" ht="22.2" customHeight="1">
      <c r="A158" s="39"/>
      <c r="B158" s="173"/>
      <c r="C158" s="209" t="s">
        <v>364</v>
      </c>
      <c r="D158" s="209" t="s">
        <v>397</v>
      </c>
      <c r="E158" s="210" t="s">
        <v>1539</v>
      </c>
      <c r="F158" s="211" t="s">
        <v>1540</v>
      </c>
      <c r="G158" s="212" t="s">
        <v>170</v>
      </c>
      <c r="H158" s="213">
        <v>2</v>
      </c>
      <c r="I158" s="214"/>
      <c r="J158" s="215">
        <f>ROUND(I158*H158,2)</f>
        <v>0</v>
      </c>
      <c r="K158" s="211" t="s">
        <v>159</v>
      </c>
      <c r="L158" s="216"/>
      <c r="M158" s="217" t="s">
        <v>3</v>
      </c>
      <c r="N158" s="218" t="s">
        <v>43</v>
      </c>
      <c r="O158" s="73"/>
      <c r="P158" s="183">
        <f>O158*H158</f>
        <v>0</v>
      </c>
      <c r="Q158" s="183">
        <v>4.0000000000000003E-05</v>
      </c>
      <c r="R158" s="183">
        <f>Q158*H158</f>
        <v>8.0000000000000007E-05</v>
      </c>
      <c r="S158" s="183">
        <v>0</v>
      </c>
      <c r="T158" s="18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85" t="s">
        <v>400</v>
      </c>
      <c r="AT158" s="185" t="s">
        <v>397</v>
      </c>
      <c r="AU158" s="185" t="s">
        <v>82</v>
      </c>
      <c r="AY158" s="20" t="s">
        <v>152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20" t="s">
        <v>80</v>
      </c>
      <c r="BK158" s="186">
        <f>ROUND(I158*H158,2)</f>
        <v>0</v>
      </c>
      <c r="BL158" s="20" t="s">
        <v>284</v>
      </c>
      <c r="BM158" s="185" t="s">
        <v>1541</v>
      </c>
    </row>
    <row r="159" s="2" customFormat="1">
      <c r="A159" s="39"/>
      <c r="B159" s="40"/>
      <c r="C159" s="39"/>
      <c r="D159" s="187" t="s">
        <v>162</v>
      </c>
      <c r="E159" s="39"/>
      <c r="F159" s="188" t="s">
        <v>1540</v>
      </c>
      <c r="G159" s="39"/>
      <c r="H159" s="39"/>
      <c r="I159" s="189"/>
      <c r="J159" s="39"/>
      <c r="K159" s="39"/>
      <c r="L159" s="40"/>
      <c r="M159" s="190"/>
      <c r="N159" s="191"/>
      <c r="O159" s="73"/>
      <c r="P159" s="73"/>
      <c r="Q159" s="73"/>
      <c r="R159" s="73"/>
      <c r="S159" s="73"/>
      <c r="T159" s="74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20" t="s">
        <v>162</v>
      </c>
      <c r="AU159" s="20" t="s">
        <v>82</v>
      </c>
    </row>
    <row r="160" s="2" customFormat="1" ht="14.4" customHeight="1">
      <c r="A160" s="39"/>
      <c r="B160" s="173"/>
      <c r="C160" s="209" t="s">
        <v>371</v>
      </c>
      <c r="D160" s="209" t="s">
        <v>397</v>
      </c>
      <c r="E160" s="210" t="s">
        <v>1528</v>
      </c>
      <c r="F160" s="211" t="s">
        <v>1529</v>
      </c>
      <c r="G160" s="212" t="s">
        <v>170</v>
      </c>
      <c r="H160" s="213">
        <v>2</v>
      </c>
      <c r="I160" s="214"/>
      <c r="J160" s="215">
        <f>ROUND(I160*H160,2)</f>
        <v>0</v>
      </c>
      <c r="K160" s="211" t="s">
        <v>159</v>
      </c>
      <c r="L160" s="216"/>
      <c r="M160" s="217" t="s">
        <v>3</v>
      </c>
      <c r="N160" s="218" t="s">
        <v>43</v>
      </c>
      <c r="O160" s="73"/>
      <c r="P160" s="183">
        <f>O160*H160</f>
        <v>0</v>
      </c>
      <c r="Q160" s="183">
        <v>3.0000000000000001E-05</v>
      </c>
      <c r="R160" s="183">
        <f>Q160*H160</f>
        <v>6.0000000000000002E-05</v>
      </c>
      <c r="S160" s="183">
        <v>0</v>
      </c>
      <c r="T160" s="18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85" t="s">
        <v>400</v>
      </c>
      <c r="AT160" s="185" t="s">
        <v>397</v>
      </c>
      <c r="AU160" s="185" t="s">
        <v>82</v>
      </c>
      <c r="AY160" s="20" t="s">
        <v>152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20" t="s">
        <v>80</v>
      </c>
      <c r="BK160" s="186">
        <f>ROUND(I160*H160,2)</f>
        <v>0</v>
      </c>
      <c r="BL160" s="20" t="s">
        <v>284</v>
      </c>
      <c r="BM160" s="185" t="s">
        <v>1542</v>
      </c>
    </row>
    <row r="161" s="2" customFormat="1">
      <c r="A161" s="39"/>
      <c r="B161" s="40"/>
      <c r="C161" s="39"/>
      <c r="D161" s="187" t="s">
        <v>162</v>
      </c>
      <c r="E161" s="39"/>
      <c r="F161" s="188" t="s">
        <v>1529</v>
      </c>
      <c r="G161" s="39"/>
      <c r="H161" s="39"/>
      <c r="I161" s="189"/>
      <c r="J161" s="39"/>
      <c r="K161" s="39"/>
      <c r="L161" s="40"/>
      <c r="M161" s="190"/>
      <c r="N161" s="191"/>
      <c r="O161" s="73"/>
      <c r="P161" s="73"/>
      <c r="Q161" s="73"/>
      <c r="R161" s="73"/>
      <c r="S161" s="73"/>
      <c r="T161" s="74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20" t="s">
        <v>162</v>
      </c>
      <c r="AU161" s="20" t="s">
        <v>82</v>
      </c>
    </row>
    <row r="162" s="2" customFormat="1" ht="14.4" customHeight="1">
      <c r="A162" s="39"/>
      <c r="B162" s="173"/>
      <c r="C162" s="209" t="s">
        <v>379</v>
      </c>
      <c r="D162" s="209" t="s">
        <v>397</v>
      </c>
      <c r="E162" s="210" t="s">
        <v>1543</v>
      </c>
      <c r="F162" s="211" t="s">
        <v>1544</v>
      </c>
      <c r="G162" s="212" t="s">
        <v>170</v>
      </c>
      <c r="H162" s="213">
        <v>1</v>
      </c>
      <c r="I162" s="214"/>
      <c r="J162" s="215">
        <f>ROUND(I162*H162,2)</f>
        <v>0</v>
      </c>
      <c r="K162" s="211" t="s">
        <v>159</v>
      </c>
      <c r="L162" s="216"/>
      <c r="M162" s="217" t="s">
        <v>3</v>
      </c>
      <c r="N162" s="218" t="s">
        <v>43</v>
      </c>
      <c r="O162" s="73"/>
      <c r="P162" s="183">
        <f>O162*H162</f>
        <v>0</v>
      </c>
      <c r="Q162" s="183">
        <v>2.0000000000000002E-05</v>
      </c>
      <c r="R162" s="183">
        <f>Q162*H162</f>
        <v>2.0000000000000002E-05</v>
      </c>
      <c r="S162" s="183">
        <v>0</v>
      </c>
      <c r="T162" s="18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85" t="s">
        <v>400</v>
      </c>
      <c r="AT162" s="185" t="s">
        <v>397</v>
      </c>
      <c r="AU162" s="185" t="s">
        <v>82</v>
      </c>
      <c r="AY162" s="20" t="s">
        <v>152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20" t="s">
        <v>80</v>
      </c>
      <c r="BK162" s="186">
        <f>ROUND(I162*H162,2)</f>
        <v>0</v>
      </c>
      <c r="BL162" s="20" t="s">
        <v>284</v>
      </c>
      <c r="BM162" s="185" t="s">
        <v>1545</v>
      </c>
    </row>
    <row r="163" s="2" customFormat="1">
      <c r="A163" s="39"/>
      <c r="B163" s="40"/>
      <c r="C163" s="39"/>
      <c r="D163" s="187" t="s">
        <v>162</v>
      </c>
      <c r="E163" s="39"/>
      <c r="F163" s="188" t="s">
        <v>1544</v>
      </c>
      <c r="G163" s="39"/>
      <c r="H163" s="39"/>
      <c r="I163" s="189"/>
      <c r="J163" s="39"/>
      <c r="K163" s="39"/>
      <c r="L163" s="40"/>
      <c r="M163" s="190"/>
      <c r="N163" s="191"/>
      <c r="O163" s="73"/>
      <c r="P163" s="73"/>
      <c r="Q163" s="73"/>
      <c r="R163" s="73"/>
      <c r="S163" s="73"/>
      <c r="T163" s="74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20" t="s">
        <v>162</v>
      </c>
      <c r="AU163" s="20" t="s">
        <v>82</v>
      </c>
    </row>
    <row r="164" s="2" customFormat="1" ht="34.8" customHeight="1">
      <c r="A164" s="39"/>
      <c r="B164" s="173"/>
      <c r="C164" s="174" t="s">
        <v>389</v>
      </c>
      <c r="D164" s="174" t="s">
        <v>155</v>
      </c>
      <c r="E164" s="175" t="s">
        <v>1546</v>
      </c>
      <c r="F164" s="176" t="s">
        <v>1547</v>
      </c>
      <c r="G164" s="177" t="s">
        <v>170</v>
      </c>
      <c r="H164" s="178">
        <v>1</v>
      </c>
      <c r="I164" s="179"/>
      <c r="J164" s="180">
        <f>ROUND(I164*H164,2)</f>
        <v>0</v>
      </c>
      <c r="K164" s="176" t="s">
        <v>159</v>
      </c>
      <c r="L164" s="40"/>
      <c r="M164" s="181" t="s">
        <v>3</v>
      </c>
      <c r="N164" s="182" t="s">
        <v>43</v>
      </c>
      <c r="O164" s="73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85" t="s">
        <v>284</v>
      </c>
      <c r="AT164" s="185" t="s">
        <v>155</v>
      </c>
      <c r="AU164" s="185" t="s">
        <v>82</v>
      </c>
      <c r="AY164" s="20" t="s">
        <v>152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20" t="s">
        <v>80</v>
      </c>
      <c r="BK164" s="186">
        <f>ROUND(I164*H164,2)</f>
        <v>0</v>
      </c>
      <c r="BL164" s="20" t="s">
        <v>284</v>
      </c>
      <c r="BM164" s="185" t="s">
        <v>1548</v>
      </c>
    </row>
    <row r="165" s="2" customFormat="1">
      <c r="A165" s="39"/>
      <c r="B165" s="40"/>
      <c r="C165" s="39"/>
      <c r="D165" s="187" t="s">
        <v>162</v>
      </c>
      <c r="E165" s="39"/>
      <c r="F165" s="188" t="s">
        <v>1549</v>
      </c>
      <c r="G165" s="39"/>
      <c r="H165" s="39"/>
      <c r="I165" s="189"/>
      <c r="J165" s="39"/>
      <c r="K165" s="39"/>
      <c r="L165" s="40"/>
      <c r="M165" s="190"/>
      <c r="N165" s="191"/>
      <c r="O165" s="73"/>
      <c r="P165" s="73"/>
      <c r="Q165" s="73"/>
      <c r="R165" s="73"/>
      <c r="S165" s="73"/>
      <c r="T165" s="74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20" t="s">
        <v>162</v>
      </c>
      <c r="AU165" s="20" t="s">
        <v>82</v>
      </c>
    </row>
    <row r="166" s="2" customFormat="1">
      <c r="A166" s="39"/>
      <c r="B166" s="40"/>
      <c r="C166" s="39"/>
      <c r="D166" s="192" t="s">
        <v>164</v>
      </c>
      <c r="E166" s="39"/>
      <c r="F166" s="193" t="s">
        <v>1550</v>
      </c>
      <c r="G166" s="39"/>
      <c r="H166" s="39"/>
      <c r="I166" s="189"/>
      <c r="J166" s="39"/>
      <c r="K166" s="39"/>
      <c r="L166" s="40"/>
      <c r="M166" s="190"/>
      <c r="N166" s="191"/>
      <c r="O166" s="73"/>
      <c r="P166" s="73"/>
      <c r="Q166" s="73"/>
      <c r="R166" s="73"/>
      <c r="S166" s="73"/>
      <c r="T166" s="74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20" t="s">
        <v>164</v>
      </c>
      <c r="AU166" s="20" t="s">
        <v>82</v>
      </c>
    </row>
    <row r="167" s="2" customFormat="1" ht="22.2" customHeight="1">
      <c r="A167" s="39"/>
      <c r="B167" s="173"/>
      <c r="C167" s="209" t="s">
        <v>396</v>
      </c>
      <c r="D167" s="209" t="s">
        <v>397</v>
      </c>
      <c r="E167" s="210" t="s">
        <v>1539</v>
      </c>
      <c r="F167" s="211" t="s">
        <v>1540</v>
      </c>
      <c r="G167" s="212" t="s">
        <v>170</v>
      </c>
      <c r="H167" s="213">
        <v>1</v>
      </c>
      <c r="I167" s="214"/>
      <c r="J167" s="215">
        <f>ROUND(I167*H167,2)</f>
        <v>0</v>
      </c>
      <c r="K167" s="211" t="s">
        <v>159</v>
      </c>
      <c r="L167" s="216"/>
      <c r="M167" s="217" t="s">
        <v>3</v>
      </c>
      <c r="N167" s="218" t="s">
        <v>43</v>
      </c>
      <c r="O167" s="73"/>
      <c r="P167" s="183">
        <f>O167*H167</f>
        <v>0</v>
      </c>
      <c r="Q167" s="183">
        <v>4.0000000000000003E-05</v>
      </c>
      <c r="R167" s="183">
        <f>Q167*H167</f>
        <v>4.0000000000000003E-05</v>
      </c>
      <c r="S167" s="183">
        <v>0</v>
      </c>
      <c r="T167" s="18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85" t="s">
        <v>400</v>
      </c>
      <c r="AT167" s="185" t="s">
        <v>397</v>
      </c>
      <c r="AU167" s="185" t="s">
        <v>82</v>
      </c>
      <c r="AY167" s="20" t="s">
        <v>152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20" t="s">
        <v>80</v>
      </c>
      <c r="BK167" s="186">
        <f>ROUND(I167*H167,2)</f>
        <v>0</v>
      </c>
      <c r="BL167" s="20" t="s">
        <v>284</v>
      </c>
      <c r="BM167" s="185" t="s">
        <v>1551</v>
      </c>
    </row>
    <row r="168" s="2" customFormat="1">
      <c r="A168" s="39"/>
      <c r="B168" s="40"/>
      <c r="C168" s="39"/>
      <c r="D168" s="187" t="s">
        <v>162</v>
      </c>
      <c r="E168" s="39"/>
      <c r="F168" s="188" t="s">
        <v>1540</v>
      </c>
      <c r="G168" s="39"/>
      <c r="H168" s="39"/>
      <c r="I168" s="189"/>
      <c r="J168" s="39"/>
      <c r="K168" s="39"/>
      <c r="L168" s="40"/>
      <c r="M168" s="190"/>
      <c r="N168" s="191"/>
      <c r="O168" s="73"/>
      <c r="P168" s="73"/>
      <c r="Q168" s="73"/>
      <c r="R168" s="73"/>
      <c r="S168" s="73"/>
      <c r="T168" s="74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20" t="s">
        <v>162</v>
      </c>
      <c r="AU168" s="20" t="s">
        <v>82</v>
      </c>
    </row>
    <row r="169" s="2" customFormat="1" ht="14.4" customHeight="1">
      <c r="A169" s="39"/>
      <c r="B169" s="173"/>
      <c r="C169" s="209" t="s">
        <v>400</v>
      </c>
      <c r="D169" s="209" t="s">
        <v>397</v>
      </c>
      <c r="E169" s="210" t="s">
        <v>1552</v>
      </c>
      <c r="F169" s="211" t="s">
        <v>1553</v>
      </c>
      <c r="G169" s="212" t="s">
        <v>170</v>
      </c>
      <c r="H169" s="213">
        <v>1</v>
      </c>
      <c r="I169" s="214"/>
      <c r="J169" s="215">
        <f>ROUND(I169*H169,2)</f>
        <v>0</v>
      </c>
      <c r="K169" s="211" t="s">
        <v>159</v>
      </c>
      <c r="L169" s="216"/>
      <c r="M169" s="217" t="s">
        <v>3</v>
      </c>
      <c r="N169" s="218" t="s">
        <v>43</v>
      </c>
      <c r="O169" s="73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185" t="s">
        <v>400</v>
      </c>
      <c r="AT169" s="185" t="s">
        <v>397</v>
      </c>
      <c r="AU169" s="185" t="s">
        <v>82</v>
      </c>
      <c r="AY169" s="20" t="s">
        <v>152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20" t="s">
        <v>80</v>
      </c>
      <c r="BK169" s="186">
        <f>ROUND(I169*H169,2)</f>
        <v>0</v>
      </c>
      <c r="BL169" s="20" t="s">
        <v>284</v>
      </c>
      <c r="BM169" s="185" t="s">
        <v>1554</v>
      </c>
    </row>
    <row r="170" s="2" customFormat="1">
      <c r="A170" s="39"/>
      <c r="B170" s="40"/>
      <c r="C170" s="39"/>
      <c r="D170" s="187" t="s">
        <v>162</v>
      </c>
      <c r="E170" s="39"/>
      <c r="F170" s="188" t="s">
        <v>1553</v>
      </c>
      <c r="G170" s="39"/>
      <c r="H170" s="39"/>
      <c r="I170" s="189"/>
      <c r="J170" s="39"/>
      <c r="K170" s="39"/>
      <c r="L170" s="40"/>
      <c r="M170" s="190"/>
      <c r="N170" s="191"/>
      <c r="O170" s="73"/>
      <c r="P170" s="73"/>
      <c r="Q170" s="73"/>
      <c r="R170" s="73"/>
      <c r="S170" s="73"/>
      <c r="T170" s="74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20" t="s">
        <v>162</v>
      </c>
      <c r="AU170" s="20" t="s">
        <v>82</v>
      </c>
    </row>
    <row r="171" s="2" customFormat="1" ht="14.4" customHeight="1">
      <c r="A171" s="39"/>
      <c r="B171" s="173"/>
      <c r="C171" s="209" t="s">
        <v>409</v>
      </c>
      <c r="D171" s="209" t="s">
        <v>397</v>
      </c>
      <c r="E171" s="210" t="s">
        <v>1555</v>
      </c>
      <c r="F171" s="211" t="s">
        <v>1556</v>
      </c>
      <c r="G171" s="212" t="s">
        <v>170</v>
      </c>
      <c r="H171" s="213">
        <v>1</v>
      </c>
      <c r="I171" s="214"/>
      <c r="J171" s="215">
        <f>ROUND(I171*H171,2)</f>
        <v>0</v>
      </c>
      <c r="K171" s="211" t="s">
        <v>159</v>
      </c>
      <c r="L171" s="216"/>
      <c r="M171" s="217" t="s">
        <v>3</v>
      </c>
      <c r="N171" s="218" t="s">
        <v>43</v>
      </c>
      <c r="O171" s="73"/>
      <c r="P171" s="183">
        <f>O171*H171</f>
        <v>0</v>
      </c>
      <c r="Q171" s="183">
        <v>3.0000000000000001E-05</v>
      </c>
      <c r="R171" s="183">
        <f>Q171*H171</f>
        <v>3.0000000000000001E-05</v>
      </c>
      <c r="S171" s="183">
        <v>0</v>
      </c>
      <c r="T171" s="18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185" t="s">
        <v>400</v>
      </c>
      <c r="AT171" s="185" t="s">
        <v>397</v>
      </c>
      <c r="AU171" s="185" t="s">
        <v>82</v>
      </c>
      <c r="AY171" s="20" t="s">
        <v>152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20" t="s">
        <v>80</v>
      </c>
      <c r="BK171" s="186">
        <f>ROUND(I171*H171,2)</f>
        <v>0</v>
      </c>
      <c r="BL171" s="20" t="s">
        <v>284</v>
      </c>
      <c r="BM171" s="185" t="s">
        <v>1557</v>
      </c>
    </row>
    <row r="172" s="2" customFormat="1">
      <c r="A172" s="39"/>
      <c r="B172" s="40"/>
      <c r="C172" s="39"/>
      <c r="D172" s="187" t="s">
        <v>162</v>
      </c>
      <c r="E172" s="39"/>
      <c r="F172" s="188" t="s">
        <v>1556</v>
      </c>
      <c r="G172" s="39"/>
      <c r="H172" s="39"/>
      <c r="I172" s="189"/>
      <c r="J172" s="39"/>
      <c r="K172" s="39"/>
      <c r="L172" s="40"/>
      <c r="M172" s="190"/>
      <c r="N172" s="191"/>
      <c r="O172" s="73"/>
      <c r="P172" s="73"/>
      <c r="Q172" s="73"/>
      <c r="R172" s="73"/>
      <c r="S172" s="73"/>
      <c r="T172" s="74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20" t="s">
        <v>162</v>
      </c>
      <c r="AU172" s="20" t="s">
        <v>82</v>
      </c>
    </row>
    <row r="173" s="2" customFormat="1" ht="14.4" customHeight="1">
      <c r="A173" s="39"/>
      <c r="B173" s="173"/>
      <c r="C173" s="209" t="s">
        <v>416</v>
      </c>
      <c r="D173" s="209" t="s">
        <v>397</v>
      </c>
      <c r="E173" s="210" t="s">
        <v>1531</v>
      </c>
      <c r="F173" s="211" t="s">
        <v>1532</v>
      </c>
      <c r="G173" s="212" t="s">
        <v>170</v>
      </c>
      <c r="H173" s="213">
        <v>1</v>
      </c>
      <c r="I173" s="214"/>
      <c r="J173" s="215">
        <f>ROUND(I173*H173,2)</f>
        <v>0</v>
      </c>
      <c r="K173" s="211" t="s">
        <v>159</v>
      </c>
      <c r="L173" s="216"/>
      <c r="M173" s="217" t="s">
        <v>3</v>
      </c>
      <c r="N173" s="218" t="s">
        <v>43</v>
      </c>
      <c r="O173" s="73"/>
      <c r="P173" s="183">
        <f>O173*H173</f>
        <v>0</v>
      </c>
      <c r="Q173" s="183">
        <v>1.0000000000000001E-05</v>
      </c>
      <c r="R173" s="183">
        <f>Q173*H173</f>
        <v>1.0000000000000001E-05</v>
      </c>
      <c r="S173" s="183">
        <v>0</v>
      </c>
      <c r="T173" s="18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185" t="s">
        <v>400</v>
      </c>
      <c r="AT173" s="185" t="s">
        <v>397</v>
      </c>
      <c r="AU173" s="185" t="s">
        <v>82</v>
      </c>
      <c r="AY173" s="20" t="s">
        <v>152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20" t="s">
        <v>80</v>
      </c>
      <c r="BK173" s="186">
        <f>ROUND(I173*H173,2)</f>
        <v>0</v>
      </c>
      <c r="BL173" s="20" t="s">
        <v>284</v>
      </c>
      <c r="BM173" s="185" t="s">
        <v>1558</v>
      </c>
    </row>
    <row r="174" s="2" customFormat="1">
      <c r="A174" s="39"/>
      <c r="B174" s="40"/>
      <c r="C174" s="39"/>
      <c r="D174" s="187" t="s">
        <v>162</v>
      </c>
      <c r="E174" s="39"/>
      <c r="F174" s="188" t="s">
        <v>1532</v>
      </c>
      <c r="G174" s="39"/>
      <c r="H174" s="39"/>
      <c r="I174" s="189"/>
      <c r="J174" s="39"/>
      <c r="K174" s="39"/>
      <c r="L174" s="40"/>
      <c r="M174" s="190"/>
      <c r="N174" s="191"/>
      <c r="O174" s="73"/>
      <c r="P174" s="73"/>
      <c r="Q174" s="73"/>
      <c r="R174" s="73"/>
      <c r="S174" s="73"/>
      <c r="T174" s="74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20" t="s">
        <v>162</v>
      </c>
      <c r="AU174" s="20" t="s">
        <v>82</v>
      </c>
    </row>
    <row r="175" s="2" customFormat="1" ht="22.2" customHeight="1">
      <c r="A175" s="39"/>
      <c r="B175" s="173"/>
      <c r="C175" s="174" t="s">
        <v>421</v>
      </c>
      <c r="D175" s="174" t="s">
        <v>155</v>
      </c>
      <c r="E175" s="175" t="s">
        <v>1559</v>
      </c>
      <c r="F175" s="176" t="s">
        <v>1560</v>
      </c>
      <c r="G175" s="177" t="s">
        <v>170</v>
      </c>
      <c r="H175" s="178">
        <v>2</v>
      </c>
      <c r="I175" s="179"/>
      <c r="J175" s="180">
        <f>ROUND(I175*H175,2)</f>
        <v>0</v>
      </c>
      <c r="K175" s="176" t="s">
        <v>159</v>
      </c>
      <c r="L175" s="40"/>
      <c r="M175" s="181" t="s">
        <v>3</v>
      </c>
      <c r="N175" s="182" t="s">
        <v>43</v>
      </c>
      <c r="O175" s="73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85" t="s">
        <v>284</v>
      </c>
      <c r="AT175" s="185" t="s">
        <v>155</v>
      </c>
      <c r="AU175" s="185" t="s">
        <v>82</v>
      </c>
      <c r="AY175" s="20" t="s">
        <v>152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0" t="s">
        <v>80</v>
      </c>
      <c r="BK175" s="186">
        <f>ROUND(I175*H175,2)</f>
        <v>0</v>
      </c>
      <c r="BL175" s="20" t="s">
        <v>284</v>
      </c>
      <c r="BM175" s="185" t="s">
        <v>1561</v>
      </c>
    </row>
    <row r="176" s="2" customFormat="1">
      <c r="A176" s="39"/>
      <c r="B176" s="40"/>
      <c r="C176" s="39"/>
      <c r="D176" s="187" t="s">
        <v>162</v>
      </c>
      <c r="E176" s="39"/>
      <c r="F176" s="188" t="s">
        <v>1562</v>
      </c>
      <c r="G176" s="39"/>
      <c r="H176" s="39"/>
      <c r="I176" s="189"/>
      <c r="J176" s="39"/>
      <c r="K176" s="39"/>
      <c r="L176" s="40"/>
      <c r="M176" s="190"/>
      <c r="N176" s="191"/>
      <c r="O176" s="73"/>
      <c r="P176" s="73"/>
      <c r="Q176" s="73"/>
      <c r="R176" s="73"/>
      <c r="S176" s="73"/>
      <c r="T176" s="74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20" t="s">
        <v>162</v>
      </c>
      <c r="AU176" s="20" t="s">
        <v>82</v>
      </c>
    </row>
    <row r="177" s="2" customFormat="1">
      <c r="A177" s="39"/>
      <c r="B177" s="40"/>
      <c r="C177" s="39"/>
      <c r="D177" s="192" t="s">
        <v>164</v>
      </c>
      <c r="E177" s="39"/>
      <c r="F177" s="193" t="s">
        <v>1563</v>
      </c>
      <c r="G177" s="39"/>
      <c r="H177" s="39"/>
      <c r="I177" s="189"/>
      <c r="J177" s="39"/>
      <c r="K177" s="39"/>
      <c r="L177" s="40"/>
      <c r="M177" s="190"/>
      <c r="N177" s="191"/>
      <c r="O177" s="73"/>
      <c r="P177" s="73"/>
      <c r="Q177" s="73"/>
      <c r="R177" s="73"/>
      <c r="S177" s="73"/>
      <c r="T177" s="74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20" t="s">
        <v>164</v>
      </c>
      <c r="AU177" s="20" t="s">
        <v>82</v>
      </c>
    </row>
    <row r="178" s="2" customFormat="1" ht="22.2" customHeight="1">
      <c r="A178" s="39"/>
      <c r="B178" s="173"/>
      <c r="C178" s="209" t="s">
        <v>429</v>
      </c>
      <c r="D178" s="209" t="s">
        <v>397</v>
      </c>
      <c r="E178" s="210" t="s">
        <v>1564</v>
      </c>
      <c r="F178" s="211" t="s">
        <v>1565</v>
      </c>
      <c r="G178" s="212" t="s">
        <v>170</v>
      </c>
      <c r="H178" s="213">
        <v>2</v>
      </c>
      <c r="I178" s="214"/>
      <c r="J178" s="215">
        <f>ROUND(I178*H178,2)</f>
        <v>0</v>
      </c>
      <c r="K178" s="211" t="s">
        <v>159</v>
      </c>
      <c r="L178" s="216"/>
      <c r="M178" s="217" t="s">
        <v>3</v>
      </c>
      <c r="N178" s="218" t="s">
        <v>43</v>
      </c>
      <c r="O178" s="73"/>
      <c r="P178" s="183">
        <f>O178*H178</f>
        <v>0</v>
      </c>
      <c r="Q178" s="183">
        <v>4.0000000000000003E-05</v>
      </c>
      <c r="R178" s="183">
        <f>Q178*H178</f>
        <v>8.0000000000000007E-05</v>
      </c>
      <c r="S178" s="183">
        <v>0</v>
      </c>
      <c r="T178" s="18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185" t="s">
        <v>400</v>
      </c>
      <c r="AT178" s="185" t="s">
        <v>397</v>
      </c>
      <c r="AU178" s="185" t="s">
        <v>82</v>
      </c>
      <c r="AY178" s="20" t="s">
        <v>152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20" t="s">
        <v>80</v>
      </c>
      <c r="BK178" s="186">
        <f>ROUND(I178*H178,2)</f>
        <v>0</v>
      </c>
      <c r="BL178" s="20" t="s">
        <v>284</v>
      </c>
      <c r="BM178" s="185" t="s">
        <v>1566</v>
      </c>
    </row>
    <row r="179" s="2" customFormat="1">
      <c r="A179" s="39"/>
      <c r="B179" s="40"/>
      <c r="C179" s="39"/>
      <c r="D179" s="187" t="s">
        <v>162</v>
      </c>
      <c r="E179" s="39"/>
      <c r="F179" s="188" t="s">
        <v>1565</v>
      </c>
      <c r="G179" s="39"/>
      <c r="H179" s="39"/>
      <c r="I179" s="189"/>
      <c r="J179" s="39"/>
      <c r="K179" s="39"/>
      <c r="L179" s="40"/>
      <c r="M179" s="190"/>
      <c r="N179" s="191"/>
      <c r="O179" s="73"/>
      <c r="P179" s="73"/>
      <c r="Q179" s="73"/>
      <c r="R179" s="73"/>
      <c r="S179" s="73"/>
      <c r="T179" s="74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20" t="s">
        <v>162</v>
      </c>
      <c r="AU179" s="20" t="s">
        <v>82</v>
      </c>
    </row>
    <row r="180" s="2" customFormat="1" ht="14.4" customHeight="1">
      <c r="A180" s="39"/>
      <c r="B180" s="173"/>
      <c r="C180" s="209" t="s">
        <v>438</v>
      </c>
      <c r="D180" s="209" t="s">
        <v>397</v>
      </c>
      <c r="E180" s="210" t="s">
        <v>1528</v>
      </c>
      <c r="F180" s="211" t="s">
        <v>1529</v>
      </c>
      <c r="G180" s="212" t="s">
        <v>170</v>
      </c>
      <c r="H180" s="213">
        <v>2</v>
      </c>
      <c r="I180" s="214"/>
      <c r="J180" s="215">
        <f>ROUND(I180*H180,2)</f>
        <v>0</v>
      </c>
      <c r="K180" s="211" t="s">
        <v>159</v>
      </c>
      <c r="L180" s="216"/>
      <c r="M180" s="217" t="s">
        <v>3</v>
      </c>
      <c r="N180" s="218" t="s">
        <v>43</v>
      </c>
      <c r="O180" s="73"/>
      <c r="P180" s="183">
        <f>O180*H180</f>
        <v>0</v>
      </c>
      <c r="Q180" s="183">
        <v>3.0000000000000001E-05</v>
      </c>
      <c r="R180" s="183">
        <f>Q180*H180</f>
        <v>6.0000000000000002E-05</v>
      </c>
      <c r="S180" s="183">
        <v>0</v>
      </c>
      <c r="T180" s="18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185" t="s">
        <v>400</v>
      </c>
      <c r="AT180" s="185" t="s">
        <v>397</v>
      </c>
      <c r="AU180" s="185" t="s">
        <v>82</v>
      </c>
      <c r="AY180" s="20" t="s">
        <v>152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20" t="s">
        <v>80</v>
      </c>
      <c r="BK180" s="186">
        <f>ROUND(I180*H180,2)</f>
        <v>0</v>
      </c>
      <c r="BL180" s="20" t="s">
        <v>284</v>
      </c>
      <c r="BM180" s="185" t="s">
        <v>1567</v>
      </c>
    </row>
    <row r="181" s="2" customFormat="1">
      <c r="A181" s="39"/>
      <c r="B181" s="40"/>
      <c r="C181" s="39"/>
      <c r="D181" s="187" t="s">
        <v>162</v>
      </c>
      <c r="E181" s="39"/>
      <c r="F181" s="188" t="s">
        <v>1529</v>
      </c>
      <c r="G181" s="39"/>
      <c r="H181" s="39"/>
      <c r="I181" s="189"/>
      <c r="J181" s="39"/>
      <c r="K181" s="39"/>
      <c r="L181" s="40"/>
      <c r="M181" s="190"/>
      <c r="N181" s="191"/>
      <c r="O181" s="73"/>
      <c r="P181" s="73"/>
      <c r="Q181" s="73"/>
      <c r="R181" s="73"/>
      <c r="S181" s="73"/>
      <c r="T181" s="74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20" t="s">
        <v>162</v>
      </c>
      <c r="AU181" s="20" t="s">
        <v>82</v>
      </c>
    </row>
    <row r="182" s="2" customFormat="1" ht="14.4" customHeight="1">
      <c r="A182" s="39"/>
      <c r="B182" s="173"/>
      <c r="C182" s="209" t="s">
        <v>445</v>
      </c>
      <c r="D182" s="209" t="s">
        <v>397</v>
      </c>
      <c r="E182" s="210" t="s">
        <v>1531</v>
      </c>
      <c r="F182" s="211" t="s">
        <v>1532</v>
      </c>
      <c r="G182" s="212" t="s">
        <v>170</v>
      </c>
      <c r="H182" s="213">
        <v>2</v>
      </c>
      <c r="I182" s="214"/>
      <c r="J182" s="215">
        <f>ROUND(I182*H182,2)</f>
        <v>0</v>
      </c>
      <c r="K182" s="211" t="s">
        <v>159</v>
      </c>
      <c r="L182" s="216"/>
      <c r="M182" s="217" t="s">
        <v>3</v>
      </c>
      <c r="N182" s="218" t="s">
        <v>43</v>
      </c>
      <c r="O182" s="73"/>
      <c r="P182" s="183">
        <f>O182*H182</f>
        <v>0</v>
      </c>
      <c r="Q182" s="183">
        <v>1.0000000000000001E-05</v>
      </c>
      <c r="R182" s="183">
        <f>Q182*H182</f>
        <v>2.0000000000000002E-05</v>
      </c>
      <c r="S182" s="183">
        <v>0</v>
      </c>
      <c r="T182" s="18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185" t="s">
        <v>400</v>
      </c>
      <c r="AT182" s="185" t="s">
        <v>397</v>
      </c>
      <c r="AU182" s="185" t="s">
        <v>82</v>
      </c>
      <c r="AY182" s="20" t="s">
        <v>152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20" t="s">
        <v>80</v>
      </c>
      <c r="BK182" s="186">
        <f>ROUND(I182*H182,2)</f>
        <v>0</v>
      </c>
      <c r="BL182" s="20" t="s">
        <v>284</v>
      </c>
      <c r="BM182" s="185" t="s">
        <v>1568</v>
      </c>
    </row>
    <row r="183" s="2" customFormat="1">
      <c r="A183" s="39"/>
      <c r="B183" s="40"/>
      <c r="C183" s="39"/>
      <c r="D183" s="187" t="s">
        <v>162</v>
      </c>
      <c r="E183" s="39"/>
      <c r="F183" s="188" t="s">
        <v>1532</v>
      </c>
      <c r="G183" s="39"/>
      <c r="H183" s="39"/>
      <c r="I183" s="189"/>
      <c r="J183" s="39"/>
      <c r="K183" s="39"/>
      <c r="L183" s="40"/>
      <c r="M183" s="190"/>
      <c r="N183" s="191"/>
      <c r="O183" s="73"/>
      <c r="P183" s="73"/>
      <c r="Q183" s="73"/>
      <c r="R183" s="73"/>
      <c r="S183" s="73"/>
      <c r="T183" s="74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20" t="s">
        <v>162</v>
      </c>
      <c r="AU183" s="20" t="s">
        <v>82</v>
      </c>
    </row>
    <row r="184" s="2" customFormat="1" ht="22.2" customHeight="1">
      <c r="A184" s="39"/>
      <c r="B184" s="173"/>
      <c r="C184" s="174" t="s">
        <v>452</v>
      </c>
      <c r="D184" s="174" t="s">
        <v>155</v>
      </c>
      <c r="E184" s="175" t="s">
        <v>1569</v>
      </c>
      <c r="F184" s="176" t="s">
        <v>1570</v>
      </c>
      <c r="G184" s="177" t="s">
        <v>170</v>
      </c>
      <c r="H184" s="178">
        <v>4</v>
      </c>
      <c r="I184" s="179"/>
      <c r="J184" s="180">
        <f>ROUND(I184*H184,2)</f>
        <v>0</v>
      </c>
      <c r="K184" s="176" t="s">
        <v>159</v>
      </c>
      <c r="L184" s="40"/>
      <c r="M184" s="181" t="s">
        <v>3</v>
      </c>
      <c r="N184" s="182" t="s">
        <v>43</v>
      </c>
      <c r="O184" s="73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185" t="s">
        <v>284</v>
      </c>
      <c r="AT184" s="185" t="s">
        <v>155</v>
      </c>
      <c r="AU184" s="185" t="s">
        <v>82</v>
      </c>
      <c r="AY184" s="20" t="s">
        <v>152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0" t="s">
        <v>80</v>
      </c>
      <c r="BK184" s="186">
        <f>ROUND(I184*H184,2)</f>
        <v>0</v>
      </c>
      <c r="BL184" s="20" t="s">
        <v>284</v>
      </c>
      <c r="BM184" s="185" t="s">
        <v>1571</v>
      </c>
    </row>
    <row r="185" s="2" customFormat="1">
      <c r="A185" s="39"/>
      <c r="B185" s="40"/>
      <c r="C185" s="39"/>
      <c r="D185" s="187" t="s">
        <v>162</v>
      </c>
      <c r="E185" s="39"/>
      <c r="F185" s="188" t="s">
        <v>1572</v>
      </c>
      <c r="G185" s="39"/>
      <c r="H185" s="39"/>
      <c r="I185" s="189"/>
      <c r="J185" s="39"/>
      <c r="K185" s="39"/>
      <c r="L185" s="40"/>
      <c r="M185" s="190"/>
      <c r="N185" s="191"/>
      <c r="O185" s="73"/>
      <c r="P185" s="73"/>
      <c r="Q185" s="73"/>
      <c r="R185" s="73"/>
      <c r="S185" s="73"/>
      <c r="T185" s="74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20" t="s">
        <v>162</v>
      </c>
      <c r="AU185" s="20" t="s">
        <v>82</v>
      </c>
    </row>
    <row r="186" s="2" customFormat="1">
      <c r="A186" s="39"/>
      <c r="B186" s="40"/>
      <c r="C186" s="39"/>
      <c r="D186" s="192" t="s">
        <v>164</v>
      </c>
      <c r="E186" s="39"/>
      <c r="F186" s="193" t="s">
        <v>1573</v>
      </c>
      <c r="G186" s="39"/>
      <c r="H186" s="39"/>
      <c r="I186" s="189"/>
      <c r="J186" s="39"/>
      <c r="K186" s="39"/>
      <c r="L186" s="40"/>
      <c r="M186" s="190"/>
      <c r="N186" s="191"/>
      <c r="O186" s="73"/>
      <c r="P186" s="73"/>
      <c r="Q186" s="73"/>
      <c r="R186" s="73"/>
      <c r="S186" s="73"/>
      <c r="T186" s="74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20" t="s">
        <v>164</v>
      </c>
      <c r="AU186" s="20" t="s">
        <v>82</v>
      </c>
    </row>
    <row r="187" s="2" customFormat="1" ht="22.2" customHeight="1">
      <c r="A187" s="39"/>
      <c r="B187" s="173"/>
      <c r="C187" s="209" t="s">
        <v>458</v>
      </c>
      <c r="D187" s="209" t="s">
        <v>397</v>
      </c>
      <c r="E187" s="210" t="s">
        <v>1574</v>
      </c>
      <c r="F187" s="211" t="s">
        <v>1575</v>
      </c>
      <c r="G187" s="212" t="s">
        <v>170</v>
      </c>
      <c r="H187" s="213">
        <v>4</v>
      </c>
      <c r="I187" s="214"/>
      <c r="J187" s="215">
        <f>ROUND(I187*H187,2)</f>
        <v>0</v>
      </c>
      <c r="K187" s="211" t="s">
        <v>3</v>
      </c>
      <c r="L187" s="216"/>
      <c r="M187" s="217" t="s">
        <v>3</v>
      </c>
      <c r="N187" s="218" t="s">
        <v>43</v>
      </c>
      <c r="O187" s="73"/>
      <c r="P187" s="183">
        <f>O187*H187</f>
        <v>0</v>
      </c>
      <c r="Q187" s="183">
        <v>0.00038999999999999999</v>
      </c>
      <c r="R187" s="183">
        <f>Q187*H187</f>
        <v>0.00156</v>
      </c>
      <c r="S187" s="183">
        <v>0</v>
      </c>
      <c r="T187" s="18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185" t="s">
        <v>400</v>
      </c>
      <c r="AT187" s="185" t="s">
        <v>397</v>
      </c>
      <c r="AU187" s="185" t="s">
        <v>82</v>
      </c>
      <c r="AY187" s="20" t="s">
        <v>152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20" t="s">
        <v>80</v>
      </c>
      <c r="BK187" s="186">
        <f>ROUND(I187*H187,2)</f>
        <v>0</v>
      </c>
      <c r="BL187" s="20" t="s">
        <v>284</v>
      </c>
      <c r="BM187" s="185" t="s">
        <v>1576</v>
      </c>
    </row>
    <row r="188" s="2" customFormat="1">
      <c r="A188" s="39"/>
      <c r="B188" s="40"/>
      <c r="C188" s="39"/>
      <c r="D188" s="187" t="s">
        <v>162</v>
      </c>
      <c r="E188" s="39"/>
      <c r="F188" s="188" t="s">
        <v>1575</v>
      </c>
      <c r="G188" s="39"/>
      <c r="H188" s="39"/>
      <c r="I188" s="189"/>
      <c r="J188" s="39"/>
      <c r="K188" s="39"/>
      <c r="L188" s="40"/>
      <c r="M188" s="190"/>
      <c r="N188" s="191"/>
      <c r="O188" s="73"/>
      <c r="P188" s="73"/>
      <c r="Q188" s="73"/>
      <c r="R188" s="73"/>
      <c r="S188" s="73"/>
      <c r="T188" s="74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20" t="s">
        <v>162</v>
      </c>
      <c r="AU188" s="20" t="s">
        <v>82</v>
      </c>
    </row>
    <row r="189" s="2" customFormat="1" ht="30" customHeight="1">
      <c r="A189" s="39"/>
      <c r="B189" s="173"/>
      <c r="C189" s="174" t="s">
        <v>465</v>
      </c>
      <c r="D189" s="174" t="s">
        <v>155</v>
      </c>
      <c r="E189" s="175" t="s">
        <v>1577</v>
      </c>
      <c r="F189" s="176" t="s">
        <v>1578</v>
      </c>
      <c r="G189" s="177" t="s">
        <v>170</v>
      </c>
      <c r="H189" s="178">
        <v>38</v>
      </c>
      <c r="I189" s="179"/>
      <c r="J189" s="180">
        <f>ROUND(I189*H189,2)</f>
        <v>0</v>
      </c>
      <c r="K189" s="176" t="s">
        <v>159</v>
      </c>
      <c r="L189" s="40"/>
      <c r="M189" s="181" t="s">
        <v>3</v>
      </c>
      <c r="N189" s="182" t="s">
        <v>43</v>
      </c>
      <c r="O189" s="73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185" t="s">
        <v>284</v>
      </c>
      <c r="AT189" s="185" t="s">
        <v>155</v>
      </c>
      <c r="AU189" s="185" t="s">
        <v>82</v>
      </c>
      <c r="AY189" s="20" t="s">
        <v>152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20" t="s">
        <v>80</v>
      </c>
      <c r="BK189" s="186">
        <f>ROUND(I189*H189,2)</f>
        <v>0</v>
      </c>
      <c r="BL189" s="20" t="s">
        <v>284</v>
      </c>
      <c r="BM189" s="185" t="s">
        <v>1579</v>
      </c>
    </row>
    <row r="190" s="2" customFormat="1">
      <c r="A190" s="39"/>
      <c r="B190" s="40"/>
      <c r="C190" s="39"/>
      <c r="D190" s="187" t="s">
        <v>162</v>
      </c>
      <c r="E190" s="39"/>
      <c r="F190" s="188" t="s">
        <v>1580</v>
      </c>
      <c r="G190" s="39"/>
      <c r="H190" s="39"/>
      <c r="I190" s="189"/>
      <c r="J190" s="39"/>
      <c r="K190" s="39"/>
      <c r="L190" s="40"/>
      <c r="M190" s="190"/>
      <c r="N190" s="191"/>
      <c r="O190" s="73"/>
      <c r="P190" s="73"/>
      <c r="Q190" s="73"/>
      <c r="R190" s="73"/>
      <c r="S190" s="73"/>
      <c r="T190" s="74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20" t="s">
        <v>162</v>
      </c>
      <c r="AU190" s="20" t="s">
        <v>82</v>
      </c>
    </row>
    <row r="191" s="2" customFormat="1">
      <c r="A191" s="39"/>
      <c r="B191" s="40"/>
      <c r="C191" s="39"/>
      <c r="D191" s="192" t="s">
        <v>164</v>
      </c>
      <c r="E191" s="39"/>
      <c r="F191" s="193" t="s">
        <v>1581</v>
      </c>
      <c r="G191" s="39"/>
      <c r="H191" s="39"/>
      <c r="I191" s="189"/>
      <c r="J191" s="39"/>
      <c r="K191" s="39"/>
      <c r="L191" s="40"/>
      <c r="M191" s="190"/>
      <c r="N191" s="191"/>
      <c r="O191" s="73"/>
      <c r="P191" s="73"/>
      <c r="Q191" s="73"/>
      <c r="R191" s="73"/>
      <c r="S191" s="73"/>
      <c r="T191" s="74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20" t="s">
        <v>164</v>
      </c>
      <c r="AU191" s="20" t="s">
        <v>82</v>
      </c>
    </row>
    <row r="192" s="2" customFormat="1" ht="22.2" customHeight="1">
      <c r="A192" s="39"/>
      <c r="B192" s="173"/>
      <c r="C192" s="209" t="s">
        <v>472</v>
      </c>
      <c r="D192" s="209" t="s">
        <v>397</v>
      </c>
      <c r="E192" s="210" t="s">
        <v>1582</v>
      </c>
      <c r="F192" s="211" t="s">
        <v>1583</v>
      </c>
      <c r="G192" s="212" t="s">
        <v>170</v>
      </c>
      <c r="H192" s="213">
        <v>38</v>
      </c>
      <c r="I192" s="214"/>
      <c r="J192" s="215">
        <f>ROUND(I192*H192,2)</f>
        <v>0</v>
      </c>
      <c r="K192" s="211" t="s">
        <v>159</v>
      </c>
      <c r="L192" s="216"/>
      <c r="M192" s="217" t="s">
        <v>3</v>
      </c>
      <c r="N192" s="218" t="s">
        <v>43</v>
      </c>
      <c r="O192" s="73"/>
      <c r="P192" s="183">
        <f>O192*H192</f>
        <v>0</v>
      </c>
      <c r="Q192" s="183">
        <v>6.0000000000000002E-05</v>
      </c>
      <c r="R192" s="183">
        <f>Q192*H192</f>
        <v>0.0022799999999999999</v>
      </c>
      <c r="S192" s="183">
        <v>0</v>
      </c>
      <c r="T192" s="18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185" t="s">
        <v>400</v>
      </c>
      <c r="AT192" s="185" t="s">
        <v>397</v>
      </c>
      <c r="AU192" s="185" t="s">
        <v>82</v>
      </c>
      <c r="AY192" s="20" t="s">
        <v>152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20" t="s">
        <v>80</v>
      </c>
      <c r="BK192" s="186">
        <f>ROUND(I192*H192,2)</f>
        <v>0</v>
      </c>
      <c r="BL192" s="20" t="s">
        <v>284</v>
      </c>
      <c r="BM192" s="185" t="s">
        <v>1584</v>
      </c>
    </row>
    <row r="193" s="2" customFormat="1">
      <c r="A193" s="39"/>
      <c r="B193" s="40"/>
      <c r="C193" s="39"/>
      <c r="D193" s="187" t="s">
        <v>162</v>
      </c>
      <c r="E193" s="39"/>
      <c r="F193" s="188" t="s">
        <v>1583</v>
      </c>
      <c r="G193" s="39"/>
      <c r="H193" s="39"/>
      <c r="I193" s="189"/>
      <c r="J193" s="39"/>
      <c r="K193" s="39"/>
      <c r="L193" s="40"/>
      <c r="M193" s="190"/>
      <c r="N193" s="191"/>
      <c r="O193" s="73"/>
      <c r="P193" s="73"/>
      <c r="Q193" s="73"/>
      <c r="R193" s="73"/>
      <c r="S193" s="73"/>
      <c r="T193" s="74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20" t="s">
        <v>162</v>
      </c>
      <c r="AU193" s="20" t="s">
        <v>82</v>
      </c>
    </row>
    <row r="194" s="2" customFormat="1" ht="14.4" customHeight="1">
      <c r="A194" s="39"/>
      <c r="B194" s="173"/>
      <c r="C194" s="209" t="s">
        <v>478</v>
      </c>
      <c r="D194" s="209" t="s">
        <v>397</v>
      </c>
      <c r="E194" s="210" t="s">
        <v>1531</v>
      </c>
      <c r="F194" s="211" t="s">
        <v>1532</v>
      </c>
      <c r="G194" s="212" t="s">
        <v>170</v>
      </c>
      <c r="H194" s="213">
        <v>13</v>
      </c>
      <c r="I194" s="214"/>
      <c r="J194" s="215">
        <f>ROUND(I194*H194,2)</f>
        <v>0</v>
      </c>
      <c r="K194" s="211" t="s">
        <v>159</v>
      </c>
      <c r="L194" s="216"/>
      <c r="M194" s="217" t="s">
        <v>3</v>
      </c>
      <c r="N194" s="218" t="s">
        <v>43</v>
      </c>
      <c r="O194" s="73"/>
      <c r="P194" s="183">
        <f>O194*H194</f>
        <v>0</v>
      </c>
      <c r="Q194" s="183">
        <v>1.0000000000000001E-05</v>
      </c>
      <c r="R194" s="183">
        <f>Q194*H194</f>
        <v>0.00013000000000000002</v>
      </c>
      <c r="S194" s="183">
        <v>0</v>
      </c>
      <c r="T194" s="18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185" t="s">
        <v>400</v>
      </c>
      <c r="AT194" s="185" t="s">
        <v>397</v>
      </c>
      <c r="AU194" s="185" t="s">
        <v>82</v>
      </c>
      <c r="AY194" s="20" t="s">
        <v>152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20" t="s">
        <v>80</v>
      </c>
      <c r="BK194" s="186">
        <f>ROUND(I194*H194,2)</f>
        <v>0</v>
      </c>
      <c r="BL194" s="20" t="s">
        <v>284</v>
      </c>
      <c r="BM194" s="185" t="s">
        <v>1585</v>
      </c>
    </row>
    <row r="195" s="2" customFormat="1">
      <c r="A195" s="39"/>
      <c r="B195" s="40"/>
      <c r="C195" s="39"/>
      <c r="D195" s="187" t="s">
        <v>162</v>
      </c>
      <c r="E195" s="39"/>
      <c r="F195" s="188" t="s">
        <v>1532</v>
      </c>
      <c r="G195" s="39"/>
      <c r="H195" s="39"/>
      <c r="I195" s="189"/>
      <c r="J195" s="39"/>
      <c r="K195" s="39"/>
      <c r="L195" s="40"/>
      <c r="M195" s="190"/>
      <c r="N195" s="191"/>
      <c r="O195" s="73"/>
      <c r="P195" s="73"/>
      <c r="Q195" s="73"/>
      <c r="R195" s="73"/>
      <c r="S195" s="73"/>
      <c r="T195" s="74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20" t="s">
        <v>162</v>
      </c>
      <c r="AU195" s="20" t="s">
        <v>82</v>
      </c>
    </row>
    <row r="196" s="2" customFormat="1" ht="14.4" customHeight="1">
      <c r="A196" s="39"/>
      <c r="B196" s="173"/>
      <c r="C196" s="209" t="s">
        <v>484</v>
      </c>
      <c r="D196" s="209" t="s">
        <v>397</v>
      </c>
      <c r="E196" s="210" t="s">
        <v>1543</v>
      </c>
      <c r="F196" s="211" t="s">
        <v>1544</v>
      </c>
      <c r="G196" s="212" t="s">
        <v>170</v>
      </c>
      <c r="H196" s="213">
        <v>13</v>
      </c>
      <c r="I196" s="214"/>
      <c r="J196" s="215">
        <f>ROUND(I196*H196,2)</f>
        <v>0</v>
      </c>
      <c r="K196" s="211" t="s">
        <v>159</v>
      </c>
      <c r="L196" s="216"/>
      <c r="M196" s="217" t="s">
        <v>3</v>
      </c>
      <c r="N196" s="218" t="s">
        <v>43</v>
      </c>
      <c r="O196" s="73"/>
      <c r="P196" s="183">
        <f>O196*H196</f>
        <v>0</v>
      </c>
      <c r="Q196" s="183">
        <v>2.0000000000000002E-05</v>
      </c>
      <c r="R196" s="183">
        <f>Q196*H196</f>
        <v>0.00026000000000000003</v>
      </c>
      <c r="S196" s="183">
        <v>0</v>
      </c>
      <c r="T196" s="18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185" t="s">
        <v>400</v>
      </c>
      <c r="AT196" s="185" t="s">
        <v>397</v>
      </c>
      <c r="AU196" s="185" t="s">
        <v>82</v>
      </c>
      <c r="AY196" s="20" t="s">
        <v>152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20" t="s">
        <v>80</v>
      </c>
      <c r="BK196" s="186">
        <f>ROUND(I196*H196,2)</f>
        <v>0</v>
      </c>
      <c r="BL196" s="20" t="s">
        <v>284</v>
      </c>
      <c r="BM196" s="185" t="s">
        <v>1586</v>
      </c>
    </row>
    <row r="197" s="2" customFormat="1">
      <c r="A197" s="39"/>
      <c r="B197" s="40"/>
      <c r="C197" s="39"/>
      <c r="D197" s="187" t="s">
        <v>162</v>
      </c>
      <c r="E197" s="39"/>
      <c r="F197" s="188" t="s">
        <v>1544</v>
      </c>
      <c r="G197" s="39"/>
      <c r="H197" s="39"/>
      <c r="I197" s="189"/>
      <c r="J197" s="39"/>
      <c r="K197" s="39"/>
      <c r="L197" s="40"/>
      <c r="M197" s="190"/>
      <c r="N197" s="191"/>
      <c r="O197" s="73"/>
      <c r="P197" s="73"/>
      <c r="Q197" s="73"/>
      <c r="R197" s="73"/>
      <c r="S197" s="73"/>
      <c r="T197" s="74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20" t="s">
        <v>162</v>
      </c>
      <c r="AU197" s="20" t="s">
        <v>82</v>
      </c>
    </row>
    <row r="198" s="2" customFormat="1" ht="30" customHeight="1">
      <c r="A198" s="39"/>
      <c r="B198" s="173"/>
      <c r="C198" s="174" t="s">
        <v>491</v>
      </c>
      <c r="D198" s="174" t="s">
        <v>155</v>
      </c>
      <c r="E198" s="175" t="s">
        <v>1587</v>
      </c>
      <c r="F198" s="176" t="s">
        <v>1588</v>
      </c>
      <c r="G198" s="177" t="s">
        <v>170</v>
      </c>
      <c r="H198" s="178">
        <v>7</v>
      </c>
      <c r="I198" s="179"/>
      <c r="J198" s="180">
        <f>ROUND(I198*H198,2)</f>
        <v>0</v>
      </c>
      <c r="K198" s="176" t="s">
        <v>159</v>
      </c>
      <c r="L198" s="40"/>
      <c r="M198" s="181" t="s">
        <v>3</v>
      </c>
      <c r="N198" s="182" t="s">
        <v>43</v>
      </c>
      <c r="O198" s="73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185" t="s">
        <v>284</v>
      </c>
      <c r="AT198" s="185" t="s">
        <v>155</v>
      </c>
      <c r="AU198" s="185" t="s">
        <v>82</v>
      </c>
      <c r="AY198" s="20" t="s">
        <v>152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20" t="s">
        <v>80</v>
      </c>
      <c r="BK198" s="186">
        <f>ROUND(I198*H198,2)</f>
        <v>0</v>
      </c>
      <c r="BL198" s="20" t="s">
        <v>284</v>
      </c>
      <c r="BM198" s="185" t="s">
        <v>1589</v>
      </c>
    </row>
    <row r="199" s="2" customFormat="1">
      <c r="A199" s="39"/>
      <c r="B199" s="40"/>
      <c r="C199" s="39"/>
      <c r="D199" s="187" t="s">
        <v>162</v>
      </c>
      <c r="E199" s="39"/>
      <c r="F199" s="188" t="s">
        <v>1590</v>
      </c>
      <c r="G199" s="39"/>
      <c r="H199" s="39"/>
      <c r="I199" s="189"/>
      <c r="J199" s="39"/>
      <c r="K199" s="39"/>
      <c r="L199" s="40"/>
      <c r="M199" s="190"/>
      <c r="N199" s="191"/>
      <c r="O199" s="73"/>
      <c r="P199" s="73"/>
      <c r="Q199" s="73"/>
      <c r="R199" s="73"/>
      <c r="S199" s="73"/>
      <c r="T199" s="74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20" t="s">
        <v>162</v>
      </c>
      <c r="AU199" s="20" t="s">
        <v>82</v>
      </c>
    </row>
    <row r="200" s="2" customFormat="1">
      <c r="A200" s="39"/>
      <c r="B200" s="40"/>
      <c r="C200" s="39"/>
      <c r="D200" s="192" t="s">
        <v>164</v>
      </c>
      <c r="E200" s="39"/>
      <c r="F200" s="193" t="s">
        <v>1591</v>
      </c>
      <c r="G200" s="39"/>
      <c r="H200" s="39"/>
      <c r="I200" s="189"/>
      <c r="J200" s="39"/>
      <c r="K200" s="39"/>
      <c r="L200" s="40"/>
      <c r="M200" s="190"/>
      <c r="N200" s="191"/>
      <c r="O200" s="73"/>
      <c r="P200" s="73"/>
      <c r="Q200" s="73"/>
      <c r="R200" s="73"/>
      <c r="S200" s="73"/>
      <c r="T200" s="74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20" t="s">
        <v>164</v>
      </c>
      <c r="AU200" s="20" t="s">
        <v>82</v>
      </c>
    </row>
    <row r="201" s="2" customFormat="1" ht="22.2" customHeight="1">
      <c r="A201" s="39"/>
      <c r="B201" s="173"/>
      <c r="C201" s="209" t="s">
        <v>499</v>
      </c>
      <c r="D201" s="209" t="s">
        <v>397</v>
      </c>
      <c r="E201" s="210" t="s">
        <v>1592</v>
      </c>
      <c r="F201" s="211" t="s">
        <v>1593</v>
      </c>
      <c r="G201" s="212" t="s">
        <v>170</v>
      </c>
      <c r="H201" s="213">
        <v>7</v>
      </c>
      <c r="I201" s="214"/>
      <c r="J201" s="215">
        <f>ROUND(I201*H201,2)</f>
        <v>0</v>
      </c>
      <c r="K201" s="211" t="s">
        <v>159</v>
      </c>
      <c r="L201" s="216"/>
      <c r="M201" s="217" t="s">
        <v>3</v>
      </c>
      <c r="N201" s="218" t="s">
        <v>43</v>
      </c>
      <c r="O201" s="73"/>
      <c r="P201" s="183">
        <f>O201*H201</f>
        <v>0</v>
      </c>
      <c r="Q201" s="183">
        <v>0.00010000000000000001</v>
      </c>
      <c r="R201" s="183">
        <f>Q201*H201</f>
        <v>0.00069999999999999999</v>
      </c>
      <c r="S201" s="183">
        <v>0</v>
      </c>
      <c r="T201" s="18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185" t="s">
        <v>400</v>
      </c>
      <c r="AT201" s="185" t="s">
        <v>397</v>
      </c>
      <c r="AU201" s="185" t="s">
        <v>82</v>
      </c>
      <c r="AY201" s="20" t="s">
        <v>152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20" t="s">
        <v>80</v>
      </c>
      <c r="BK201" s="186">
        <f>ROUND(I201*H201,2)</f>
        <v>0</v>
      </c>
      <c r="BL201" s="20" t="s">
        <v>284</v>
      </c>
      <c r="BM201" s="185" t="s">
        <v>1594</v>
      </c>
    </row>
    <row r="202" s="2" customFormat="1">
      <c r="A202" s="39"/>
      <c r="B202" s="40"/>
      <c r="C202" s="39"/>
      <c r="D202" s="187" t="s">
        <v>162</v>
      </c>
      <c r="E202" s="39"/>
      <c r="F202" s="188" t="s">
        <v>1593</v>
      </c>
      <c r="G202" s="39"/>
      <c r="H202" s="39"/>
      <c r="I202" s="189"/>
      <c r="J202" s="39"/>
      <c r="K202" s="39"/>
      <c r="L202" s="40"/>
      <c r="M202" s="190"/>
      <c r="N202" s="191"/>
      <c r="O202" s="73"/>
      <c r="P202" s="73"/>
      <c r="Q202" s="73"/>
      <c r="R202" s="73"/>
      <c r="S202" s="73"/>
      <c r="T202" s="74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20" t="s">
        <v>162</v>
      </c>
      <c r="AU202" s="20" t="s">
        <v>82</v>
      </c>
    </row>
    <row r="203" s="2" customFormat="1" ht="30" customHeight="1">
      <c r="A203" s="39"/>
      <c r="B203" s="173"/>
      <c r="C203" s="174" t="s">
        <v>504</v>
      </c>
      <c r="D203" s="174" t="s">
        <v>155</v>
      </c>
      <c r="E203" s="175" t="s">
        <v>1595</v>
      </c>
      <c r="F203" s="176" t="s">
        <v>1596</v>
      </c>
      <c r="G203" s="177" t="s">
        <v>170</v>
      </c>
      <c r="H203" s="178">
        <v>1</v>
      </c>
      <c r="I203" s="179"/>
      <c r="J203" s="180">
        <f>ROUND(I203*H203,2)</f>
        <v>0</v>
      </c>
      <c r="K203" s="176" t="s">
        <v>159</v>
      </c>
      <c r="L203" s="40"/>
      <c r="M203" s="181" t="s">
        <v>3</v>
      </c>
      <c r="N203" s="182" t="s">
        <v>43</v>
      </c>
      <c r="O203" s="73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185" t="s">
        <v>284</v>
      </c>
      <c r="AT203" s="185" t="s">
        <v>155</v>
      </c>
      <c r="AU203" s="185" t="s">
        <v>82</v>
      </c>
      <c r="AY203" s="20" t="s">
        <v>152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20" t="s">
        <v>80</v>
      </c>
      <c r="BK203" s="186">
        <f>ROUND(I203*H203,2)</f>
        <v>0</v>
      </c>
      <c r="BL203" s="20" t="s">
        <v>284</v>
      </c>
      <c r="BM203" s="185" t="s">
        <v>1597</v>
      </c>
    </row>
    <row r="204" s="2" customFormat="1">
      <c r="A204" s="39"/>
      <c r="B204" s="40"/>
      <c r="C204" s="39"/>
      <c r="D204" s="187" t="s">
        <v>162</v>
      </c>
      <c r="E204" s="39"/>
      <c r="F204" s="188" t="s">
        <v>1598</v>
      </c>
      <c r="G204" s="39"/>
      <c r="H204" s="39"/>
      <c r="I204" s="189"/>
      <c r="J204" s="39"/>
      <c r="K204" s="39"/>
      <c r="L204" s="40"/>
      <c r="M204" s="190"/>
      <c r="N204" s="191"/>
      <c r="O204" s="73"/>
      <c r="P204" s="73"/>
      <c r="Q204" s="73"/>
      <c r="R204" s="73"/>
      <c r="S204" s="73"/>
      <c r="T204" s="74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20" t="s">
        <v>162</v>
      </c>
      <c r="AU204" s="20" t="s">
        <v>82</v>
      </c>
    </row>
    <row r="205" s="2" customFormat="1">
      <c r="A205" s="39"/>
      <c r="B205" s="40"/>
      <c r="C205" s="39"/>
      <c r="D205" s="192" t="s">
        <v>164</v>
      </c>
      <c r="E205" s="39"/>
      <c r="F205" s="193" t="s">
        <v>1599</v>
      </c>
      <c r="G205" s="39"/>
      <c r="H205" s="39"/>
      <c r="I205" s="189"/>
      <c r="J205" s="39"/>
      <c r="K205" s="39"/>
      <c r="L205" s="40"/>
      <c r="M205" s="190"/>
      <c r="N205" s="191"/>
      <c r="O205" s="73"/>
      <c r="P205" s="73"/>
      <c r="Q205" s="73"/>
      <c r="R205" s="73"/>
      <c r="S205" s="73"/>
      <c r="T205" s="74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20" t="s">
        <v>164</v>
      </c>
      <c r="AU205" s="20" t="s">
        <v>82</v>
      </c>
    </row>
    <row r="206" s="2" customFormat="1" ht="34.8" customHeight="1">
      <c r="A206" s="39"/>
      <c r="B206" s="173"/>
      <c r="C206" s="209" t="s">
        <v>510</v>
      </c>
      <c r="D206" s="209" t="s">
        <v>397</v>
      </c>
      <c r="E206" s="210" t="s">
        <v>1600</v>
      </c>
      <c r="F206" s="211" t="s">
        <v>1601</v>
      </c>
      <c r="G206" s="212" t="s">
        <v>170</v>
      </c>
      <c r="H206" s="213">
        <v>1</v>
      </c>
      <c r="I206" s="214"/>
      <c r="J206" s="215">
        <f>ROUND(I206*H206,2)</f>
        <v>0</v>
      </c>
      <c r="K206" s="211" t="s">
        <v>159</v>
      </c>
      <c r="L206" s="216"/>
      <c r="M206" s="217" t="s">
        <v>3</v>
      </c>
      <c r="N206" s="218" t="s">
        <v>43</v>
      </c>
      <c r="O206" s="73"/>
      <c r="P206" s="183">
        <f>O206*H206</f>
        <v>0</v>
      </c>
      <c r="Q206" s="183">
        <v>6.9999999999999994E-05</v>
      </c>
      <c r="R206" s="183">
        <f>Q206*H206</f>
        <v>6.9999999999999994E-05</v>
      </c>
      <c r="S206" s="183">
        <v>0</v>
      </c>
      <c r="T206" s="18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85" t="s">
        <v>400</v>
      </c>
      <c r="AT206" s="185" t="s">
        <v>397</v>
      </c>
      <c r="AU206" s="185" t="s">
        <v>82</v>
      </c>
      <c r="AY206" s="20" t="s">
        <v>152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20" t="s">
        <v>80</v>
      </c>
      <c r="BK206" s="186">
        <f>ROUND(I206*H206,2)</f>
        <v>0</v>
      </c>
      <c r="BL206" s="20" t="s">
        <v>284</v>
      </c>
      <c r="BM206" s="185" t="s">
        <v>1602</v>
      </c>
    </row>
    <row r="207" s="2" customFormat="1">
      <c r="A207" s="39"/>
      <c r="B207" s="40"/>
      <c r="C207" s="39"/>
      <c r="D207" s="187" t="s">
        <v>162</v>
      </c>
      <c r="E207" s="39"/>
      <c r="F207" s="188" t="s">
        <v>1601</v>
      </c>
      <c r="G207" s="39"/>
      <c r="H207" s="39"/>
      <c r="I207" s="189"/>
      <c r="J207" s="39"/>
      <c r="K207" s="39"/>
      <c r="L207" s="40"/>
      <c r="M207" s="190"/>
      <c r="N207" s="191"/>
      <c r="O207" s="73"/>
      <c r="P207" s="73"/>
      <c r="Q207" s="73"/>
      <c r="R207" s="73"/>
      <c r="S207" s="73"/>
      <c r="T207" s="74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20" t="s">
        <v>162</v>
      </c>
      <c r="AU207" s="20" t="s">
        <v>82</v>
      </c>
    </row>
    <row r="208" s="2" customFormat="1" ht="22.2" customHeight="1">
      <c r="A208" s="39"/>
      <c r="B208" s="173"/>
      <c r="C208" s="174" t="s">
        <v>517</v>
      </c>
      <c r="D208" s="174" t="s">
        <v>155</v>
      </c>
      <c r="E208" s="175" t="s">
        <v>1603</v>
      </c>
      <c r="F208" s="176" t="s">
        <v>1604</v>
      </c>
      <c r="G208" s="177" t="s">
        <v>170</v>
      </c>
      <c r="H208" s="178">
        <v>12</v>
      </c>
      <c r="I208" s="179"/>
      <c r="J208" s="180">
        <f>ROUND(I208*H208,2)</f>
        <v>0</v>
      </c>
      <c r="K208" s="176" t="s">
        <v>159</v>
      </c>
      <c r="L208" s="40"/>
      <c r="M208" s="181" t="s">
        <v>3</v>
      </c>
      <c r="N208" s="182" t="s">
        <v>43</v>
      </c>
      <c r="O208" s="73"/>
      <c r="P208" s="183">
        <f>O208*H208</f>
        <v>0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185" t="s">
        <v>284</v>
      </c>
      <c r="AT208" s="185" t="s">
        <v>155</v>
      </c>
      <c r="AU208" s="185" t="s">
        <v>82</v>
      </c>
      <c r="AY208" s="20" t="s">
        <v>152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20" t="s">
        <v>80</v>
      </c>
      <c r="BK208" s="186">
        <f>ROUND(I208*H208,2)</f>
        <v>0</v>
      </c>
      <c r="BL208" s="20" t="s">
        <v>284</v>
      </c>
      <c r="BM208" s="185" t="s">
        <v>1605</v>
      </c>
    </row>
    <row r="209" s="2" customFormat="1">
      <c r="A209" s="39"/>
      <c r="B209" s="40"/>
      <c r="C209" s="39"/>
      <c r="D209" s="187" t="s">
        <v>162</v>
      </c>
      <c r="E209" s="39"/>
      <c r="F209" s="188" t="s">
        <v>1606</v>
      </c>
      <c r="G209" s="39"/>
      <c r="H209" s="39"/>
      <c r="I209" s="189"/>
      <c r="J209" s="39"/>
      <c r="K209" s="39"/>
      <c r="L209" s="40"/>
      <c r="M209" s="190"/>
      <c r="N209" s="191"/>
      <c r="O209" s="73"/>
      <c r="P209" s="73"/>
      <c r="Q209" s="73"/>
      <c r="R209" s="73"/>
      <c r="S209" s="73"/>
      <c r="T209" s="74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20" t="s">
        <v>162</v>
      </c>
      <c r="AU209" s="20" t="s">
        <v>82</v>
      </c>
    </row>
    <row r="210" s="2" customFormat="1">
      <c r="A210" s="39"/>
      <c r="B210" s="40"/>
      <c r="C210" s="39"/>
      <c r="D210" s="192" t="s">
        <v>164</v>
      </c>
      <c r="E210" s="39"/>
      <c r="F210" s="193" t="s">
        <v>1607</v>
      </c>
      <c r="G210" s="39"/>
      <c r="H210" s="39"/>
      <c r="I210" s="189"/>
      <c r="J210" s="39"/>
      <c r="K210" s="39"/>
      <c r="L210" s="40"/>
      <c r="M210" s="190"/>
      <c r="N210" s="191"/>
      <c r="O210" s="73"/>
      <c r="P210" s="73"/>
      <c r="Q210" s="73"/>
      <c r="R210" s="73"/>
      <c r="S210" s="73"/>
      <c r="T210" s="74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20" t="s">
        <v>164</v>
      </c>
      <c r="AU210" s="20" t="s">
        <v>82</v>
      </c>
    </row>
    <row r="211" s="2" customFormat="1" ht="22.2" customHeight="1">
      <c r="A211" s="39"/>
      <c r="B211" s="173"/>
      <c r="C211" s="209" t="s">
        <v>525</v>
      </c>
      <c r="D211" s="209" t="s">
        <v>397</v>
      </c>
      <c r="E211" s="210" t="s">
        <v>1608</v>
      </c>
      <c r="F211" s="211" t="s">
        <v>1609</v>
      </c>
      <c r="G211" s="212" t="s">
        <v>170</v>
      </c>
      <c r="H211" s="213">
        <v>12</v>
      </c>
      <c r="I211" s="214"/>
      <c r="J211" s="215">
        <f>ROUND(I211*H211,2)</f>
        <v>0</v>
      </c>
      <c r="K211" s="211" t="s">
        <v>159</v>
      </c>
      <c r="L211" s="216"/>
      <c r="M211" s="217" t="s">
        <v>3</v>
      </c>
      <c r="N211" s="218" t="s">
        <v>43</v>
      </c>
      <c r="O211" s="73"/>
      <c r="P211" s="183">
        <f>O211*H211</f>
        <v>0</v>
      </c>
      <c r="Q211" s="183">
        <v>0.00040000000000000002</v>
      </c>
      <c r="R211" s="183">
        <f>Q211*H211</f>
        <v>0.0048000000000000004</v>
      </c>
      <c r="S211" s="183">
        <v>0</v>
      </c>
      <c r="T211" s="18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185" t="s">
        <v>400</v>
      </c>
      <c r="AT211" s="185" t="s">
        <v>397</v>
      </c>
      <c r="AU211" s="185" t="s">
        <v>82</v>
      </c>
      <c r="AY211" s="20" t="s">
        <v>152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20" t="s">
        <v>80</v>
      </c>
      <c r="BK211" s="186">
        <f>ROUND(I211*H211,2)</f>
        <v>0</v>
      </c>
      <c r="BL211" s="20" t="s">
        <v>284</v>
      </c>
      <c r="BM211" s="185" t="s">
        <v>1610</v>
      </c>
    </row>
    <row r="212" s="2" customFormat="1">
      <c r="A212" s="39"/>
      <c r="B212" s="40"/>
      <c r="C212" s="39"/>
      <c r="D212" s="187" t="s">
        <v>162</v>
      </c>
      <c r="E212" s="39"/>
      <c r="F212" s="188" t="s">
        <v>1609</v>
      </c>
      <c r="G212" s="39"/>
      <c r="H212" s="39"/>
      <c r="I212" s="189"/>
      <c r="J212" s="39"/>
      <c r="K212" s="39"/>
      <c r="L212" s="40"/>
      <c r="M212" s="190"/>
      <c r="N212" s="191"/>
      <c r="O212" s="73"/>
      <c r="P212" s="73"/>
      <c r="Q212" s="73"/>
      <c r="R212" s="73"/>
      <c r="S212" s="73"/>
      <c r="T212" s="74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20" t="s">
        <v>162</v>
      </c>
      <c r="AU212" s="20" t="s">
        <v>82</v>
      </c>
    </row>
    <row r="213" s="2" customFormat="1" ht="22.2" customHeight="1">
      <c r="A213" s="39"/>
      <c r="B213" s="173"/>
      <c r="C213" s="174" t="s">
        <v>532</v>
      </c>
      <c r="D213" s="174" t="s">
        <v>155</v>
      </c>
      <c r="E213" s="175" t="s">
        <v>1611</v>
      </c>
      <c r="F213" s="176" t="s">
        <v>1612</v>
      </c>
      <c r="G213" s="177" t="s">
        <v>170</v>
      </c>
      <c r="H213" s="178">
        <v>1</v>
      </c>
      <c r="I213" s="179"/>
      <c r="J213" s="180">
        <f>ROUND(I213*H213,2)</f>
        <v>0</v>
      </c>
      <c r="K213" s="176" t="s">
        <v>159</v>
      </c>
      <c r="L213" s="40"/>
      <c r="M213" s="181" t="s">
        <v>3</v>
      </c>
      <c r="N213" s="182" t="s">
        <v>43</v>
      </c>
      <c r="O213" s="73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85" t="s">
        <v>284</v>
      </c>
      <c r="AT213" s="185" t="s">
        <v>155</v>
      </c>
      <c r="AU213" s="185" t="s">
        <v>82</v>
      </c>
      <c r="AY213" s="20" t="s">
        <v>152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20" t="s">
        <v>80</v>
      </c>
      <c r="BK213" s="186">
        <f>ROUND(I213*H213,2)</f>
        <v>0</v>
      </c>
      <c r="BL213" s="20" t="s">
        <v>284</v>
      </c>
      <c r="BM213" s="185" t="s">
        <v>1613</v>
      </c>
    </row>
    <row r="214" s="2" customFormat="1">
      <c r="A214" s="39"/>
      <c r="B214" s="40"/>
      <c r="C214" s="39"/>
      <c r="D214" s="187" t="s">
        <v>162</v>
      </c>
      <c r="E214" s="39"/>
      <c r="F214" s="188" t="s">
        <v>1614</v>
      </c>
      <c r="G214" s="39"/>
      <c r="H214" s="39"/>
      <c r="I214" s="189"/>
      <c r="J214" s="39"/>
      <c r="K214" s="39"/>
      <c r="L214" s="40"/>
      <c r="M214" s="190"/>
      <c r="N214" s="191"/>
      <c r="O214" s="73"/>
      <c r="P214" s="73"/>
      <c r="Q214" s="73"/>
      <c r="R214" s="73"/>
      <c r="S214" s="73"/>
      <c r="T214" s="74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20" t="s">
        <v>162</v>
      </c>
      <c r="AU214" s="20" t="s">
        <v>82</v>
      </c>
    </row>
    <row r="215" s="2" customFormat="1">
      <c r="A215" s="39"/>
      <c r="B215" s="40"/>
      <c r="C215" s="39"/>
      <c r="D215" s="192" t="s">
        <v>164</v>
      </c>
      <c r="E215" s="39"/>
      <c r="F215" s="193" t="s">
        <v>1615</v>
      </c>
      <c r="G215" s="39"/>
      <c r="H215" s="39"/>
      <c r="I215" s="189"/>
      <c r="J215" s="39"/>
      <c r="K215" s="39"/>
      <c r="L215" s="40"/>
      <c r="M215" s="190"/>
      <c r="N215" s="191"/>
      <c r="O215" s="73"/>
      <c r="P215" s="73"/>
      <c r="Q215" s="73"/>
      <c r="R215" s="73"/>
      <c r="S215" s="73"/>
      <c r="T215" s="74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20" t="s">
        <v>164</v>
      </c>
      <c r="AU215" s="20" t="s">
        <v>82</v>
      </c>
    </row>
    <row r="216" s="2" customFormat="1" ht="22.2" customHeight="1">
      <c r="A216" s="39"/>
      <c r="B216" s="173"/>
      <c r="C216" s="209" t="s">
        <v>540</v>
      </c>
      <c r="D216" s="209" t="s">
        <v>397</v>
      </c>
      <c r="E216" s="210" t="s">
        <v>1616</v>
      </c>
      <c r="F216" s="211" t="s">
        <v>1617</v>
      </c>
      <c r="G216" s="212" t="s">
        <v>170</v>
      </c>
      <c r="H216" s="213">
        <v>1</v>
      </c>
      <c r="I216" s="214"/>
      <c r="J216" s="215">
        <f>ROUND(I216*H216,2)</f>
        <v>0</v>
      </c>
      <c r="K216" s="211" t="s">
        <v>159</v>
      </c>
      <c r="L216" s="216"/>
      <c r="M216" s="217" t="s">
        <v>3</v>
      </c>
      <c r="N216" s="218" t="s">
        <v>43</v>
      </c>
      <c r="O216" s="73"/>
      <c r="P216" s="183">
        <f>O216*H216</f>
        <v>0</v>
      </c>
      <c r="Q216" s="183">
        <v>0.0010499999999999999</v>
      </c>
      <c r="R216" s="183">
        <f>Q216*H216</f>
        <v>0.0010499999999999999</v>
      </c>
      <c r="S216" s="183">
        <v>0</v>
      </c>
      <c r="T216" s="18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185" t="s">
        <v>400</v>
      </c>
      <c r="AT216" s="185" t="s">
        <v>397</v>
      </c>
      <c r="AU216" s="185" t="s">
        <v>82</v>
      </c>
      <c r="AY216" s="20" t="s">
        <v>152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20" t="s">
        <v>80</v>
      </c>
      <c r="BK216" s="186">
        <f>ROUND(I216*H216,2)</f>
        <v>0</v>
      </c>
      <c r="BL216" s="20" t="s">
        <v>284</v>
      </c>
      <c r="BM216" s="185" t="s">
        <v>1618</v>
      </c>
    </row>
    <row r="217" s="2" customFormat="1">
      <c r="A217" s="39"/>
      <c r="B217" s="40"/>
      <c r="C217" s="39"/>
      <c r="D217" s="187" t="s">
        <v>162</v>
      </c>
      <c r="E217" s="39"/>
      <c r="F217" s="188" t="s">
        <v>1617</v>
      </c>
      <c r="G217" s="39"/>
      <c r="H217" s="39"/>
      <c r="I217" s="189"/>
      <c r="J217" s="39"/>
      <c r="K217" s="39"/>
      <c r="L217" s="40"/>
      <c r="M217" s="190"/>
      <c r="N217" s="191"/>
      <c r="O217" s="73"/>
      <c r="P217" s="73"/>
      <c r="Q217" s="73"/>
      <c r="R217" s="73"/>
      <c r="S217" s="73"/>
      <c r="T217" s="74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20" t="s">
        <v>162</v>
      </c>
      <c r="AU217" s="20" t="s">
        <v>82</v>
      </c>
    </row>
    <row r="218" s="2" customFormat="1" ht="22.2" customHeight="1">
      <c r="A218" s="39"/>
      <c r="B218" s="173"/>
      <c r="C218" s="174" t="s">
        <v>547</v>
      </c>
      <c r="D218" s="174" t="s">
        <v>155</v>
      </c>
      <c r="E218" s="175" t="s">
        <v>1619</v>
      </c>
      <c r="F218" s="176" t="s">
        <v>1620</v>
      </c>
      <c r="G218" s="177" t="s">
        <v>170</v>
      </c>
      <c r="H218" s="178">
        <v>2</v>
      </c>
      <c r="I218" s="179"/>
      <c r="J218" s="180">
        <f>ROUND(I218*H218,2)</f>
        <v>0</v>
      </c>
      <c r="K218" s="176" t="s">
        <v>159</v>
      </c>
      <c r="L218" s="40"/>
      <c r="M218" s="181" t="s">
        <v>3</v>
      </c>
      <c r="N218" s="182" t="s">
        <v>43</v>
      </c>
      <c r="O218" s="73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185" t="s">
        <v>284</v>
      </c>
      <c r="AT218" s="185" t="s">
        <v>155</v>
      </c>
      <c r="AU218" s="185" t="s">
        <v>82</v>
      </c>
      <c r="AY218" s="20" t="s">
        <v>152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20" t="s">
        <v>80</v>
      </c>
      <c r="BK218" s="186">
        <f>ROUND(I218*H218,2)</f>
        <v>0</v>
      </c>
      <c r="BL218" s="20" t="s">
        <v>284</v>
      </c>
      <c r="BM218" s="185" t="s">
        <v>1621</v>
      </c>
    </row>
    <row r="219" s="2" customFormat="1">
      <c r="A219" s="39"/>
      <c r="B219" s="40"/>
      <c r="C219" s="39"/>
      <c r="D219" s="187" t="s">
        <v>162</v>
      </c>
      <c r="E219" s="39"/>
      <c r="F219" s="188" t="s">
        <v>1622</v>
      </c>
      <c r="G219" s="39"/>
      <c r="H219" s="39"/>
      <c r="I219" s="189"/>
      <c r="J219" s="39"/>
      <c r="K219" s="39"/>
      <c r="L219" s="40"/>
      <c r="M219" s="190"/>
      <c r="N219" s="191"/>
      <c r="O219" s="73"/>
      <c r="P219" s="73"/>
      <c r="Q219" s="73"/>
      <c r="R219" s="73"/>
      <c r="S219" s="73"/>
      <c r="T219" s="74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20" t="s">
        <v>162</v>
      </c>
      <c r="AU219" s="20" t="s">
        <v>82</v>
      </c>
    </row>
    <row r="220" s="2" customFormat="1">
      <c r="A220" s="39"/>
      <c r="B220" s="40"/>
      <c r="C220" s="39"/>
      <c r="D220" s="192" t="s">
        <v>164</v>
      </c>
      <c r="E220" s="39"/>
      <c r="F220" s="193" t="s">
        <v>1623</v>
      </c>
      <c r="G220" s="39"/>
      <c r="H220" s="39"/>
      <c r="I220" s="189"/>
      <c r="J220" s="39"/>
      <c r="K220" s="39"/>
      <c r="L220" s="40"/>
      <c r="M220" s="190"/>
      <c r="N220" s="191"/>
      <c r="O220" s="73"/>
      <c r="P220" s="73"/>
      <c r="Q220" s="73"/>
      <c r="R220" s="73"/>
      <c r="S220" s="73"/>
      <c r="T220" s="74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20" t="s">
        <v>164</v>
      </c>
      <c r="AU220" s="20" t="s">
        <v>82</v>
      </c>
    </row>
    <row r="221" s="2" customFormat="1" ht="14.4" customHeight="1">
      <c r="A221" s="39"/>
      <c r="B221" s="173"/>
      <c r="C221" s="209" t="s">
        <v>556</v>
      </c>
      <c r="D221" s="209" t="s">
        <v>397</v>
      </c>
      <c r="E221" s="210" t="s">
        <v>1624</v>
      </c>
      <c r="F221" s="211" t="s">
        <v>1625</v>
      </c>
      <c r="G221" s="212" t="s">
        <v>170</v>
      </c>
      <c r="H221" s="213">
        <v>2</v>
      </c>
      <c r="I221" s="214"/>
      <c r="J221" s="215">
        <f>ROUND(I221*H221,2)</f>
        <v>0</v>
      </c>
      <c r="K221" s="211" t="s">
        <v>3</v>
      </c>
      <c r="L221" s="216"/>
      <c r="M221" s="217" t="s">
        <v>3</v>
      </c>
      <c r="N221" s="218" t="s">
        <v>43</v>
      </c>
      <c r="O221" s="73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185" t="s">
        <v>400</v>
      </c>
      <c r="AT221" s="185" t="s">
        <v>397</v>
      </c>
      <c r="AU221" s="185" t="s">
        <v>82</v>
      </c>
      <c r="AY221" s="20" t="s">
        <v>152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20" t="s">
        <v>80</v>
      </c>
      <c r="BK221" s="186">
        <f>ROUND(I221*H221,2)</f>
        <v>0</v>
      </c>
      <c r="BL221" s="20" t="s">
        <v>284</v>
      </c>
      <c r="BM221" s="185" t="s">
        <v>1626</v>
      </c>
    </row>
    <row r="222" s="2" customFormat="1">
      <c r="A222" s="39"/>
      <c r="B222" s="40"/>
      <c r="C222" s="39"/>
      <c r="D222" s="187" t="s">
        <v>162</v>
      </c>
      <c r="E222" s="39"/>
      <c r="F222" s="188" t="s">
        <v>1625</v>
      </c>
      <c r="G222" s="39"/>
      <c r="H222" s="39"/>
      <c r="I222" s="189"/>
      <c r="J222" s="39"/>
      <c r="K222" s="39"/>
      <c r="L222" s="40"/>
      <c r="M222" s="190"/>
      <c r="N222" s="191"/>
      <c r="O222" s="73"/>
      <c r="P222" s="73"/>
      <c r="Q222" s="73"/>
      <c r="R222" s="73"/>
      <c r="S222" s="73"/>
      <c r="T222" s="74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20" t="s">
        <v>162</v>
      </c>
      <c r="AU222" s="20" t="s">
        <v>82</v>
      </c>
    </row>
    <row r="223" s="2" customFormat="1" ht="19.8" customHeight="1">
      <c r="A223" s="39"/>
      <c r="B223" s="173"/>
      <c r="C223" s="174" t="s">
        <v>566</v>
      </c>
      <c r="D223" s="174" t="s">
        <v>155</v>
      </c>
      <c r="E223" s="175" t="s">
        <v>1627</v>
      </c>
      <c r="F223" s="176" t="s">
        <v>1628</v>
      </c>
      <c r="G223" s="177" t="s">
        <v>170</v>
      </c>
      <c r="H223" s="178">
        <v>1</v>
      </c>
      <c r="I223" s="179"/>
      <c r="J223" s="180">
        <f>ROUND(I223*H223,2)</f>
        <v>0</v>
      </c>
      <c r="K223" s="176" t="s">
        <v>159</v>
      </c>
      <c r="L223" s="40"/>
      <c r="M223" s="181" t="s">
        <v>3</v>
      </c>
      <c r="N223" s="182" t="s">
        <v>43</v>
      </c>
      <c r="O223" s="73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185" t="s">
        <v>284</v>
      </c>
      <c r="AT223" s="185" t="s">
        <v>155</v>
      </c>
      <c r="AU223" s="185" t="s">
        <v>82</v>
      </c>
      <c r="AY223" s="20" t="s">
        <v>152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20" t="s">
        <v>80</v>
      </c>
      <c r="BK223" s="186">
        <f>ROUND(I223*H223,2)</f>
        <v>0</v>
      </c>
      <c r="BL223" s="20" t="s">
        <v>284</v>
      </c>
      <c r="BM223" s="185" t="s">
        <v>1629</v>
      </c>
    </row>
    <row r="224" s="2" customFormat="1">
      <c r="A224" s="39"/>
      <c r="B224" s="40"/>
      <c r="C224" s="39"/>
      <c r="D224" s="187" t="s">
        <v>162</v>
      </c>
      <c r="E224" s="39"/>
      <c r="F224" s="188" t="s">
        <v>1630</v>
      </c>
      <c r="G224" s="39"/>
      <c r="H224" s="39"/>
      <c r="I224" s="189"/>
      <c r="J224" s="39"/>
      <c r="K224" s="39"/>
      <c r="L224" s="40"/>
      <c r="M224" s="190"/>
      <c r="N224" s="191"/>
      <c r="O224" s="73"/>
      <c r="P224" s="73"/>
      <c r="Q224" s="73"/>
      <c r="R224" s="73"/>
      <c r="S224" s="73"/>
      <c r="T224" s="74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20" t="s">
        <v>162</v>
      </c>
      <c r="AU224" s="20" t="s">
        <v>82</v>
      </c>
    </row>
    <row r="225" s="2" customFormat="1">
      <c r="A225" s="39"/>
      <c r="B225" s="40"/>
      <c r="C225" s="39"/>
      <c r="D225" s="192" t="s">
        <v>164</v>
      </c>
      <c r="E225" s="39"/>
      <c r="F225" s="193" t="s">
        <v>1631</v>
      </c>
      <c r="G225" s="39"/>
      <c r="H225" s="39"/>
      <c r="I225" s="189"/>
      <c r="J225" s="39"/>
      <c r="K225" s="39"/>
      <c r="L225" s="40"/>
      <c r="M225" s="190"/>
      <c r="N225" s="191"/>
      <c r="O225" s="73"/>
      <c r="P225" s="73"/>
      <c r="Q225" s="73"/>
      <c r="R225" s="73"/>
      <c r="S225" s="73"/>
      <c r="T225" s="74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20" t="s">
        <v>164</v>
      </c>
      <c r="AU225" s="20" t="s">
        <v>82</v>
      </c>
    </row>
    <row r="226" s="2" customFormat="1" ht="14.4" customHeight="1">
      <c r="A226" s="39"/>
      <c r="B226" s="173"/>
      <c r="C226" s="209" t="s">
        <v>573</v>
      </c>
      <c r="D226" s="209" t="s">
        <v>397</v>
      </c>
      <c r="E226" s="210" t="s">
        <v>1632</v>
      </c>
      <c r="F226" s="211" t="s">
        <v>1633</v>
      </c>
      <c r="G226" s="212" t="s">
        <v>170</v>
      </c>
      <c r="H226" s="213">
        <v>1</v>
      </c>
      <c r="I226" s="214"/>
      <c r="J226" s="215">
        <f>ROUND(I226*H226,2)</f>
        <v>0</v>
      </c>
      <c r="K226" s="211" t="s">
        <v>3</v>
      </c>
      <c r="L226" s="216"/>
      <c r="M226" s="217" t="s">
        <v>3</v>
      </c>
      <c r="N226" s="218" t="s">
        <v>43</v>
      </c>
      <c r="O226" s="73"/>
      <c r="P226" s="183">
        <f>O226*H226</f>
        <v>0</v>
      </c>
      <c r="Q226" s="183">
        <v>0</v>
      </c>
      <c r="R226" s="183">
        <f>Q226*H226</f>
        <v>0</v>
      </c>
      <c r="S226" s="183">
        <v>0</v>
      </c>
      <c r="T226" s="18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185" t="s">
        <v>400</v>
      </c>
      <c r="AT226" s="185" t="s">
        <v>397</v>
      </c>
      <c r="AU226" s="185" t="s">
        <v>82</v>
      </c>
      <c r="AY226" s="20" t="s">
        <v>152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20" t="s">
        <v>80</v>
      </c>
      <c r="BK226" s="186">
        <f>ROUND(I226*H226,2)</f>
        <v>0</v>
      </c>
      <c r="BL226" s="20" t="s">
        <v>284</v>
      </c>
      <c r="BM226" s="185" t="s">
        <v>1634</v>
      </c>
    </row>
    <row r="227" s="2" customFormat="1">
      <c r="A227" s="39"/>
      <c r="B227" s="40"/>
      <c r="C227" s="39"/>
      <c r="D227" s="187" t="s">
        <v>162</v>
      </c>
      <c r="E227" s="39"/>
      <c r="F227" s="188" t="s">
        <v>1633</v>
      </c>
      <c r="G227" s="39"/>
      <c r="H227" s="39"/>
      <c r="I227" s="189"/>
      <c r="J227" s="39"/>
      <c r="K227" s="39"/>
      <c r="L227" s="40"/>
      <c r="M227" s="190"/>
      <c r="N227" s="191"/>
      <c r="O227" s="73"/>
      <c r="P227" s="73"/>
      <c r="Q227" s="73"/>
      <c r="R227" s="73"/>
      <c r="S227" s="73"/>
      <c r="T227" s="74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20" t="s">
        <v>162</v>
      </c>
      <c r="AU227" s="20" t="s">
        <v>82</v>
      </c>
    </row>
    <row r="228" s="2" customFormat="1" ht="22.2" customHeight="1">
      <c r="A228" s="39"/>
      <c r="B228" s="173"/>
      <c r="C228" s="174" t="s">
        <v>579</v>
      </c>
      <c r="D228" s="174" t="s">
        <v>155</v>
      </c>
      <c r="E228" s="175" t="s">
        <v>1635</v>
      </c>
      <c r="F228" s="176" t="s">
        <v>1636</v>
      </c>
      <c r="G228" s="177" t="s">
        <v>170</v>
      </c>
      <c r="H228" s="178">
        <v>1</v>
      </c>
      <c r="I228" s="179"/>
      <c r="J228" s="180">
        <f>ROUND(I228*H228,2)</f>
        <v>0</v>
      </c>
      <c r="K228" s="176" t="s">
        <v>159</v>
      </c>
      <c r="L228" s="40"/>
      <c r="M228" s="181" t="s">
        <v>3</v>
      </c>
      <c r="N228" s="182" t="s">
        <v>43</v>
      </c>
      <c r="O228" s="73"/>
      <c r="P228" s="183">
        <f>O228*H228</f>
        <v>0</v>
      </c>
      <c r="Q228" s="183">
        <v>0</v>
      </c>
      <c r="R228" s="183">
        <f>Q228*H228</f>
        <v>0</v>
      </c>
      <c r="S228" s="183">
        <v>0</v>
      </c>
      <c r="T228" s="18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185" t="s">
        <v>284</v>
      </c>
      <c r="AT228" s="185" t="s">
        <v>155</v>
      </c>
      <c r="AU228" s="185" t="s">
        <v>82</v>
      </c>
      <c r="AY228" s="20" t="s">
        <v>152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20" t="s">
        <v>80</v>
      </c>
      <c r="BK228" s="186">
        <f>ROUND(I228*H228,2)</f>
        <v>0</v>
      </c>
      <c r="BL228" s="20" t="s">
        <v>284</v>
      </c>
      <c r="BM228" s="185" t="s">
        <v>1637</v>
      </c>
    </row>
    <row r="229" s="2" customFormat="1">
      <c r="A229" s="39"/>
      <c r="B229" s="40"/>
      <c r="C229" s="39"/>
      <c r="D229" s="187" t="s">
        <v>162</v>
      </c>
      <c r="E229" s="39"/>
      <c r="F229" s="188" t="s">
        <v>1638</v>
      </c>
      <c r="G229" s="39"/>
      <c r="H229" s="39"/>
      <c r="I229" s="189"/>
      <c r="J229" s="39"/>
      <c r="K229" s="39"/>
      <c r="L229" s="40"/>
      <c r="M229" s="190"/>
      <c r="N229" s="191"/>
      <c r="O229" s="73"/>
      <c r="P229" s="73"/>
      <c r="Q229" s="73"/>
      <c r="R229" s="73"/>
      <c r="S229" s="73"/>
      <c r="T229" s="74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20" t="s">
        <v>162</v>
      </c>
      <c r="AU229" s="20" t="s">
        <v>82</v>
      </c>
    </row>
    <row r="230" s="2" customFormat="1">
      <c r="A230" s="39"/>
      <c r="B230" s="40"/>
      <c r="C230" s="39"/>
      <c r="D230" s="192" t="s">
        <v>164</v>
      </c>
      <c r="E230" s="39"/>
      <c r="F230" s="193" t="s">
        <v>1639</v>
      </c>
      <c r="G230" s="39"/>
      <c r="H230" s="39"/>
      <c r="I230" s="189"/>
      <c r="J230" s="39"/>
      <c r="K230" s="39"/>
      <c r="L230" s="40"/>
      <c r="M230" s="190"/>
      <c r="N230" s="191"/>
      <c r="O230" s="73"/>
      <c r="P230" s="73"/>
      <c r="Q230" s="73"/>
      <c r="R230" s="73"/>
      <c r="S230" s="73"/>
      <c r="T230" s="74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20" t="s">
        <v>164</v>
      </c>
      <c r="AU230" s="20" t="s">
        <v>82</v>
      </c>
    </row>
    <row r="231" s="2" customFormat="1" ht="14.4" customHeight="1">
      <c r="A231" s="39"/>
      <c r="B231" s="173"/>
      <c r="C231" s="174" t="s">
        <v>586</v>
      </c>
      <c r="D231" s="174" t="s">
        <v>155</v>
      </c>
      <c r="E231" s="175" t="s">
        <v>1640</v>
      </c>
      <c r="F231" s="176" t="s">
        <v>1641</v>
      </c>
      <c r="G231" s="177" t="s">
        <v>317</v>
      </c>
      <c r="H231" s="178">
        <v>70</v>
      </c>
      <c r="I231" s="179"/>
      <c r="J231" s="180">
        <f>ROUND(I231*H231,2)</f>
        <v>0</v>
      </c>
      <c r="K231" s="176" t="s">
        <v>159</v>
      </c>
      <c r="L231" s="40"/>
      <c r="M231" s="181" t="s">
        <v>3</v>
      </c>
      <c r="N231" s="182" t="s">
        <v>43</v>
      </c>
      <c r="O231" s="73"/>
      <c r="P231" s="183">
        <f>O231*H231</f>
        <v>0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185" t="s">
        <v>284</v>
      </c>
      <c r="AT231" s="185" t="s">
        <v>155</v>
      </c>
      <c r="AU231" s="185" t="s">
        <v>82</v>
      </c>
      <c r="AY231" s="20" t="s">
        <v>152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20" t="s">
        <v>80</v>
      </c>
      <c r="BK231" s="186">
        <f>ROUND(I231*H231,2)</f>
        <v>0</v>
      </c>
      <c r="BL231" s="20" t="s">
        <v>284</v>
      </c>
      <c r="BM231" s="185" t="s">
        <v>1642</v>
      </c>
    </row>
    <row r="232" s="2" customFormat="1">
      <c r="A232" s="39"/>
      <c r="B232" s="40"/>
      <c r="C232" s="39"/>
      <c r="D232" s="187" t="s">
        <v>162</v>
      </c>
      <c r="E232" s="39"/>
      <c r="F232" s="188" t="s">
        <v>1643</v>
      </c>
      <c r="G232" s="39"/>
      <c r="H232" s="39"/>
      <c r="I232" s="189"/>
      <c r="J232" s="39"/>
      <c r="K232" s="39"/>
      <c r="L232" s="40"/>
      <c r="M232" s="190"/>
      <c r="N232" s="191"/>
      <c r="O232" s="73"/>
      <c r="P232" s="73"/>
      <c r="Q232" s="73"/>
      <c r="R232" s="73"/>
      <c r="S232" s="73"/>
      <c r="T232" s="74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20" t="s">
        <v>162</v>
      </c>
      <c r="AU232" s="20" t="s">
        <v>82</v>
      </c>
    </row>
    <row r="233" s="2" customFormat="1">
      <c r="A233" s="39"/>
      <c r="B233" s="40"/>
      <c r="C233" s="39"/>
      <c r="D233" s="192" t="s">
        <v>164</v>
      </c>
      <c r="E233" s="39"/>
      <c r="F233" s="193" t="s">
        <v>1644</v>
      </c>
      <c r="G233" s="39"/>
      <c r="H233" s="39"/>
      <c r="I233" s="189"/>
      <c r="J233" s="39"/>
      <c r="K233" s="39"/>
      <c r="L233" s="40"/>
      <c r="M233" s="190"/>
      <c r="N233" s="191"/>
      <c r="O233" s="73"/>
      <c r="P233" s="73"/>
      <c r="Q233" s="73"/>
      <c r="R233" s="73"/>
      <c r="S233" s="73"/>
      <c r="T233" s="74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20" t="s">
        <v>164</v>
      </c>
      <c r="AU233" s="20" t="s">
        <v>82</v>
      </c>
    </row>
    <row r="234" s="2" customFormat="1" ht="14.4" customHeight="1">
      <c r="A234" s="39"/>
      <c r="B234" s="173"/>
      <c r="C234" s="209" t="s">
        <v>592</v>
      </c>
      <c r="D234" s="209" t="s">
        <v>397</v>
      </c>
      <c r="E234" s="210" t="s">
        <v>1645</v>
      </c>
      <c r="F234" s="211" t="s">
        <v>1646</v>
      </c>
      <c r="G234" s="212" t="s">
        <v>317</v>
      </c>
      <c r="H234" s="213">
        <v>70</v>
      </c>
      <c r="I234" s="214"/>
      <c r="J234" s="215">
        <f>ROUND(I234*H234,2)</f>
        <v>0</v>
      </c>
      <c r="K234" s="211" t="s">
        <v>3</v>
      </c>
      <c r="L234" s="216"/>
      <c r="M234" s="217" t="s">
        <v>3</v>
      </c>
      <c r="N234" s="218" t="s">
        <v>43</v>
      </c>
      <c r="O234" s="73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185" t="s">
        <v>400</v>
      </c>
      <c r="AT234" s="185" t="s">
        <v>397</v>
      </c>
      <c r="AU234" s="185" t="s">
        <v>82</v>
      </c>
      <c r="AY234" s="20" t="s">
        <v>152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20" t="s">
        <v>80</v>
      </c>
      <c r="BK234" s="186">
        <f>ROUND(I234*H234,2)</f>
        <v>0</v>
      </c>
      <c r="BL234" s="20" t="s">
        <v>284</v>
      </c>
      <c r="BM234" s="185" t="s">
        <v>1647</v>
      </c>
    </row>
    <row r="235" s="2" customFormat="1">
      <c r="A235" s="39"/>
      <c r="B235" s="40"/>
      <c r="C235" s="39"/>
      <c r="D235" s="187" t="s">
        <v>162</v>
      </c>
      <c r="E235" s="39"/>
      <c r="F235" s="188" t="s">
        <v>1646</v>
      </c>
      <c r="G235" s="39"/>
      <c r="H235" s="39"/>
      <c r="I235" s="189"/>
      <c r="J235" s="39"/>
      <c r="K235" s="39"/>
      <c r="L235" s="40"/>
      <c r="M235" s="190"/>
      <c r="N235" s="191"/>
      <c r="O235" s="73"/>
      <c r="P235" s="73"/>
      <c r="Q235" s="73"/>
      <c r="R235" s="73"/>
      <c r="S235" s="73"/>
      <c r="T235" s="74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20" t="s">
        <v>162</v>
      </c>
      <c r="AU235" s="20" t="s">
        <v>82</v>
      </c>
    </row>
    <row r="236" s="2" customFormat="1" ht="14.4" customHeight="1">
      <c r="A236" s="39"/>
      <c r="B236" s="173"/>
      <c r="C236" s="209" t="s">
        <v>601</v>
      </c>
      <c r="D236" s="209" t="s">
        <v>397</v>
      </c>
      <c r="E236" s="210" t="s">
        <v>1648</v>
      </c>
      <c r="F236" s="211" t="s">
        <v>1649</v>
      </c>
      <c r="G236" s="212" t="s">
        <v>170</v>
      </c>
      <c r="H236" s="213">
        <v>70</v>
      </c>
      <c r="I236" s="214"/>
      <c r="J236" s="215">
        <f>ROUND(I236*H236,2)</f>
        <v>0</v>
      </c>
      <c r="K236" s="211" t="s">
        <v>3</v>
      </c>
      <c r="L236" s="216"/>
      <c r="M236" s="217" t="s">
        <v>3</v>
      </c>
      <c r="N236" s="218" t="s">
        <v>43</v>
      </c>
      <c r="O236" s="73"/>
      <c r="P236" s="183">
        <f>O236*H236</f>
        <v>0</v>
      </c>
      <c r="Q236" s="183">
        <v>0.00023000000000000001</v>
      </c>
      <c r="R236" s="183">
        <f>Q236*H236</f>
        <v>0.0161</v>
      </c>
      <c r="S236" s="183">
        <v>0</v>
      </c>
      <c r="T236" s="18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185" t="s">
        <v>400</v>
      </c>
      <c r="AT236" s="185" t="s">
        <v>397</v>
      </c>
      <c r="AU236" s="185" t="s">
        <v>82</v>
      </c>
      <c r="AY236" s="20" t="s">
        <v>152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20" t="s">
        <v>80</v>
      </c>
      <c r="BK236" s="186">
        <f>ROUND(I236*H236,2)</f>
        <v>0</v>
      </c>
      <c r="BL236" s="20" t="s">
        <v>284</v>
      </c>
      <c r="BM236" s="185" t="s">
        <v>1650</v>
      </c>
    </row>
    <row r="237" s="2" customFormat="1">
      <c r="A237" s="39"/>
      <c r="B237" s="40"/>
      <c r="C237" s="39"/>
      <c r="D237" s="187" t="s">
        <v>162</v>
      </c>
      <c r="E237" s="39"/>
      <c r="F237" s="188" t="s">
        <v>1649</v>
      </c>
      <c r="G237" s="39"/>
      <c r="H237" s="39"/>
      <c r="I237" s="189"/>
      <c r="J237" s="39"/>
      <c r="K237" s="39"/>
      <c r="L237" s="40"/>
      <c r="M237" s="190"/>
      <c r="N237" s="191"/>
      <c r="O237" s="73"/>
      <c r="P237" s="73"/>
      <c r="Q237" s="73"/>
      <c r="R237" s="73"/>
      <c r="S237" s="73"/>
      <c r="T237" s="74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20" t="s">
        <v>162</v>
      </c>
      <c r="AU237" s="20" t="s">
        <v>82</v>
      </c>
    </row>
    <row r="238" s="2" customFormat="1" ht="22.2" customHeight="1">
      <c r="A238" s="39"/>
      <c r="B238" s="173"/>
      <c r="C238" s="174" t="s">
        <v>607</v>
      </c>
      <c r="D238" s="174" t="s">
        <v>155</v>
      </c>
      <c r="E238" s="175" t="s">
        <v>1651</v>
      </c>
      <c r="F238" s="176" t="s">
        <v>1652</v>
      </c>
      <c r="G238" s="177" t="s">
        <v>354</v>
      </c>
      <c r="H238" s="178">
        <v>0.308</v>
      </c>
      <c r="I238" s="179"/>
      <c r="J238" s="180">
        <f>ROUND(I238*H238,2)</f>
        <v>0</v>
      </c>
      <c r="K238" s="176" t="s">
        <v>159</v>
      </c>
      <c r="L238" s="40"/>
      <c r="M238" s="181" t="s">
        <v>3</v>
      </c>
      <c r="N238" s="182" t="s">
        <v>43</v>
      </c>
      <c r="O238" s="73"/>
      <c r="P238" s="183">
        <f>O238*H238</f>
        <v>0</v>
      </c>
      <c r="Q238" s="183">
        <v>0</v>
      </c>
      <c r="R238" s="183">
        <f>Q238*H238</f>
        <v>0</v>
      </c>
      <c r="S238" s="183">
        <v>0</v>
      </c>
      <c r="T238" s="18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185" t="s">
        <v>284</v>
      </c>
      <c r="AT238" s="185" t="s">
        <v>155</v>
      </c>
      <c r="AU238" s="185" t="s">
        <v>82</v>
      </c>
      <c r="AY238" s="20" t="s">
        <v>152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20" t="s">
        <v>80</v>
      </c>
      <c r="BK238" s="186">
        <f>ROUND(I238*H238,2)</f>
        <v>0</v>
      </c>
      <c r="BL238" s="20" t="s">
        <v>284</v>
      </c>
      <c r="BM238" s="185" t="s">
        <v>1653</v>
      </c>
    </row>
    <row r="239" s="2" customFormat="1">
      <c r="A239" s="39"/>
      <c r="B239" s="40"/>
      <c r="C239" s="39"/>
      <c r="D239" s="187" t="s">
        <v>162</v>
      </c>
      <c r="E239" s="39"/>
      <c r="F239" s="188" t="s">
        <v>1654</v>
      </c>
      <c r="G239" s="39"/>
      <c r="H239" s="39"/>
      <c r="I239" s="189"/>
      <c r="J239" s="39"/>
      <c r="K239" s="39"/>
      <c r="L239" s="40"/>
      <c r="M239" s="190"/>
      <c r="N239" s="191"/>
      <c r="O239" s="73"/>
      <c r="P239" s="73"/>
      <c r="Q239" s="73"/>
      <c r="R239" s="73"/>
      <c r="S239" s="73"/>
      <c r="T239" s="74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20" t="s">
        <v>162</v>
      </c>
      <c r="AU239" s="20" t="s">
        <v>82</v>
      </c>
    </row>
    <row r="240" s="2" customFormat="1">
      <c r="A240" s="39"/>
      <c r="B240" s="40"/>
      <c r="C240" s="39"/>
      <c r="D240" s="192" t="s">
        <v>164</v>
      </c>
      <c r="E240" s="39"/>
      <c r="F240" s="193" t="s">
        <v>1655</v>
      </c>
      <c r="G240" s="39"/>
      <c r="H240" s="39"/>
      <c r="I240" s="189"/>
      <c r="J240" s="39"/>
      <c r="K240" s="39"/>
      <c r="L240" s="40"/>
      <c r="M240" s="190"/>
      <c r="N240" s="191"/>
      <c r="O240" s="73"/>
      <c r="P240" s="73"/>
      <c r="Q240" s="73"/>
      <c r="R240" s="73"/>
      <c r="S240" s="73"/>
      <c r="T240" s="74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20" t="s">
        <v>164</v>
      </c>
      <c r="AU240" s="20" t="s">
        <v>82</v>
      </c>
    </row>
    <row r="241" s="2" customFormat="1" ht="14.4" customHeight="1">
      <c r="A241" s="39"/>
      <c r="B241" s="173"/>
      <c r="C241" s="174" t="s">
        <v>613</v>
      </c>
      <c r="D241" s="174" t="s">
        <v>155</v>
      </c>
      <c r="E241" s="175" t="s">
        <v>1656</v>
      </c>
      <c r="F241" s="176" t="s">
        <v>1657</v>
      </c>
      <c r="G241" s="177" t="s">
        <v>1241</v>
      </c>
      <c r="H241" s="178">
        <v>1</v>
      </c>
      <c r="I241" s="179"/>
      <c r="J241" s="180">
        <f>ROUND(I241*H241,2)</f>
        <v>0</v>
      </c>
      <c r="K241" s="176" t="s">
        <v>3</v>
      </c>
      <c r="L241" s="40"/>
      <c r="M241" s="181" t="s">
        <v>3</v>
      </c>
      <c r="N241" s="182" t="s">
        <v>43</v>
      </c>
      <c r="O241" s="73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185" t="s">
        <v>284</v>
      </c>
      <c r="AT241" s="185" t="s">
        <v>155</v>
      </c>
      <c r="AU241" s="185" t="s">
        <v>82</v>
      </c>
      <c r="AY241" s="20" t="s">
        <v>152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20" t="s">
        <v>80</v>
      </c>
      <c r="BK241" s="186">
        <f>ROUND(I241*H241,2)</f>
        <v>0</v>
      </c>
      <c r="BL241" s="20" t="s">
        <v>284</v>
      </c>
      <c r="BM241" s="185" t="s">
        <v>1658</v>
      </c>
    </row>
    <row r="242" s="2" customFormat="1">
      <c r="A242" s="39"/>
      <c r="B242" s="40"/>
      <c r="C242" s="39"/>
      <c r="D242" s="187" t="s">
        <v>162</v>
      </c>
      <c r="E242" s="39"/>
      <c r="F242" s="188" t="s">
        <v>1657</v>
      </c>
      <c r="G242" s="39"/>
      <c r="H242" s="39"/>
      <c r="I242" s="189"/>
      <c r="J242" s="39"/>
      <c r="K242" s="39"/>
      <c r="L242" s="40"/>
      <c r="M242" s="190"/>
      <c r="N242" s="191"/>
      <c r="O242" s="73"/>
      <c r="P242" s="73"/>
      <c r="Q242" s="73"/>
      <c r="R242" s="73"/>
      <c r="S242" s="73"/>
      <c r="T242" s="74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20" t="s">
        <v>162</v>
      </c>
      <c r="AU242" s="20" t="s">
        <v>82</v>
      </c>
    </row>
    <row r="243" s="2" customFormat="1" ht="14.4" customHeight="1">
      <c r="A243" s="39"/>
      <c r="B243" s="173"/>
      <c r="C243" s="209" t="s">
        <v>618</v>
      </c>
      <c r="D243" s="209" t="s">
        <v>397</v>
      </c>
      <c r="E243" s="210" t="s">
        <v>1659</v>
      </c>
      <c r="F243" s="211" t="s">
        <v>1660</v>
      </c>
      <c r="G243" s="212" t="s">
        <v>170</v>
      </c>
      <c r="H243" s="213">
        <v>1</v>
      </c>
      <c r="I243" s="214"/>
      <c r="J243" s="215">
        <f>ROUND(I243*H243,2)</f>
        <v>0</v>
      </c>
      <c r="K243" s="211" t="s">
        <v>3</v>
      </c>
      <c r="L243" s="216"/>
      <c r="M243" s="217" t="s">
        <v>3</v>
      </c>
      <c r="N243" s="218" t="s">
        <v>43</v>
      </c>
      <c r="O243" s="73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185" t="s">
        <v>400</v>
      </c>
      <c r="AT243" s="185" t="s">
        <v>397</v>
      </c>
      <c r="AU243" s="185" t="s">
        <v>82</v>
      </c>
      <c r="AY243" s="20" t="s">
        <v>152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20" t="s">
        <v>80</v>
      </c>
      <c r="BK243" s="186">
        <f>ROUND(I243*H243,2)</f>
        <v>0</v>
      </c>
      <c r="BL243" s="20" t="s">
        <v>284</v>
      </c>
      <c r="BM243" s="185" t="s">
        <v>1661</v>
      </c>
    </row>
    <row r="244" s="2" customFormat="1">
      <c r="A244" s="39"/>
      <c r="B244" s="40"/>
      <c r="C244" s="39"/>
      <c r="D244" s="187" t="s">
        <v>162</v>
      </c>
      <c r="E244" s="39"/>
      <c r="F244" s="188" t="s">
        <v>1660</v>
      </c>
      <c r="G244" s="39"/>
      <c r="H244" s="39"/>
      <c r="I244" s="189"/>
      <c r="J244" s="39"/>
      <c r="K244" s="39"/>
      <c r="L244" s="40"/>
      <c r="M244" s="190"/>
      <c r="N244" s="191"/>
      <c r="O244" s="73"/>
      <c r="P244" s="73"/>
      <c r="Q244" s="73"/>
      <c r="R244" s="73"/>
      <c r="S244" s="73"/>
      <c r="T244" s="74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20" t="s">
        <v>162</v>
      </c>
      <c r="AU244" s="20" t="s">
        <v>82</v>
      </c>
    </row>
    <row r="245" s="2" customFormat="1" ht="14.4" customHeight="1">
      <c r="A245" s="39"/>
      <c r="B245" s="173"/>
      <c r="C245" s="209" t="s">
        <v>624</v>
      </c>
      <c r="D245" s="209" t="s">
        <v>397</v>
      </c>
      <c r="E245" s="210" t="s">
        <v>1662</v>
      </c>
      <c r="F245" s="211" t="s">
        <v>1663</v>
      </c>
      <c r="G245" s="212" t="s">
        <v>170</v>
      </c>
      <c r="H245" s="213">
        <v>1</v>
      </c>
      <c r="I245" s="214"/>
      <c r="J245" s="215">
        <f>ROUND(I245*H245,2)</f>
        <v>0</v>
      </c>
      <c r="K245" s="211" t="s">
        <v>3</v>
      </c>
      <c r="L245" s="216"/>
      <c r="M245" s="217" t="s">
        <v>3</v>
      </c>
      <c r="N245" s="218" t="s">
        <v>43</v>
      </c>
      <c r="O245" s="73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185" t="s">
        <v>400</v>
      </c>
      <c r="AT245" s="185" t="s">
        <v>397</v>
      </c>
      <c r="AU245" s="185" t="s">
        <v>82</v>
      </c>
      <c r="AY245" s="20" t="s">
        <v>152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20" t="s">
        <v>80</v>
      </c>
      <c r="BK245" s="186">
        <f>ROUND(I245*H245,2)</f>
        <v>0</v>
      </c>
      <c r="BL245" s="20" t="s">
        <v>284</v>
      </c>
      <c r="BM245" s="185" t="s">
        <v>1664</v>
      </c>
    </row>
    <row r="246" s="2" customFormat="1">
      <c r="A246" s="39"/>
      <c r="B246" s="40"/>
      <c r="C246" s="39"/>
      <c r="D246" s="187" t="s">
        <v>162</v>
      </c>
      <c r="E246" s="39"/>
      <c r="F246" s="188" t="s">
        <v>1663</v>
      </c>
      <c r="G246" s="39"/>
      <c r="H246" s="39"/>
      <c r="I246" s="189"/>
      <c r="J246" s="39"/>
      <c r="K246" s="39"/>
      <c r="L246" s="40"/>
      <c r="M246" s="223"/>
      <c r="N246" s="224"/>
      <c r="O246" s="225"/>
      <c r="P246" s="225"/>
      <c r="Q246" s="225"/>
      <c r="R246" s="225"/>
      <c r="S246" s="225"/>
      <c r="T246" s="22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20" t="s">
        <v>162</v>
      </c>
      <c r="AU246" s="20" t="s">
        <v>82</v>
      </c>
    </row>
    <row r="247" s="2" customFormat="1" ht="6.96" customHeight="1">
      <c r="A247" s="39"/>
      <c r="B247" s="56"/>
      <c r="C247" s="57"/>
      <c r="D247" s="57"/>
      <c r="E247" s="57"/>
      <c r="F247" s="57"/>
      <c r="G247" s="57"/>
      <c r="H247" s="57"/>
      <c r="I247" s="57"/>
      <c r="J247" s="57"/>
      <c r="K247" s="57"/>
      <c r="L247" s="40"/>
      <c r="M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</sheetData>
  <autoFilter ref="C80:K24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4_01/741112061"/>
    <hyperlink ref="F93" r:id="rId2" display="https://podminky.urs.cz/item/CS_URS_2024_01/741112101"/>
    <hyperlink ref="F98" r:id="rId3" display="https://podminky.urs.cz/item/CS_URS_2024_01/741120201"/>
    <hyperlink ref="F104" r:id="rId4" display="https://podminky.urs.cz/item/CS_URS_2024_01/741120501"/>
    <hyperlink ref="F109" r:id="rId5" display="https://podminky.urs.cz/item/CS_URS_2024_01/741122011"/>
    <hyperlink ref="F115" r:id="rId6" display="https://podminky.urs.cz/item/CS_URS_2024_01/741122015"/>
    <hyperlink ref="F124" r:id="rId7" display="https://podminky.urs.cz/item/CS_URS_2024_01/741122016"/>
    <hyperlink ref="F130" r:id="rId8" display="https://podminky.urs.cz/item/CS_URS_2024_01/741122031"/>
    <hyperlink ref="F139" r:id="rId9" display="https://podminky.urs.cz/item/CS_URS_2024_01/741122143"/>
    <hyperlink ref="F145" r:id="rId10" display="https://podminky.urs.cz/item/CS_URS_2024_01/741130001"/>
    <hyperlink ref="F148" r:id="rId11" display="https://podminky.urs.cz/item/CS_URS_2024_01/741310101"/>
    <hyperlink ref="F157" r:id="rId12" display="https://podminky.urs.cz/item/CS_URS_2024_01/741310112"/>
    <hyperlink ref="F166" r:id="rId13" display="https://podminky.urs.cz/item/CS_URS_2024_01/741310113"/>
    <hyperlink ref="F177" r:id="rId14" display="https://podminky.urs.cz/item/CS_URS_2024_01/741310122"/>
    <hyperlink ref="F186" r:id="rId15" display="https://podminky.urs.cz/item/CS_URS_2024_01/741311021"/>
    <hyperlink ref="F191" r:id="rId16" display="https://podminky.urs.cz/item/CS_URS_2024_01/741313002"/>
    <hyperlink ref="F200" r:id="rId17" display="https://podminky.urs.cz/item/CS_URS_2024_01/741313004"/>
    <hyperlink ref="F205" r:id="rId18" display="https://podminky.urs.cz/item/CS_URS_2024_01/741313005"/>
    <hyperlink ref="F210" r:id="rId19" display="https://podminky.urs.cz/item/CS_URS_2024_01/741320105"/>
    <hyperlink ref="F215" r:id="rId20" display="https://podminky.urs.cz/item/CS_URS_2024_01/741320175"/>
    <hyperlink ref="F220" r:id="rId21" display="https://podminky.urs.cz/item/CS_URS_2024_01/741321043"/>
    <hyperlink ref="F225" r:id="rId22" display="https://podminky.urs.cz/item/CS_URS_2024_01/741330731"/>
    <hyperlink ref="F230" r:id="rId23" display="https://podminky.urs.cz/item/CS_URS_2024_01/741810002"/>
    <hyperlink ref="F233" r:id="rId24" display="https://podminky.urs.cz/item/CS_URS_2024_01/741910412"/>
    <hyperlink ref="F240" r:id="rId25" display="https://podminky.urs.cz/item/CS_URS_2024_01/99874110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6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LAPTOP-J\Jitule</dc:creator>
  <cp:lastModifiedBy>LAPTOP-J\Jitule</cp:lastModifiedBy>
  <dcterms:created xsi:type="dcterms:W3CDTF">2024-02-14T15:52:42Z</dcterms:created>
  <dcterms:modified xsi:type="dcterms:W3CDTF">2024-02-14T15:52:49Z</dcterms:modified>
</cp:coreProperties>
</file>