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Petra\Desktop\"/>
    </mc:Choice>
  </mc:AlternateContent>
  <bookViews>
    <workbookView xWindow="0" yWindow="0" windowWidth="0" windowHeight="0"/>
  </bookViews>
  <sheets>
    <sheet name="Rekapitulace stavby" sheetId="1" r:id="rId1"/>
    <sheet name="SO 000 - VON" sheetId="2" r:id="rId2"/>
    <sheet name="SO 101 - Stezka pro pěší" sheetId="3" r:id="rId3"/>
    <sheet name="SO 201 - Nové opěrné zdi" sheetId="4" r:id="rId4"/>
  </sheets>
  <definedNames>
    <definedName name="_xlnm.Print_Area" localSheetId="0">'Rekapitulace stavby'!$D$4:$AO$36,'Rekapitulace stavby'!$C$42:$AQ$58</definedName>
    <definedName name="_xlnm.Print_Titles" localSheetId="0">'Rekapitulace stavby'!$52:$52</definedName>
    <definedName name="_xlnm._FilterDatabase" localSheetId="1" hidden="1">'SO 000 - VON'!$C$84:$K$133</definedName>
    <definedName name="_xlnm.Print_Area" localSheetId="1">'SO 000 - VON'!$C$45:$J$66,'SO 000 - VON'!$C$72:$K$133</definedName>
    <definedName name="_xlnm.Print_Titles" localSheetId="1">'SO 000 - VON'!$84:$84</definedName>
    <definedName name="_xlnm._FilterDatabase" localSheetId="2" hidden="1">'SO 101 - Stezka pro pěší'!$C$92:$K$681</definedName>
    <definedName name="_xlnm.Print_Area" localSheetId="2">'SO 101 - Stezka pro pěší'!$C$45:$J$74,'SO 101 - Stezka pro pěší'!$C$80:$K$681</definedName>
    <definedName name="_xlnm.Print_Titles" localSheetId="2">'SO 101 - Stezka pro pěší'!$92:$92</definedName>
    <definedName name="_xlnm._FilterDatabase" localSheetId="3" hidden="1">'SO 201 - Nové opěrné zdi'!$C$85:$K$295</definedName>
    <definedName name="_xlnm.Print_Area" localSheetId="3">'SO 201 - Nové opěrné zdi'!$C$45:$J$67,'SO 201 - Nové opěrné zdi'!$C$73:$K$295</definedName>
    <definedName name="_xlnm.Print_Titles" localSheetId="3">'SO 201 - Nové opěrné zdi'!$85:$85</definedName>
  </definedNames>
  <calcPr/>
</workbook>
</file>

<file path=xl/calcChain.xml><?xml version="1.0" encoding="utf-8"?>
<calcChain xmlns="http://schemas.openxmlformats.org/spreadsheetml/2006/main">
  <c i="4" l="1" r="J37"/>
  <c r="J36"/>
  <c i="1" r="AY57"/>
  <c i="4" r="J35"/>
  <c i="1" r="AX57"/>
  <c i="4" r="BI293"/>
  <c r="BH293"/>
  <c r="BG293"/>
  <c r="BF293"/>
  <c r="T293"/>
  <c r="T292"/>
  <c r="R293"/>
  <c r="R292"/>
  <c r="P293"/>
  <c r="P292"/>
  <c r="BI288"/>
  <c r="BH288"/>
  <c r="BG288"/>
  <c r="BF288"/>
  <c r="T288"/>
  <c r="R288"/>
  <c r="P288"/>
  <c r="BI283"/>
  <c r="BH283"/>
  <c r="BG283"/>
  <c r="BF283"/>
  <c r="T283"/>
  <c r="R283"/>
  <c r="P283"/>
  <c r="BI272"/>
  <c r="BH272"/>
  <c r="BG272"/>
  <c r="BF272"/>
  <c r="T272"/>
  <c r="T260"/>
  <c r="R272"/>
  <c r="R260"/>
  <c r="P272"/>
  <c r="P260"/>
  <c r="BI261"/>
  <c r="BH261"/>
  <c r="BG261"/>
  <c r="BF261"/>
  <c r="T261"/>
  <c r="R261"/>
  <c r="P261"/>
  <c r="BI254"/>
  <c r="BH254"/>
  <c r="BG254"/>
  <c r="BF254"/>
  <c r="T254"/>
  <c r="T243"/>
  <c r="R254"/>
  <c r="R243"/>
  <c r="P254"/>
  <c r="P243"/>
  <c r="BI244"/>
  <c r="BH244"/>
  <c r="BG244"/>
  <c r="BF244"/>
  <c r="T244"/>
  <c r="R244"/>
  <c r="P244"/>
  <c r="BI240"/>
  <c r="BH240"/>
  <c r="BG240"/>
  <c r="BF240"/>
  <c r="T240"/>
  <c r="R240"/>
  <c r="P240"/>
  <c r="BI230"/>
  <c r="BH230"/>
  <c r="BG230"/>
  <c r="BF230"/>
  <c r="T230"/>
  <c r="R230"/>
  <c r="P230"/>
  <c r="BI219"/>
  <c r="BH219"/>
  <c r="BG219"/>
  <c r="BF219"/>
  <c r="T219"/>
  <c r="R219"/>
  <c r="P219"/>
  <c r="BI216"/>
  <c r="BH216"/>
  <c r="BG216"/>
  <c r="BF216"/>
  <c r="T216"/>
  <c r="R216"/>
  <c r="P216"/>
  <c r="BI206"/>
  <c r="BH206"/>
  <c r="BG206"/>
  <c r="BF206"/>
  <c r="T206"/>
  <c r="R206"/>
  <c r="P206"/>
  <c r="BI204"/>
  <c r="BH204"/>
  <c r="BG204"/>
  <c r="BF204"/>
  <c r="T204"/>
  <c r="R204"/>
  <c r="P204"/>
  <c r="BI199"/>
  <c r="BH199"/>
  <c r="BG199"/>
  <c r="BF199"/>
  <c r="T199"/>
  <c r="R199"/>
  <c r="P199"/>
  <c r="BI194"/>
  <c r="BH194"/>
  <c r="BG194"/>
  <c r="BF194"/>
  <c r="T194"/>
  <c r="R194"/>
  <c r="P194"/>
  <c r="BI191"/>
  <c r="BH191"/>
  <c r="BG191"/>
  <c r="BF191"/>
  <c r="T191"/>
  <c r="R191"/>
  <c r="P191"/>
  <c r="BI189"/>
  <c r="BH189"/>
  <c r="BG189"/>
  <c r="BF189"/>
  <c r="T189"/>
  <c r="R189"/>
  <c r="P189"/>
  <c r="BI186"/>
  <c r="BH186"/>
  <c r="BG186"/>
  <c r="BF186"/>
  <c r="T186"/>
  <c r="R186"/>
  <c r="P186"/>
  <c r="BI179"/>
  <c r="BH179"/>
  <c r="BG179"/>
  <c r="BF179"/>
  <c r="T179"/>
  <c r="R179"/>
  <c r="P179"/>
  <c r="BI168"/>
  <c r="BH168"/>
  <c r="BG168"/>
  <c r="BF168"/>
  <c r="T168"/>
  <c r="R168"/>
  <c r="P168"/>
  <c r="BI162"/>
  <c r="BH162"/>
  <c r="BG162"/>
  <c r="BF162"/>
  <c r="T162"/>
  <c r="R162"/>
  <c r="P162"/>
  <c r="BI159"/>
  <c r="BH159"/>
  <c r="BG159"/>
  <c r="BF159"/>
  <c r="T159"/>
  <c r="R159"/>
  <c r="P159"/>
  <c r="BI153"/>
  <c r="BH153"/>
  <c r="BG153"/>
  <c r="BF153"/>
  <c r="T153"/>
  <c r="R153"/>
  <c r="P153"/>
  <c r="BI150"/>
  <c r="BH150"/>
  <c r="BG150"/>
  <c r="BF150"/>
  <c r="T150"/>
  <c r="R150"/>
  <c r="P150"/>
  <c r="BI144"/>
  <c r="BH144"/>
  <c r="BG144"/>
  <c r="BF144"/>
  <c r="T144"/>
  <c r="R144"/>
  <c r="P144"/>
  <c r="BI139"/>
  <c r="BH139"/>
  <c r="BG139"/>
  <c r="BF139"/>
  <c r="T139"/>
  <c r="R139"/>
  <c r="P139"/>
  <c r="BI128"/>
  <c r="BH128"/>
  <c r="BG128"/>
  <c r="BF128"/>
  <c r="T128"/>
  <c r="R128"/>
  <c r="P128"/>
  <c r="BI114"/>
  <c r="BH114"/>
  <c r="BG114"/>
  <c r="BF114"/>
  <c r="T114"/>
  <c r="R114"/>
  <c r="P114"/>
  <c r="BI103"/>
  <c r="BH103"/>
  <c r="BG103"/>
  <c r="BF103"/>
  <c r="T103"/>
  <c r="R103"/>
  <c r="P103"/>
  <c r="BI89"/>
  <c r="BH89"/>
  <c r="BG89"/>
  <c r="BF89"/>
  <c r="T89"/>
  <c r="R89"/>
  <c r="P89"/>
  <c r="F80"/>
  <c r="E78"/>
  <c r="F52"/>
  <c r="E50"/>
  <c r="J24"/>
  <c r="E24"/>
  <c r="J83"/>
  <c r="J23"/>
  <c r="J21"/>
  <c r="E21"/>
  <c r="J54"/>
  <c r="J20"/>
  <c r="J18"/>
  <c r="E18"/>
  <c r="F83"/>
  <c r="J17"/>
  <c r="J15"/>
  <c r="E15"/>
  <c r="F54"/>
  <c r="J14"/>
  <c r="J12"/>
  <c r="J80"/>
  <c r="E7"/>
  <c r="E76"/>
  <c i="3" r="J37"/>
  <c r="J36"/>
  <c i="1" r="AY56"/>
  <c i="3" r="J35"/>
  <c i="1" r="AX56"/>
  <c i="3" r="BI679"/>
  <c r="BH679"/>
  <c r="BG679"/>
  <c r="BF679"/>
  <c r="T679"/>
  <c r="R679"/>
  <c r="P679"/>
  <c r="BI673"/>
  <c r="BH673"/>
  <c r="BG673"/>
  <c r="BF673"/>
  <c r="T673"/>
  <c r="R673"/>
  <c r="P673"/>
  <c r="BI667"/>
  <c r="BH667"/>
  <c r="BG667"/>
  <c r="BF667"/>
  <c r="T667"/>
  <c r="R667"/>
  <c r="P667"/>
  <c r="BI658"/>
  <c r="BH658"/>
  <c r="BG658"/>
  <c r="BF658"/>
  <c r="T658"/>
  <c r="R658"/>
  <c r="P658"/>
  <c r="BI653"/>
  <c r="BH653"/>
  <c r="BG653"/>
  <c r="BF653"/>
  <c r="T653"/>
  <c r="R653"/>
  <c r="P653"/>
  <c r="BI648"/>
  <c r="BH648"/>
  <c r="BG648"/>
  <c r="BF648"/>
  <c r="T648"/>
  <c r="R648"/>
  <c r="P648"/>
  <c r="BI644"/>
  <c r="BH644"/>
  <c r="BG644"/>
  <c r="BF644"/>
  <c r="T644"/>
  <c r="R644"/>
  <c r="P644"/>
  <c r="BI640"/>
  <c r="BH640"/>
  <c r="BG640"/>
  <c r="BF640"/>
  <c r="T640"/>
  <c r="R640"/>
  <c r="P640"/>
  <c r="BI636"/>
  <c r="BH636"/>
  <c r="BG636"/>
  <c r="BF636"/>
  <c r="T636"/>
  <c r="R636"/>
  <c r="P636"/>
  <c r="BI632"/>
  <c r="BH632"/>
  <c r="BG632"/>
  <c r="BF632"/>
  <c r="T632"/>
  <c r="R632"/>
  <c r="P632"/>
  <c r="BI629"/>
  <c r="BH629"/>
  <c r="BG629"/>
  <c r="BF629"/>
  <c r="T629"/>
  <c r="R629"/>
  <c r="P629"/>
  <c r="BI623"/>
  <c r="BH623"/>
  <c r="BG623"/>
  <c r="BF623"/>
  <c r="T623"/>
  <c r="R623"/>
  <c r="P623"/>
  <c r="BI620"/>
  <c r="BH620"/>
  <c r="BG620"/>
  <c r="BF620"/>
  <c r="T620"/>
  <c r="R620"/>
  <c r="P620"/>
  <c r="BI614"/>
  <c r="BH614"/>
  <c r="BG614"/>
  <c r="BF614"/>
  <c r="T614"/>
  <c r="R614"/>
  <c r="P614"/>
  <c r="BI609"/>
  <c r="BH609"/>
  <c r="BG609"/>
  <c r="BF609"/>
  <c r="T609"/>
  <c r="T608"/>
  <c r="R609"/>
  <c r="R608"/>
  <c r="P609"/>
  <c r="P608"/>
  <c r="BI602"/>
  <c r="BH602"/>
  <c r="BG602"/>
  <c r="BF602"/>
  <c r="T602"/>
  <c r="R602"/>
  <c r="P602"/>
  <c r="BI595"/>
  <c r="BH595"/>
  <c r="BG595"/>
  <c r="BF595"/>
  <c r="T595"/>
  <c r="R595"/>
  <c r="P595"/>
  <c r="BI592"/>
  <c r="BH592"/>
  <c r="BG592"/>
  <c r="BF592"/>
  <c r="T592"/>
  <c r="R592"/>
  <c r="P592"/>
  <c r="BI587"/>
  <c r="BH587"/>
  <c r="BG587"/>
  <c r="BF587"/>
  <c r="T587"/>
  <c r="R587"/>
  <c r="P587"/>
  <c r="BI584"/>
  <c r="BH584"/>
  <c r="BG584"/>
  <c r="BF584"/>
  <c r="T584"/>
  <c r="R584"/>
  <c r="P584"/>
  <c r="BI580"/>
  <c r="BH580"/>
  <c r="BG580"/>
  <c r="BF580"/>
  <c r="T580"/>
  <c r="R580"/>
  <c r="P580"/>
  <c r="BI576"/>
  <c r="BH576"/>
  <c r="BG576"/>
  <c r="BF576"/>
  <c r="T576"/>
  <c r="R576"/>
  <c r="P576"/>
  <c r="BI572"/>
  <c r="BH572"/>
  <c r="BG572"/>
  <c r="BF572"/>
  <c r="T572"/>
  <c r="R572"/>
  <c r="P572"/>
  <c r="BI568"/>
  <c r="BH568"/>
  <c r="BG568"/>
  <c r="BF568"/>
  <c r="T568"/>
  <c r="R568"/>
  <c r="P568"/>
  <c r="BI563"/>
  <c r="BH563"/>
  <c r="BG563"/>
  <c r="BF563"/>
  <c r="T563"/>
  <c r="R563"/>
  <c r="P563"/>
  <c r="BI555"/>
  <c r="BH555"/>
  <c r="BG555"/>
  <c r="BF555"/>
  <c r="T555"/>
  <c r="R555"/>
  <c r="P555"/>
  <c r="BI548"/>
  <c r="BH548"/>
  <c r="BG548"/>
  <c r="BF548"/>
  <c r="T548"/>
  <c r="R548"/>
  <c r="P548"/>
  <c r="BI542"/>
  <c r="BH542"/>
  <c r="BG542"/>
  <c r="BF542"/>
  <c r="T542"/>
  <c r="R542"/>
  <c r="P542"/>
  <c r="BI537"/>
  <c r="BH537"/>
  <c r="BG537"/>
  <c r="BF537"/>
  <c r="T537"/>
  <c r="R537"/>
  <c r="P537"/>
  <c r="BI529"/>
  <c r="BH529"/>
  <c r="BG529"/>
  <c r="BF529"/>
  <c r="T529"/>
  <c r="R529"/>
  <c r="P529"/>
  <c r="BI521"/>
  <c r="BH521"/>
  <c r="BG521"/>
  <c r="BF521"/>
  <c r="T521"/>
  <c r="R521"/>
  <c r="P521"/>
  <c r="BI514"/>
  <c r="BH514"/>
  <c r="BG514"/>
  <c r="BF514"/>
  <c r="T514"/>
  <c r="R514"/>
  <c r="P514"/>
  <c r="BI506"/>
  <c r="BH506"/>
  <c r="BG506"/>
  <c r="BF506"/>
  <c r="T506"/>
  <c r="R506"/>
  <c r="P506"/>
  <c r="BI501"/>
  <c r="BH501"/>
  <c r="BG501"/>
  <c r="BF501"/>
  <c r="T501"/>
  <c r="R501"/>
  <c r="P501"/>
  <c r="BI496"/>
  <c r="BH496"/>
  <c r="BG496"/>
  <c r="BF496"/>
  <c r="T496"/>
  <c r="R496"/>
  <c r="P496"/>
  <c r="BI492"/>
  <c r="BH492"/>
  <c r="BG492"/>
  <c r="BF492"/>
  <c r="T492"/>
  <c r="R492"/>
  <c r="P492"/>
  <c r="BI487"/>
  <c r="BH487"/>
  <c r="BG487"/>
  <c r="BF487"/>
  <c r="T487"/>
  <c r="R487"/>
  <c r="P487"/>
  <c r="BI481"/>
  <c r="BH481"/>
  <c r="BG481"/>
  <c r="BF481"/>
  <c r="T481"/>
  <c r="R481"/>
  <c r="P481"/>
  <c r="BI477"/>
  <c r="BH477"/>
  <c r="BG477"/>
  <c r="BF477"/>
  <c r="T477"/>
  <c r="R477"/>
  <c r="P477"/>
  <c r="BI473"/>
  <c r="BH473"/>
  <c r="BG473"/>
  <c r="BF473"/>
  <c r="T473"/>
  <c r="R473"/>
  <c r="P473"/>
  <c r="BI466"/>
  <c r="BH466"/>
  <c r="BG466"/>
  <c r="BF466"/>
  <c r="T466"/>
  <c r="R466"/>
  <c r="P466"/>
  <c r="BI463"/>
  <c r="BH463"/>
  <c r="BG463"/>
  <c r="BF463"/>
  <c r="T463"/>
  <c r="R463"/>
  <c r="P463"/>
  <c r="BI460"/>
  <c r="BH460"/>
  <c r="BG460"/>
  <c r="BF460"/>
  <c r="T460"/>
  <c r="R460"/>
  <c r="P460"/>
  <c r="BI456"/>
  <c r="BH456"/>
  <c r="BG456"/>
  <c r="BF456"/>
  <c r="T456"/>
  <c r="R456"/>
  <c r="P456"/>
  <c r="BI450"/>
  <c r="BH450"/>
  <c r="BG450"/>
  <c r="BF450"/>
  <c r="T450"/>
  <c r="R450"/>
  <c r="P450"/>
  <c r="BI444"/>
  <c r="BH444"/>
  <c r="BG444"/>
  <c r="BF444"/>
  <c r="T444"/>
  <c r="R444"/>
  <c r="P444"/>
  <c r="BI438"/>
  <c r="BH438"/>
  <c r="BG438"/>
  <c r="BF438"/>
  <c r="T438"/>
  <c r="R438"/>
  <c r="P438"/>
  <c r="BI432"/>
  <c r="BH432"/>
  <c r="BG432"/>
  <c r="BF432"/>
  <c r="T432"/>
  <c r="R432"/>
  <c r="P432"/>
  <c r="BI428"/>
  <c r="BH428"/>
  <c r="BG428"/>
  <c r="BF428"/>
  <c r="T428"/>
  <c r="R428"/>
  <c r="P428"/>
  <c r="BI424"/>
  <c r="BH424"/>
  <c r="BG424"/>
  <c r="BF424"/>
  <c r="T424"/>
  <c r="R424"/>
  <c r="P424"/>
  <c r="BI419"/>
  <c r="BH419"/>
  <c r="BG419"/>
  <c r="BF419"/>
  <c r="T419"/>
  <c r="R419"/>
  <c r="P419"/>
  <c r="BI414"/>
  <c r="BH414"/>
  <c r="BG414"/>
  <c r="BF414"/>
  <c r="T414"/>
  <c r="R414"/>
  <c r="P414"/>
  <c r="BI409"/>
  <c r="BH409"/>
  <c r="BG409"/>
  <c r="BF409"/>
  <c r="T409"/>
  <c r="T408"/>
  <c r="R409"/>
  <c r="R408"/>
  <c r="P409"/>
  <c r="P408"/>
  <c r="BI403"/>
  <c r="BH403"/>
  <c r="BG403"/>
  <c r="BF403"/>
  <c r="T403"/>
  <c r="T402"/>
  <c r="R403"/>
  <c r="R402"/>
  <c r="P403"/>
  <c r="P402"/>
  <c r="BI399"/>
  <c r="BH399"/>
  <c r="BG399"/>
  <c r="BF399"/>
  <c r="T399"/>
  <c r="R399"/>
  <c r="P399"/>
  <c r="BI395"/>
  <c r="BH395"/>
  <c r="BG395"/>
  <c r="BF395"/>
  <c r="T395"/>
  <c r="R395"/>
  <c r="P395"/>
  <c r="BI391"/>
  <c r="BH391"/>
  <c r="BG391"/>
  <c r="BF391"/>
  <c r="T391"/>
  <c r="R391"/>
  <c r="P391"/>
  <c r="BI385"/>
  <c r="BH385"/>
  <c r="BG385"/>
  <c r="BF385"/>
  <c r="T385"/>
  <c r="R385"/>
  <c r="P385"/>
  <c r="BI381"/>
  <c r="BH381"/>
  <c r="BG381"/>
  <c r="BF381"/>
  <c r="T381"/>
  <c r="R381"/>
  <c r="P381"/>
  <c r="BI377"/>
  <c r="BH377"/>
  <c r="BG377"/>
  <c r="BF377"/>
  <c r="T377"/>
  <c r="R377"/>
  <c r="P377"/>
  <c r="BI371"/>
  <c r="BH371"/>
  <c r="BG371"/>
  <c r="BF371"/>
  <c r="T371"/>
  <c r="R371"/>
  <c r="P371"/>
  <c r="BI367"/>
  <c r="BH367"/>
  <c r="BG367"/>
  <c r="BF367"/>
  <c r="T367"/>
  <c r="R367"/>
  <c r="P367"/>
  <c r="BI361"/>
  <c r="BH361"/>
  <c r="BG361"/>
  <c r="BF361"/>
  <c r="T361"/>
  <c r="R361"/>
  <c r="P361"/>
  <c r="BI355"/>
  <c r="BH355"/>
  <c r="BG355"/>
  <c r="BF355"/>
  <c r="T355"/>
  <c r="T354"/>
  <c r="R355"/>
  <c r="R354"/>
  <c r="P355"/>
  <c r="P354"/>
  <c r="BI351"/>
  <c r="BH351"/>
  <c r="BG351"/>
  <c r="BF351"/>
  <c r="T351"/>
  <c r="R351"/>
  <c r="P351"/>
  <c r="BI347"/>
  <c r="BH347"/>
  <c r="BG347"/>
  <c r="BF347"/>
  <c r="T347"/>
  <c r="R347"/>
  <c r="P347"/>
  <c r="BI341"/>
  <c r="BH341"/>
  <c r="BG341"/>
  <c r="BF341"/>
  <c r="T341"/>
  <c r="R341"/>
  <c r="P341"/>
  <c r="BI335"/>
  <c r="BH335"/>
  <c r="BG335"/>
  <c r="BF335"/>
  <c r="T335"/>
  <c r="R335"/>
  <c r="P335"/>
  <c r="BI328"/>
  <c r="BH328"/>
  <c r="BG328"/>
  <c r="BF328"/>
  <c r="T328"/>
  <c r="R328"/>
  <c r="P328"/>
  <c r="BI321"/>
  <c r="BH321"/>
  <c r="BG321"/>
  <c r="BF321"/>
  <c r="T321"/>
  <c r="R321"/>
  <c r="P321"/>
  <c r="BI314"/>
  <c r="BH314"/>
  <c r="BG314"/>
  <c r="BF314"/>
  <c r="T314"/>
  <c r="R314"/>
  <c r="P314"/>
  <c r="BI308"/>
  <c r="BH308"/>
  <c r="BG308"/>
  <c r="BF308"/>
  <c r="T308"/>
  <c r="R308"/>
  <c r="P308"/>
  <c r="BI300"/>
  <c r="BH300"/>
  <c r="BG300"/>
  <c r="BF300"/>
  <c r="T300"/>
  <c r="R300"/>
  <c r="P300"/>
  <c r="BI296"/>
  <c r="BH296"/>
  <c r="BG296"/>
  <c r="BF296"/>
  <c r="T296"/>
  <c r="R296"/>
  <c r="P296"/>
  <c r="BI293"/>
  <c r="BH293"/>
  <c r="BG293"/>
  <c r="BF293"/>
  <c r="T293"/>
  <c r="R293"/>
  <c r="P293"/>
  <c r="BI289"/>
  <c r="BH289"/>
  <c r="BG289"/>
  <c r="BF289"/>
  <c r="T289"/>
  <c r="R289"/>
  <c r="P289"/>
  <c r="BI283"/>
  <c r="BH283"/>
  <c r="BG283"/>
  <c r="BF283"/>
  <c r="T283"/>
  <c r="R283"/>
  <c r="P283"/>
  <c r="BI278"/>
  <c r="BH278"/>
  <c r="BG278"/>
  <c r="BF278"/>
  <c r="T278"/>
  <c r="R278"/>
  <c r="P278"/>
  <c r="BI276"/>
  <c r="BH276"/>
  <c r="BG276"/>
  <c r="BF276"/>
  <c r="T276"/>
  <c r="R276"/>
  <c r="P276"/>
  <c r="BI274"/>
  <c r="BH274"/>
  <c r="BG274"/>
  <c r="BF274"/>
  <c r="T274"/>
  <c r="R274"/>
  <c r="P274"/>
  <c r="BI270"/>
  <c r="BH270"/>
  <c r="BG270"/>
  <c r="BF270"/>
  <c r="T270"/>
  <c r="R270"/>
  <c r="P270"/>
  <c r="BI266"/>
  <c r="BH266"/>
  <c r="BG266"/>
  <c r="BF266"/>
  <c r="T266"/>
  <c r="R266"/>
  <c r="P266"/>
  <c r="BI263"/>
  <c r="BH263"/>
  <c r="BG263"/>
  <c r="BF263"/>
  <c r="T263"/>
  <c r="R263"/>
  <c r="P263"/>
  <c r="BI259"/>
  <c r="BH259"/>
  <c r="BG259"/>
  <c r="BF259"/>
  <c r="T259"/>
  <c r="R259"/>
  <c r="P259"/>
  <c r="BI255"/>
  <c r="BH255"/>
  <c r="BG255"/>
  <c r="BF255"/>
  <c r="T255"/>
  <c r="R255"/>
  <c r="P255"/>
  <c r="BI251"/>
  <c r="BH251"/>
  <c r="BG251"/>
  <c r="BF251"/>
  <c r="T251"/>
  <c r="R251"/>
  <c r="P251"/>
  <c r="BI247"/>
  <c r="BH247"/>
  <c r="BG247"/>
  <c r="BF247"/>
  <c r="T247"/>
  <c r="R247"/>
  <c r="P247"/>
  <c r="BI241"/>
  <c r="BH241"/>
  <c r="BG241"/>
  <c r="BF241"/>
  <c r="T241"/>
  <c r="R241"/>
  <c r="P241"/>
  <c r="BI239"/>
  <c r="BH239"/>
  <c r="BG239"/>
  <c r="BF239"/>
  <c r="T239"/>
  <c r="R239"/>
  <c r="P239"/>
  <c r="BI235"/>
  <c r="BH235"/>
  <c r="BG235"/>
  <c r="BF235"/>
  <c r="T235"/>
  <c r="R235"/>
  <c r="P235"/>
  <c r="BI228"/>
  <c r="BH228"/>
  <c r="BG228"/>
  <c r="BF228"/>
  <c r="T228"/>
  <c r="R228"/>
  <c r="P228"/>
  <c r="BI223"/>
  <c r="BH223"/>
  <c r="BG223"/>
  <c r="BF223"/>
  <c r="T223"/>
  <c r="R223"/>
  <c r="P223"/>
  <c r="BI216"/>
  <c r="BH216"/>
  <c r="BG216"/>
  <c r="BF216"/>
  <c r="T216"/>
  <c r="R216"/>
  <c r="P216"/>
  <c r="BI209"/>
  <c r="BH209"/>
  <c r="BG209"/>
  <c r="BF209"/>
  <c r="T209"/>
  <c r="R209"/>
  <c r="P209"/>
  <c r="BI197"/>
  <c r="BH197"/>
  <c r="BG197"/>
  <c r="BF197"/>
  <c r="T197"/>
  <c r="R197"/>
  <c r="P197"/>
  <c r="BI187"/>
  <c r="BH187"/>
  <c r="BG187"/>
  <c r="BF187"/>
  <c r="T187"/>
  <c r="R187"/>
  <c r="P187"/>
  <c r="BI176"/>
  <c r="BH176"/>
  <c r="BG176"/>
  <c r="BF176"/>
  <c r="T176"/>
  <c r="R176"/>
  <c r="P176"/>
  <c r="BI167"/>
  <c r="BH167"/>
  <c r="BG167"/>
  <c r="BF167"/>
  <c r="T167"/>
  <c r="R167"/>
  <c r="P167"/>
  <c r="BI161"/>
  <c r="BH161"/>
  <c r="BG161"/>
  <c r="BF161"/>
  <c r="T161"/>
  <c r="R161"/>
  <c r="P161"/>
  <c r="BI154"/>
  <c r="BH154"/>
  <c r="BG154"/>
  <c r="BF154"/>
  <c r="T154"/>
  <c r="R154"/>
  <c r="P154"/>
  <c r="BI150"/>
  <c r="BH150"/>
  <c r="BG150"/>
  <c r="BF150"/>
  <c r="T150"/>
  <c r="R150"/>
  <c r="P150"/>
  <c r="BI140"/>
  <c r="BH140"/>
  <c r="BG140"/>
  <c r="BF140"/>
  <c r="T140"/>
  <c r="R140"/>
  <c r="P140"/>
  <c r="BI135"/>
  <c r="BH135"/>
  <c r="BG135"/>
  <c r="BF135"/>
  <c r="T135"/>
  <c r="R135"/>
  <c r="P135"/>
  <c r="BI131"/>
  <c r="BH131"/>
  <c r="BG131"/>
  <c r="BF131"/>
  <c r="T131"/>
  <c r="R131"/>
  <c r="P131"/>
  <c r="BI127"/>
  <c r="BH127"/>
  <c r="BG127"/>
  <c r="BF127"/>
  <c r="T127"/>
  <c r="R127"/>
  <c r="P127"/>
  <c r="BI121"/>
  <c r="BH121"/>
  <c r="BG121"/>
  <c r="BF121"/>
  <c r="T121"/>
  <c r="R121"/>
  <c r="P121"/>
  <c r="BI116"/>
  <c r="BH116"/>
  <c r="BG116"/>
  <c r="BF116"/>
  <c r="T116"/>
  <c r="R116"/>
  <c r="P116"/>
  <c r="BI110"/>
  <c r="BH110"/>
  <c r="BG110"/>
  <c r="BF110"/>
  <c r="T110"/>
  <c r="R110"/>
  <c r="P110"/>
  <c r="BI106"/>
  <c r="BH106"/>
  <c r="BG106"/>
  <c r="BF106"/>
  <c r="T106"/>
  <c r="R106"/>
  <c r="P106"/>
  <c r="BI100"/>
  <c r="BH100"/>
  <c r="BG100"/>
  <c r="BF100"/>
  <c r="T100"/>
  <c r="R100"/>
  <c r="P100"/>
  <c r="BI96"/>
  <c r="BH96"/>
  <c r="BG96"/>
  <c r="BF96"/>
  <c r="T96"/>
  <c r="R96"/>
  <c r="P96"/>
  <c r="J90"/>
  <c r="J89"/>
  <c r="F87"/>
  <c r="E85"/>
  <c r="J55"/>
  <c r="J54"/>
  <c r="F52"/>
  <c r="E50"/>
  <c r="J18"/>
  <c r="E18"/>
  <c r="F55"/>
  <c r="J17"/>
  <c r="J15"/>
  <c r="E15"/>
  <c r="F89"/>
  <c r="J14"/>
  <c r="J12"/>
  <c r="J52"/>
  <c r="E7"/>
  <c r="E83"/>
  <c i="2" r="J37"/>
  <c r="J36"/>
  <c i="1" r="AY55"/>
  <c i="2" r="J35"/>
  <c i="1" r="AX55"/>
  <c i="2" r="BI132"/>
  <c r="BH132"/>
  <c r="BG132"/>
  <c r="BF132"/>
  <c r="T132"/>
  <c r="T131"/>
  <c r="R132"/>
  <c r="R131"/>
  <c r="P132"/>
  <c r="P131"/>
  <c r="BI126"/>
  <c r="BH126"/>
  <c r="BG126"/>
  <c r="BF126"/>
  <c r="T126"/>
  <c r="T125"/>
  <c r="R126"/>
  <c r="R125"/>
  <c r="P126"/>
  <c r="P125"/>
  <c r="BI123"/>
  <c r="BH123"/>
  <c r="BG123"/>
  <c r="BF123"/>
  <c r="T123"/>
  <c r="R123"/>
  <c r="P123"/>
  <c r="BI121"/>
  <c r="BH121"/>
  <c r="BG121"/>
  <c r="BF121"/>
  <c r="T121"/>
  <c r="R121"/>
  <c r="P121"/>
  <c r="BI119"/>
  <c r="BH119"/>
  <c r="BG119"/>
  <c r="BF119"/>
  <c r="T119"/>
  <c r="R119"/>
  <c r="P119"/>
  <c r="BI114"/>
  <c r="BH114"/>
  <c r="BG114"/>
  <c r="BF114"/>
  <c r="T114"/>
  <c r="R114"/>
  <c r="P114"/>
  <c r="BI112"/>
  <c r="BH112"/>
  <c r="BG112"/>
  <c r="BF112"/>
  <c r="T112"/>
  <c r="R112"/>
  <c r="P112"/>
  <c r="BI110"/>
  <c r="BH110"/>
  <c r="BG110"/>
  <c r="BF110"/>
  <c r="T110"/>
  <c r="R110"/>
  <c r="P110"/>
  <c r="BI104"/>
  <c r="BH104"/>
  <c r="BG104"/>
  <c r="BF104"/>
  <c r="T104"/>
  <c r="R104"/>
  <c r="P104"/>
  <c r="BI101"/>
  <c r="BH101"/>
  <c r="BG101"/>
  <c r="BF101"/>
  <c r="T101"/>
  <c r="R101"/>
  <c r="P101"/>
  <c r="BI98"/>
  <c r="BH98"/>
  <c r="BG98"/>
  <c r="BF98"/>
  <c r="T98"/>
  <c r="R98"/>
  <c r="P98"/>
  <c r="BI94"/>
  <c r="BH94"/>
  <c r="BG94"/>
  <c r="BF94"/>
  <c r="T94"/>
  <c r="R94"/>
  <c r="P94"/>
  <c r="BI92"/>
  <c r="BH92"/>
  <c r="BG92"/>
  <c r="BF92"/>
  <c r="T92"/>
  <c r="R92"/>
  <c r="P92"/>
  <c r="BI90"/>
  <c r="BH90"/>
  <c r="BG90"/>
  <c r="BF90"/>
  <c r="T90"/>
  <c r="R90"/>
  <c r="P90"/>
  <c r="BI87"/>
  <c r="BH87"/>
  <c r="BG87"/>
  <c r="BF87"/>
  <c r="T87"/>
  <c r="R87"/>
  <c r="P87"/>
  <c r="J82"/>
  <c r="J81"/>
  <c r="F79"/>
  <c r="E77"/>
  <c r="J55"/>
  <c r="J54"/>
  <c r="F52"/>
  <c r="E50"/>
  <c r="J18"/>
  <c r="E18"/>
  <c r="F82"/>
  <c r="J17"/>
  <c r="J15"/>
  <c r="E15"/>
  <c r="F81"/>
  <c r="J14"/>
  <c r="J12"/>
  <c r="J79"/>
  <c r="E7"/>
  <c r="E75"/>
  <c i="1" r="L50"/>
  <c r="AM50"/>
  <c r="AM49"/>
  <c r="L49"/>
  <c r="AM47"/>
  <c r="L47"/>
  <c r="L45"/>
  <c r="L44"/>
  <c i="2" r="BK112"/>
  <c r="J98"/>
  <c r="J87"/>
  <c r="BK94"/>
  <c r="BK87"/>
  <c r="BK126"/>
  <c r="J123"/>
  <c r="BK119"/>
  <c r="J110"/>
  <c r="BK98"/>
  <c r="BK90"/>
  <c i="3" r="BK653"/>
  <c r="BK640"/>
  <c r="J620"/>
  <c r="BK602"/>
  <c r="BK592"/>
  <c r="BK580"/>
  <c r="BK572"/>
  <c r="J548"/>
  <c r="BK521"/>
  <c r="BK487"/>
  <c r="BK438"/>
  <c r="J395"/>
  <c r="BK381"/>
  <c r="J367"/>
  <c r="J270"/>
  <c r="J239"/>
  <c r="J161"/>
  <c r="BK127"/>
  <c r="J100"/>
  <c r="BK632"/>
  <c r="J576"/>
  <c r="J529"/>
  <c r="J450"/>
  <c r="J432"/>
  <c r="J403"/>
  <c r="J355"/>
  <c r="BK341"/>
  <c r="J300"/>
  <c r="BK293"/>
  <c r="J278"/>
  <c r="BK263"/>
  <c r="BK251"/>
  <c r="J216"/>
  <c r="BK167"/>
  <c r="J135"/>
  <c r="J116"/>
  <c r="J653"/>
  <c r="J632"/>
  <c r="BK620"/>
  <c r="BK587"/>
  <c r="J555"/>
  <c r="J506"/>
  <c r="J477"/>
  <c r="BK463"/>
  <c r="BK450"/>
  <c r="BK414"/>
  <c r="BK367"/>
  <c r="J314"/>
  <c r="BK296"/>
  <c r="J274"/>
  <c r="J247"/>
  <c r="BK216"/>
  <c r="J197"/>
  <c r="BK140"/>
  <c r="BK131"/>
  <c r="J121"/>
  <c r="BK679"/>
  <c r="J673"/>
  <c r="BK658"/>
  <c r="J640"/>
  <c r="BK629"/>
  <c r="J609"/>
  <c r="J572"/>
  <c r="J521"/>
  <c r="BK492"/>
  <c r="BK477"/>
  <c r="BK432"/>
  <c r="BK419"/>
  <c r="J399"/>
  <c r="J385"/>
  <c r="BK377"/>
  <c r="J335"/>
  <c r="BK308"/>
  <c r="BK278"/>
  <c r="BK266"/>
  <c r="BK228"/>
  <c r="BK150"/>
  <c r="J106"/>
  <c r="J96"/>
  <c i="4" r="J272"/>
  <c r="J244"/>
  <c r="J179"/>
  <c r="BK153"/>
  <c r="J204"/>
  <c r="BK186"/>
  <c r="J150"/>
  <c r="BK128"/>
  <c r="BK272"/>
  <c r="BK219"/>
  <c r="BK168"/>
  <c r="BK150"/>
  <c r="J114"/>
  <c r="J254"/>
  <c r="BK230"/>
  <c r="J206"/>
  <c r="J189"/>
  <c r="J168"/>
  <c r="BK144"/>
  <c i="2" r="J119"/>
  <c r="BK101"/>
  <c r="BK132"/>
  <c r="J90"/>
  <c r="J126"/>
  <c r="BK121"/>
  <c r="J114"/>
  <c r="J104"/>
  <c i="1" r="AS54"/>
  <c i="3" r="BK609"/>
  <c r="J584"/>
  <c r="BK576"/>
  <c r="BK563"/>
  <c r="BK529"/>
  <c r="BK501"/>
  <c r="BK473"/>
  <c r="BK428"/>
  <c r="BK385"/>
  <c r="BK314"/>
  <c r="BK259"/>
  <c r="J228"/>
  <c r="J167"/>
  <c r="J150"/>
  <c r="BK648"/>
  <c r="J580"/>
  <c r="J537"/>
  <c r="J481"/>
  <c r="BK444"/>
  <c r="J419"/>
  <c r="J377"/>
  <c r="J351"/>
  <c r="BK335"/>
  <c r="J321"/>
  <c r="BK289"/>
  <c r="J276"/>
  <c r="J259"/>
  <c r="J223"/>
  <c r="BK176"/>
  <c r="BK154"/>
  <c r="BK121"/>
  <c r="J648"/>
  <c r="J623"/>
  <c r="J595"/>
  <c r="BK568"/>
  <c r="J542"/>
  <c r="J492"/>
  <c r="BK460"/>
  <c r="J444"/>
  <c r="J391"/>
  <c r="BK355"/>
  <c r="J308"/>
  <c r="J293"/>
  <c r="BK255"/>
  <c r="J241"/>
  <c r="BK187"/>
  <c r="BK135"/>
  <c r="BK116"/>
  <c r="J679"/>
  <c r="BK667"/>
  <c r="J658"/>
  <c r="BK636"/>
  <c r="J614"/>
  <c r="BK595"/>
  <c r="J568"/>
  <c r="BK514"/>
  <c r="BK481"/>
  <c r="J466"/>
  <c r="J428"/>
  <c r="BK403"/>
  <c r="BK391"/>
  <c r="J371"/>
  <c r="BK328"/>
  <c r="J289"/>
  <c r="BK274"/>
  <c r="BK247"/>
  <c r="BK209"/>
  <c r="J110"/>
  <c i="4" r="J283"/>
  <c r="BK254"/>
  <c r="BK204"/>
  <c r="BK162"/>
  <c r="J139"/>
  <c r="BK293"/>
  <c r="J288"/>
  <c r="BK216"/>
  <c r="BK191"/>
  <c r="J153"/>
  <c r="J103"/>
  <c r="BK261"/>
  <c r="BK194"/>
  <c r="BK139"/>
  <c r="BK288"/>
  <c r="J219"/>
  <c r="J194"/>
  <c r="J186"/>
  <c r="J89"/>
  <c i="2" r="BK114"/>
  <c r="BK110"/>
  <c r="BK92"/>
  <c r="BK104"/>
  <c r="J92"/>
  <c r="J132"/>
  <c r="BK123"/>
  <c r="J121"/>
  <c r="J112"/>
  <c r="J101"/>
  <c r="J94"/>
  <c r="J34"/>
  <c i="3" r="BK555"/>
  <c r="BK537"/>
  <c r="J514"/>
  <c r="J496"/>
  <c r="J460"/>
  <c r="J414"/>
  <c r="BK371"/>
  <c r="BK351"/>
  <c r="BK241"/>
  <c r="BK235"/>
  <c r="BK197"/>
  <c r="J154"/>
  <c r="BK106"/>
  <c r="J636"/>
  <c r="J587"/>
  <c r="BK542"/>
  <c r="BK506"/>
  <c r="J456"/>
  <c r="J438"/>
  <c r="BK399"/>
  <c r="J361"/>
  <c r="BK347"/>
  <c r="J328"/>
  <c r="J296"/>
  <c r="BK283"/>
  <c r="J266"/>
  <c r="J255"/>
  <c r="BK239"/>
  <c r="J187"/>
  <c r="BK161"/>
  <c r="J131"/>
  <c r="BK96"/>
  <c r="J644"/>
  <c r="J629"/>
  <c r="BK614"/>
  <c r="BK584"/>
  <c r="BK548"/>
  <c r="J501"/>
  <c r="BK466"/>
  <c r="BK456"/>
  <c r="BK424"/>
  <c r="J409"/>
  <c r="BK361"/>
  <c r="J347"/>
  <c r="BK300"/>
  <c r="BK276"/>
  <c r="J251"/>
  <c r="J235"/>
  <c r="J209"/>
  <c r="J176"/>
  <c r="J127"/>
  <c r="BK110"/>
  <c r="BK673"/>
  <c r="J667"/>
  <c r="BK644"/>
  <c r="BK623"/>
  <c r="J602"/>
  <c r="J592"/>
  <c r="J563"/>
  <c r="BK496"/>
  <c r="J487"/>
  <c r="J473"/>
  <c r="J463"/>
  <c r="J424"/>
  <c r="BK409"/>
  <c r="BK395"/>
  <c r="J381"/>
  <c r="J341"/>
  <c r="BK321"/>
  <c r="J283"/>
  <c r="BK270"/>
  <c r="J263"/>
  <c r="BK223"/>
  <c r="J140"/>
  <c r="BK100"/>
  <c i="4" r="J261"/>
  <c r="J240"/>
  <c r="J199"/>
  <c r="J159"/>
  <c r="BK103"/>
  <c r="J293"/>
  <c r="BK244"/>
  <c r="BK206"/>
  <c r="BK199"/>
  <c r="BK159"/>
  <c r="J144"/>
  <c r="BK283"/>
  <c r="J230"/>
  <c r="BK189"/>
  <c r="J162"/>
  <c r="J128"/>
  <c r="BK89"/>
  <c r="BK240"/>
  <c r="J216"/>
  <c r="J191"/>
  <c r="BK179"/>
  <c r="BK114"/>
  <c i="2" l="1" r="BK86"/>
  <c r="R86"/>
  <c r="BK97"/>
  <c r="J97"/>
  <c r="J62"/>
  <c r="BK109"/>
  <c r="J109"/>
  <c r="J63"/>
  <c r="R109"/>
  <c i="3" r="T95"/>
  <c r="R288"/>
  <c r="P360"/>
  <c r="R413"/>
  <c r="P571"/>
  <c r="P613"/>
  <c r="R635"/>
  <c r="R647"/>
  <c r="P95"/>
  <c r="T288"/>
  <c r="R360"/>
  <c r="P413"/>
  <c r="BK571"/>
  <c r="J571"/>
  <c r="J68"/>
  <c r="BK613"/>
  <c r="J613"/>
  <c r="J71"/>
  <c r="BK635"/>
  <c r="J635"/>
  <c r="J72"/>
  <c r="BK647"/>
  <c r="J647"/>
  <c r="J73"/>
  <c i="4" r="BK88"/>
  <c r="T88"/>
  <c r="P198"/>
  <c r="BK282"/>
  <c r="J282"/>
  <c r="J65"/>
  <c r="T282"/>
  <c i="2" r="T86"/>
  <c r="R97"/>
  <c r="R96"/>
  <c r="P109"/>
  <c i="3" r="BK95"/>
  <c r="J95"/>
  <c r="J61"/>
  <c r="BK288"/>
  <c r="J288"/>
  <c r="J62"/>
  <c r="T360"/>
  <c r="BK413"/>
  <c r="J413"/>
  <c r="J67"/>
  <c r="T571"/>
  <c r="T613"/>
  <c r="T612"/>
  <c r="T635"/>
  <c r="T647"/>
  <c i="4" r="P88"/>
  <c r="BK198"/>
  <c r="J198"/>
  <c r="J62"/>
  <c r="T198"/>
  <c r="R282"/>
  <c i="2" r="P86"/>
  <c r="P97"/>
  <c r="P96"/>
  <c r="T97"/>
  <c r="T109"/>
  <c i="3" r="R95"/>
  <c r="R94"/>
  <c r="R93"/>
  <c r="P288"/>
  <c r="BK360"/>
  <c r="J360"/>
  <c r="J64"/>
  <c r="T413"/>
  <c r="R571"/>
  <c r="R613"/>
  <c r="R612"/>
  <c r="P635"/>
  <c r="P647"/>
  <c i="4" r="R88"/>
  <c r="R87"/>
  <c r="R86"/>
  <c r="R198"/>
  <c r="P282"/>
  <c i="2" r="BK131"/>
  <c r="J131"/>
  <c r="J65"/>
  <c i="4" r="BK243"/>
  <c r="J243"/>
  <c r="J63"/>
  <c i="2" r="BK125"/>
  <c r="J125"/>
  <c r="J64"/>
  <c i="3" r="BK408"/>
  <c r="J408"/>
  <c r="J66"/>
  <c r="BK354"/>
  <c r="J354"/>
  <c r="J63"/>
  <c r="BK402"/>
  <c r="J402"/>
  <c r="J65"/>
  <c r="BK608"/>
  <c r="J608"/>
  <c r="J69"/>
  <c i="4" r="BK260"/>
  <c r="J260"/>
  <c r="J64"/>
  <c r="BK292"/>
  <c r="J292"/>
  <c r="J66"/>
  <c r="J52"/>
  <c r="J55"/>
  <c r="J82"/>
  <c r="BE89"/>
  <c r="BE128"/>
  <c r="BE150"/>
  <c r="BE153"/>
  <c r="BE159"/>
  <c r="BE199"/>
  <c r="BE216"/>
  <c r="BE254"/>
  <c r="BE261"/>
  <c r="BE272"/>
  <c i="3" r="BK94"/>
  <c r="J94"/>
  <c r="J60"/>
  <c i="4" r="E48"/>
  <c r="F55"/>
  <c r="BE194"/>
  <c r="BE204"/>
  <c r="BE206"/>
  <c r="BE240"/>
  <c r="BE244"/>
  <c r="F82"/>
  <c r="BE103"/>
  <c r="BE162"/>
  <c r="BE168"/>
  <c r="BE186"/>
  <c r="BE219"/>
  <c r="BE230"/>
  <c r="BE283"/>
  <c r="BE288"/>
  <c r="BE293"/>
  <c r="BE114"/>
  <c r="BE139"/>
  <c r="BE144"/>
  <c r="BE179"/>
  <c r="BE189"/>
  <c r="BE191"/>
  <c i="2" r="J86"/>
  <c r="J60"/>
  <c i="3" r="E48"/>
  <c r="F54"/>
  <c r="BE121"/>
  <c r="BE127"/>
  <c r="BE135"/>
  <c r="BE154"/>
  <c r="BE167"/>
  <c r="BE187"/>
  <c r="BE247"/>
  <c r="BE255"/>
  <c r="BE293"/>
  <c r="BE300"/>
  <c r="BE347"/>
  <c r="BE351"/>
  <c r="BE355"/>
  <c r="BE361"/>
  <c r="BE438"/>
  <c r="BE456"/>
  <c r="BE529"/>
  <c r="BE537"/>
  <c r="BE542"/>
  <c r="BE548"/>
  <c r="BE572"/>
  <c r="BE580"/>
  <c r="BE584"/>
  <c r="BE620"/>
  <c r="BE648"/>
  <c r="BE658"/>
  <c r="BE667"/>
  <c r="BE673"/>
  <c r="BE679"/>
  <c r="BE96"/>
  <c r="BE150"/>
  <c r="BE161"/>
  <c r="BE235"/>
  <c r="BE259"/>
  <c r="BE266"/>
  <c r="BE283"/>
  <c r="BE321"/>
  <c r="BE328"/>
  <c r="BE335"/>
  <c r="BE371"/>
  <c r="BE377"/>
  <c r="BE481"/>
  <c r="BE514"/>
  <c r="BE521"/>
  <c r="BE563"/>
  <c r="BE595"/>
  <c r="J87"/>
  <c r="F90"/>
  <c r="BE100"/>
  <c r="BE106"/>
  <c r="BE140"/>
  <c r="BE197"/>
  <c r="BE239"/>
  <c r="BE241"/>
  <c r="BE270"/>
  <c r="BE308"/>
  <c r="BE367"/>
  <c r="BE381"/>
  <c r="BE385"/>
  <c r="BE391"/>
  <c r="BE403"/>
  <c r="BE409"/>
  <c r="BE419"/>
  <c r="BE424"/>
  <c r="BE460"/>
  <c r="BE466"/>
  <c r="BE473"/>
  <c r="BE487"/>
  <c r="BE496"/>
  <c r="BE506"/>
  <c r="BE555"/>
  <c r="BE568"/>
  <c r="BE576"/>
  <c r="BE592"/>
  <c r="BE602"/>
  <c r="BE609"/>
  <c r="BE623"/>
  <c r="BE636"/>
  <c r="BE640"/>
  <c r="BE653"/>
  <c r="BE110"/>
  <c r="BE116"/>
  <c r="BE131"/>
  <c r="BE176"/>
  <c r="BE209"/>
  <c r="BE216"/>
  <c r="BE223"/>
  <c r="BE228"/>
  <c r="BE251"/>
  <c r="BE263"/>
  <c r="BE274"/>
  <c r="BE276"/>
  <c r="BE278"/>
  <c r="BE289"/>
  <c r="BE296"/>
  <c r="BE314"/>
  <c r="BE341"/>
  <c r="BE395"/>
  <c r="BE399"/>
  <c r="BE414"/>
  <c r="BE428"/>
  <c r="BE432"/>
  <c r="BE444"/>
  <c r="BE450"/>
  <c r="BE463"/>
  <c r="BE477"/>
  <c r="BE492"/>
  <c r="BE501"/>
  <c r="BE587"/>
  <c r="BE614"/>
  <c r="BE629"/>
  <c r="BE632"/>
  <c r="BE644"/>
  <c i="2" r="F54"/>
  <c r="BE87"/>
  <c r="BE110"/>
  <c r="BE112"/>
  <c r="BE114"/>
  <c r="BE119"/>
  <c r="BE121"/>
  <c r="BE123"/>
  <c r="BE126"/>
  <c r="BE132"/>
  <c i="1" r="AW55"/>
  <c i="2" r="BE90"/>
  <c r="BE92"/>
  <c r="BE101"/>
  <c r="E48"/>
  <c r="J52"/>
  <c r="F55"/>
  <c r="BE94"/>
  <c r="BE98"/>
  <c r="BE104"/>
  <c r="F37"/>
  <c i="1" r="BD55"/>
  <c i="3" r="F35"/>
  <c i="1" r="BB56"/>
  <c i="4" r="J34"/>
  <c i="1" r="AW57"/>
  <c i="4" r="F37"/>
  <c i="1" r="BD57"/>
  <c i="2" r="F36"/>
  <c i="1" r="BC55"/>
  <c i="3" r="F34"/>
  <c i="1" r="BA56"/>
  <c i="4" r="F36"/>
  <c i="1" r="BC57"/>
  <c i="2" r="F34"/>
  <c i="1" r="BA55"/>
  <c i="3" r="J34"/>
  <c i="1" r="AW56"/>
  <c i="4" r="F34"/>
  <c i="1" r="BA57"/>
  <c i="4" r="F35"/>
  <c i="1" r="BB57"/>
  <c i="2" r="F35"/>
  <c i="1" r="BB55"/>
  <c i="3" r="F37"/>
  <c i="1" r="BD56"/>
  <c i="3" r="F36"/>
  <c i="1" r="BC56"/>
  <c i="2" l="1" r="T96"/>
  <c i="4" r="P87"/>
  <c r="P86"/>
  <c i="1" r="AU57"/>
  <c i="2" r="T85"/>
  <c i="4" r="T87"/>
  <c r="T86"/>
  <c i="2" r="P85"/>
  <c i="1" r="AU55"/>
  <c i="3" r="P94"/>
  <c r="P612"/>
  <c r="T94"/>
  <c r="T93"/>
  <c i="2" r="R85"/>
  <c i="4" r="BK87"/>
  <c r="J87"/>
  <c r="J60"/>
  <c r="J88"/>
  <c r="J61"/>
  <c i="2" r="BK96"/>
  <c r="J96"/>
  <c r="J61"/>
  <c i="3" r="BK612"/>
  <c r="J612"/>
  <c r="J70"/>
  <c r="BK93"/>
  <c r="J93"/>
  <c r="J33"/>
  <c i="1" r="AV56"/>
  <c r="AT56"/>
  <c i="2" r="F33"/>
  <c i="1" r="AZ55"/>
  <c i="3" r="J30"/>
  <c i="1" r="AG56"/>
  <c r="BA54"/>
  <c r="W30"/>
  <c i="4" r="J33"/>
  <c i="1" r="AV57"/>
  <c r="AT57"/>
  <c r="BC54"/>
  <c r="W32"/>
  <c i="3" r="F33"/>
  <c i="1" r="AZ56"/>
  <c i="2" r="J33"/>
  <c i="1" r="AV55"/>
  <c r="AT55"/>
  <c i="4" r="F33"/>
  <c i="1" r="AZ57"/>
  <c r="BD54"/>
  <c r="W33"/>
  <c r="BB54"/>
  <c r="W31"/>
  <c i="3" l="1" r="P93"/>
  <c i="1" r="AU56"/>
  <c i="4" r="BK86"/>
  <c r="J86"/>
  <c r="J59"/>
  <c i="2" r="BK85"/>
  <c r="J85"/>
  <c r="J59"/>
  <c i="1" r="AN56"/>
  <c i="3" r="J59"/>
  <c r="J39"/>
  <c i="1" r="AU54"/>
  <c r="AX54"/>
  <c r="AW54"/>
  <c r="AK30"/>
  <c r="AZ54"/>
  <c r="AV54"/>
  <c r="AK29"/>
  <c r="AY54"/>
  <c i="4" l="1" r="J30"/>
  <c i="1" r="AG57"/>
  <c r="W29"/>
  <c i="2" r="J30"/>
  <c i="1" r="AG55"/>
  <c r="AT54"/>
  <c i="2" l="1" r="J39"/>
  <c i="4" r="J39"/>
  <c i="1" r="AG54"/>
  <c r="AK26"/>
  <c r="AK35"/>
  <c r="AN57"/>
  <c r="AN55"/>
  <c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<sst xmlns="http://schemas.openxmlformats.org/spreadsheetml/2006/main">
  <si>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</si>
  <si>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</si>
  <si>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</si>
  <si>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</si>
  <si>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</si>
  <si>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{c3a16732-fc5e-46e3-ab21-77b41cdb7fcc}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</si>
  <si>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</si>
  <si>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</si>
  <si>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</si>
  <si>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</si>
  <si>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</si>
  <si>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</si>
  <si>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</si>
  <si>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</si>
  <si>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21W21013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</si>
  <si>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</si>
  <si>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</si>
  <si>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KARLOVY VARY, STEZKA MEZI ULICEMI F. X. ŠALDY A TÁBORSKÁ</t>
  </si>
  <si>
    <t>KSO:</t>
  </si>
  <si>
    <t/>
  </si>
  <si>
    <t>CC-CZ:</t>
  </si>
  <si>
    <t>Místo:</t>
  </si>
  <si>
    <t>Karlovy Vary</t>
  </si>
  <si>
    <t>Datum:</t>
  </si>
  <si>
    <t>19. 4. 2022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</si>
  <si>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</si>
  <si>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</si>
  <si>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</si>
  <si>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</si>
  <si>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</si>
  <si>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</si>
  <si>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</si>
  <si>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29159342</t>
  </si>
  <si>
    <t>Woring s.r.o.</t>
  </si>
  <si>
    <t>CZ29159342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</si>
  <si>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</si>
  <si>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</si>
  <si>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</si>
  <si>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</si>
  <si>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</si>
  <si>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</si>
  <si>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</si>
  <si>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</si>
  <si>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</si>
  <si>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</si>
  <si>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</si>
  <si>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</si>
  <si>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</si>
  <si>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</si>
  <si>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</si>
  <si>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</si>
  <si>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</si>
  <si>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</si>
  <si>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</si>
  <si>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</si>
  <si>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</si>
  <si>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</si>
  <si>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</si>
  <si>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</si>
  <si>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</si>
  <si>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</si>
  <si>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</si>
  <si>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</si>
  <si>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</si>
  <si>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</si>
  <si>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</si>
  <si>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</si>
  <si>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</si>
  <si>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</si>
  <si>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</si>
  <si>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</si>
  <si>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</si>
  <si>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</si>
  <si>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</si>
  <si>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</si>
  <si>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</si>
  <si>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</si>
  <si>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</si>
  <si>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000</t>
  </si>
  <si>
    <t>VON</t>
  </si>
  <si>
    <t>STA</t>
  </si>
  <si>
    <t>1</t>
  </si>
  <si>
    <t>{d472ec3c-852c-4a85-a84f-642b40da5d0b}</t>
  </si>
  <si>
    <t>2</t>
  </si>
  <si>
    <t>SO 101</t>
  </si>
  <si>
    <t>Stezka pro pěší</t>
  </si>
  <si>
    <t>{49b40a66-e658-465f-94e0-5080bff7e6f6}</t>
  </si>
  <si>
    <t>SO 201</t>
  </si>
  <si>
    <t>Nové opěrné zdi</t>
  </si>
  <si>
    <t>{0af72030-48b9-4d20-b5c1-9f2ab8a2d3a2}</t>
  </si>
  <si>
    <t>KRYCÍ LIST SOUPISU PRACÍ</t>
  </si>
  <si>
    <t>Objekt:</t>
  </si>
  <si>
    <t>SO 000 - VON</t>
  </si>
  <si>
    <t>REKAPITULACE ČLENĚNÍ SOUPISU PRACÍ</t>
  </si>
  <si>
    <t>Kód dílu - Popis</t>
  </si>
  <si>
    <t>Cena celkem [CZK]</t>
  </si>
  <si>
    <t>-1</t>
  </si>
  <si>
    <t>OST - Ostatní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</si>
  <si>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</si>
  <si>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</si>
  <si>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</si>
  <si>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</si>
  <si>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</si>
  <si>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</si>
  <si>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</si>
  <si>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</si>
  <si>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</si>
  <si>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</si>
  <si>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</si>
  <si>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</si>
  <si>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</si>
  <si>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</si>
  <si>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</si>
  <si>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</si>
  <si>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</si>
  <si>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</si>
  <si>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</si>
  <si>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Ostatní</t>
  </si>
  <si>
    <t>4</t>
  </si>
  <si>
    <t>ROZPOCET</t>
  </si>
  <si>
    <t>K</t>
  </si>
  <si>
    <t>0201</t>
  </si>
  <si>
    <t>Dočasná dopravní opatření</t>
  </si>
  <si>
    <t>ks</t>
  </si>
  <si>
    <t>-363328050</t>
  </si>
  <si>
    <t>PP</t>
  </si>
  <si>
    <t>P</t>
  </si>
  <si>
    <t>Poznámka k položce:_x000d_
předpoklad trvání 2 měsíce</t>
  </si>
  <si>
    <t>0202</t>
  </si>
  <si>
    <t>Vytyčení inženýrských sítí</t>
  </si>
  <si>
    <t>826865237</t>
  </si>
  <si>
    <t>3</t>
  </si>
  <si>
    <t>0205</t>
  </si>
  <si>
    <t>Vytyčení stavby</t>
  </si>
  <si>
    <t>1187800947</t>
  </si>
  <si>
    <t>0206</t>
  </si>
  <si>
    <t>Informační tabule stavby</t>
  </si>
  <si>
    <t>353733979</t>
  </si>
  <si>
    <t>VRN</t>
  </si>
  <si>
    <t>Vedlejší rozpočtové náklady</t>
  </si>
  <si>
    <t>5</t>
  </si>
  <si>
    <t>VRN1</t>
  </si>
  <si>
    <t>Průzkumné, geodetické a projektové práce</t>
  </si>
  <si>
    <t>012303000</t>
  </si>
  <si>
    <t>Geodetické práce po výstavbě</t>
  </si>
  <si>
    <t>Kč</t>
  </si>
  <si>
    <t>CS ÚRS 2021 02</t>
  </si>
  <si>
    <t>424785412</t>
  </si>
  <si>
    <t>Online PSC</t>
  </si>
  <si>
    <t>https://podminky.urs.cz/item/CS_URS_2021_02/012303000</t>
  </si>
  <si>
    <t>6</t>
  </si>
  <si>
    <t>013254000</t>
  </si>
  <si>
    <t>Dokumentace skutečného provedení stavby</t>
  </si>
  <si>
    <t>-1700217489</t>
  </si>
  <si>
    <t>https://podminky.urs.cz/item/CS_URS_2021_02/013254000</t>
  </si>
  <si>
    <t>7</t>
  </si>
  <si>
    <t>013294000</t>
  </si>
  <si>
    <t>Ostatní dokumentace</t>
  </si>
  <si>
    <t>1922354526</t>
  </si>
  <si>
    <t>VV</t>
  </si>
  <si>
    <t>projektová dokumentace dopravního řešení</t>
  </si>
  <si>
    <t>Součet</t>
  </si>
  <si>
    <t>VRN3</t>
  </si>
  <si>
    <t>Zařízení staveniště</t>
  </si>
  <si>
    <t>8</t>
  </si>
  <si>
    <t>030001000</t>
  </si>
  <si>
    <t>1024</t>
  </si>
  <si>
    <t>526396469</t>
  </si>
  <si>
    <t>9</t>
  </si>
  <si>
    <t>032103000</t>
  </si>
  <si>
    <t>Náklady na stavební buňky</t>
  </si>
  <si>
    <t>1997713929</t>
  </si>
  <si>
    <t>10</t>
  </si>
  <si>
    <t>032803000</t>
  </si>
  <si>
    <t>Ostatní vybavení staveniště</t>
  </si>
  <si>
    <t>-1446246991</t>
  </si>
  <si>
    <t>mobilní WC</t>
  </si>
  <si>
    <t>11</t>
  </si>
  <si>
    <t>033203000</t>
  </si>
  <si>
    <t>Energie pro zařízení staveniště</t>
  </si>
  <si>
    <t>-128492335</t>
  </si>
  <si>
    <t>12</t>
  </si>
  <si>
    <t>034103000</t>
  </si>
  <si>
    <t>Oplocení staveniště</t>
  </si>
  <si>
    <t>793546934</t>
  </si>
  <si>
    <t>13</t>
  </si>
  <si>
    <t>034303000</t>
  </si>
  <si>
    <t>Dopravní značení na staveništi</t>
  </si>
  <si>
    <t>1528036503</t>
  </si>
  <si>
    <t>VRN4</t>
  </si>
  <si>
    <t>Inženýrská činnost</t>
  </si>
  <si>
    <t>14</t>
  </si>
  <si>
    <t>049002000</t>
  </si>
  <si>
    <t>Ostatní inženýrská činnost</t>
  </si>
  <si>
    <t>1670898232</t>
  </si>
  <si>
    <t>projednání DIO</t>
  </si>
  <si>
    <t>VRN7</t>
  </si>
  <si>
    <t>Provozní vlivy</t>
  </si>
  <si>
    <t>072002000</t>
  </si>
  <si>
    <t>Silniční provoz</t>
  </si>
  <si>
    <t>-2042178938</t>
  </si>
  <si>
    <t>SO 101 - Stezka pro pěší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</si>
  <si>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</si>
  <si>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</si>
  <si>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</si>
  <si>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</si>
  <si>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</si>
  <si>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</si>
  <si>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</si>
  <si>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</si>
  <si>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</si>
  <si>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</si>
  <si>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</si>
  <si>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</si>
  <si>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764 - Konstrukce klempířské</t>
  </si>
  <si>
    <t xml:space="preserve">    767 - Konstrukce zámečnické</t>
  </si>
  <si>
    <t>HSV</t>
  </si>
  <si>
    <t>Práce a dodávky HSV</t>
  </si>
  <si>
    <t>Zemní práce</t>
  </si>
  <si>
    <t>111301111</t>
  </si>
  <si>
    <t>Sejmutí drnu tl do 100 mm s přemístěním do 50 m nebo naložením na dopravní prostředek</t>
  </si>
  <si>
    <t>m2</t>
  </si>
  <si>
    <t>-1766650448</t>
  </si>
  <si>
    <t>Sejmutí drnu tl. do 100 mm, v jakékoliv ploše</t>
  </si>
  <si>
    <t>https://podminky.urs.cz/item/CS_URS_2021_02/111301111</t>
  </si>
  <si>
    <t>43,00</t>
  </si>
  <si>
    <t>113107113</t>
  </si>
  <si>
    <t>Odstranění podkladu z kameniva těženého tl přes 200 do 300 mm ručně</t>
  </si>
  <si>
    <t>1465968359</t>
  </si>
  <si>
    <t>Odstranění podkladů nebo krytů ručně s přemístěním hmot na skládku na vzdálenost do 3 m nebo s naložením na dopravní prostředek z kameniva těženého, o tl. vrstvy přes 200 do 300 mm</t>
  </si>
  <si>
    <t>https://podminky.urs.cz/item/CS_URS_2021_02/113107113</t>
  </si>
  <si>
    <t>"pod chodníkem a rampou"45,00</t>
  </si>
  <si>
    <t>"napojení na F.X.Šaldy"12,00</t>
  </si>
  <si>
    <t>113107134</t>
  </si>
  <si>
    <t>Odstranění podkladu z betonu prostého tl přes 400 do 500 mm ručně</t>
  </si>
  <si>
    <t>991872116</t>
  </si>
  <si>
    <t>Odstranění podkladů nebo krytů ručně s přemístěním hmot na skládku na vzdálenost do 3 m nebo s naložením na dopravní prostředek z betonu prostého, o tl. vrstvy přes 400 do 500 mm</t>
  </si>
  <si>
    <t>https://podminky.urs.cz/item/CS_URS_2021_02/113107134</t>
  </si>
  <si>
    <t>"beton.desky-pod schody"17,00</t>
  </si>
  <si>
    <t>113107142</t>
  </si>
  <si>
    <t>Odstranění podkladu živičného tl přes 50 do 100 mm ručně</t>
  </si>
  <si>
    <t>943894113</t>
  </si>
  <si>
    <t>Odstranění podkladů nebo krytů ručně s přemístěním hmot na skládku na vzdálenost do 3 m nebo s naložením na dopravní prostředek živičných, o tl. vrstvy přes 50 do 100 mm</t>
  </si>
  <si>
    <t>https://podminky.urs.cz/item/CS_URS_2021_02/113107142</t>
  </si>
  <si>
    <t>113154113</t>
  </si>
  <si>
    <t>Frézování živičného krytu tl 50 mm pruh š 0,5 m pl do 500 m2 bez překážek v trase</t>
  </si>
  <si>
    <t>-1635031915</t>
  </si>
  <si>
    <t>Frézování živičného podkladu nebo krytu s naložením na dopravní prostředek plochy do 500 m2 bez překážek v trase pruhu šířky do 0,5 m, tloušťky vrstvy 50 mm</t>
  </si>
  <si>
    <t>https://podminky.urs.cz/item/CS_URS_2021_02/113154113</t>
  </si>
  <si>
    <t>Poznámka k položce:_x000d_
včetně odkupu materiálu zhotovitelem</t>
  </si>
  <si>
    <t>"Táborská"25,00</t>
  </si>
  <si>
    <t>113201112</t>
  </si>
  <si>
    <t>Vytrhání obrub silničních ležatých</t>
  </si>
  <si>
    <t>m</t>
  </si>
  <si>
    <t>2014086816</t>
  </si>
  <si>
    <t>Vytrhání obrub s vybouráním lože, s přemístěním hmot na skládku na vzdálenost do 3 m nebo s naložením na dopravní prostředek silničních ležatých</t>
  </si>
  <si>
    <t>https://podminky.urs.cz/item/CS_URS_2021_02/113201112</t>
  </si>
  <si>
    <t>"nad tratí vpravo"82,00</t>
  </si>
  <si>
    <t>"pod tratí vpravo"23,00</t>
  </si>
  <si>
    <t>119005133</t>
  </si>
  <si>
    <t>Vytyčení výsadeb zapojených nebo v záhonu pl přes 100 m2 s rozmístěním rostlin nepravidelně ve stejnorodých skupinách</t>
  </si>
  <si>
    <t>-1744228795</t>
  </si>
  <si>
    <t>Vytyčení výsadeb s rozmístěním rostlin dle projektové dokumentace zapojených nebo v záhonu, plochy přes 100 m2 individuálně ve stejnorodých skupinách</t>
  </si>
  <si>
    <t>https://podminky.urs.cz/item/CS_URS_2021_02/119005133</t>
  </si>
  <si>
    <t>205,00</t>
  </si>
  <si>
    <t>121112003</t>
  </si>
  <si>
    <t>Sejmutí ornice tl vrstvy do 200 mm ručně</t>
  </si>
  <si>
    <t>-1516152321</t>
  </si>
  <si>
    <t>Sejmutí ornice ručně při souvislé ploše, tl. vrstvy do 200 mm</t>
  </si>
  <si>
    <t>https://podminky.urs.cz/item/CS_URS_2021_02/121112003</t>
  </si>
  <si>
    <t>131213101</t>
  </si>
  <si>
    <t>Hloubení jam v soudržných horninách třídy těžitelnosti I skupiny 3 ručně</t>
  </si>
  <si>
    <t>m3</t>
  </si>
  <si>
    <t>1419376738</t>
  </si>
  <si>
    <t>Hloubení jam ručně zapažených i nezapažených s urovnáním dna do předepsaného profilu a spádu v hornině třídy těžitelnosti I skupiny 3 soudržných</t>
  </si>
  <si>
    <t>https://podminky.urs.cz/item/CS_URS_2021_02/131213101</t>
  </si>
  <si>
    <t>pod rampou, schody a vysaz.chodníkem</t>
  </si>
  <si>
    <t>71,00"m2"*0,40</t>
  </si>
  <si>
    <t>132212111</t>
  </si>
  <si>
    <t>Hloubení rýh š do 800 mm v soudržných horninách třídy těžitelnosti I skupiny 3 ručně</t>
  </si>
  <si>
    <t>-2144778235</t>
  </si>
  <si>
    <t>Hloubení rýh šířky do 800 mm ručně zapažených i nezapažených, s urovnáním dna do předepsaného profilu a spádu v hornině třídy těžitelnosti I skupiny 3 soudržných</t>
  </si>
  <si>
    <t>https://podminky.urs.cz/item/CS_URS_2021_02/132212111</t>
  </si>
  <si>
    <t>"pro palisády"(22,00+12,00)*0,80*0,80</t>
  </si>
  <si>
    <t>"pro Acodren"5,60*0,50*0,50</t>
  </si>
  <si>
    <t>"vsakovací jímka"1,20*0,50*0,50</t>
  </si>
  <si>
    <t>"záhon.obruba"64,00*0,30*0,20</t>
  </si>
  <si>
    <t>"silniční obruba"6,00*0,50*0,30</t>
  </si>
  <si>
    <t>"pro patky zábradlí"34"ks"*0,30*0,30*0,50</t>
  </si>
  <si>
    <t>162202111</t>
  </si>
  <si>
    <t>Vodorovné přemístění drnu bez naložení se složením přes 50 do 100 m</t>
  </si>
  <si>
    <t>-1148391577</t>
  </si>
  <si>
    <t>Vodorovné přemístění drnu na suchu na vzdálenost přes 50 do 100 m</t>
  </si>
  <si>
    <t>https://podminky.urs.cz/item/CS_URS_2021_02/162202111</t>
  </si>
  <si>
    <t>162251101</t>
  </si>
  <si>
    <t>Vodorovné přemístění do 20 m výkopku/sypaniny z horniny třídy těžitelnosti I skupiny 1 až 3</t>
  </si>
  <si>
    <t>-1850566012</t>
  </si>
  <si>
    <t>Vodorovné přemístění výkopku nebo sypaniny po suchu na obvyklém dopravním prostředku, bez naložení výkopku, avšak se složením bez rozhrnutí z horniny třídy těžitelnosti I skupiny 1 až 3 na vzdálenost do 20 m</t>
  </si>
  <si>
    <t>https://podminky.urs.cz/item/CS_URS_2021_02/162251101</t>
  </si>
  <si>
    <t>z výkopů</t>
  </si>
  <si>
    <t>28,40</t>
  </si>
  <si>
    <t>29,73</t>
  </si>
  <si>
    <t>162702119</t>
  </si>
  <si>
    <t>Příplatek k vodorovnému přemístění drnu do 6000 m ZKD 1000 m</t>
  </si>
  <si>
    <t>-1223060708</t>
  </si>
  <si>
    <t>Vodorovné přemístění drnu na suchu Příplatek k ceně za každých dalších i započatých 1000 m</t>
  </si>
  <si>
    <t>https://podminky.urs.cz/item/CS_URS_2021_02/162702119</t>
  </si>
  <si>
    <t>Poznámka k položce:_x000d_
skládka předpoklad do 20 km</t>
  </si>
  <si>
    <t>43*19 'Přepočtené koeficientem množství</t>
  </si>
  <si>
    <t>162751119</t>
  </si>
  <si>
    <t>Příplatek k vodorovnému přemístění výkopku/sypaniny z horniny třídy těžitelnosti I skupiny 1 až 3 ZKD 1000 m přes 10000 m</t>
  </si>
  <si>
    <t>-669252072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</si>
  <si>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</si>
  <si>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https://podminky.urs.cz/item/CS_URS_2021_02/162751119</t>
  </si>
  <si>
    <t>58,13*19 'Přepočtené koeficientem množství</t>
  </si>
  <si>
    <t>167151101</t>
  </si>
  <si>
    <t>Nakládání výkopku z hornin třídy těžitelnosti I skupiny 1 až 3 do 100 m3</t>
  </si>
  <si>
    <t>-1424183537</t>
  </si>
  <si>
    <t>Nakládání, skládání a překládání neulehlého výkopku nebo sypaniny strojně nakládání, množství do 100 m3, z horniny třídy těžitelnosti I, skupiny 1 až 3</t>
  </si>
  <si>
    <t>https://podminky.urs.cz/item/CS_URS_2021_02/167151101</t>
  </si>
  <si>
    <t>drn</t>
  </si>
  <si>
    <t>43,00*0,10</t>
  </si>
  <si>
    <t>ornice z meziskládky</t>
  </si>
  <si>
    <t>35,00*0,15</t>
  </si>
  <si>
    <t>16</t>
  </si>
  <si>
    <t>171201221</t>
  </si>
  <si>
    <t>Poplatek za uložení na skládce (skládkovné) zeminy a kamení kód odpadu 17 05 04</t>
  </si>
  <si>
    <t>t</t>
  </si>
  <si>
    <t>2121436400</t>
  </si>
  <si>
    <t>Poplatek za uložení stavebního odpadu na skládce (skládkovné) zeminy a kamení zatříděného do Katalogu odpadů pod kódem 17 05 04</t>
  </si>
  <si>
    <t>https://podminky.urs.cz/item/CS_URS_2021_02/171201221</t>
  </si>
  <si>
    <t>62,43*1,8 'Přepočtené koeficientem množství</t>
  </si>
  <si>
    <t>17</t>
  </si>
  <si>
    <t>171251201</t>
  </si>
  <si>
    <t>Uložení sypaniny na skládky nebo meziskládky</t>
  </si>
  <si>
    <t>1138749774</t>
  </si>
  <si>
    <t>Uložení sypaniny na skládky nebo meziskládky bez hutnění s upravením uložené sypaniny do předepsaného tvaru</t>
  </si>
  <si>
    <t>https://podminky.urs.cz/item/CS_URS_2021_02/171251201</t>
  </si>
  <si>
    <t>meziskládka-ornice</t>
  </si>
  <si>
    <t>skládka</t>
  </si>
  <si>
    <t>18</t>
  </si>
  <si>
    <t>174111101</t>
  </si>
  <si>
    <t>Zásyp jam, šachet rýh nebo kolem objektů sypaninou se zhutněním ručně</t>
  </si>
  <si>
    <t>545871422</t>
  </si>
  <si>
    <t>Zásyp sypaninou z jakékoliv horniny ručně s uložením výkopku ve vrstvách se zhutněním jam, šachet, rýh nebo kolem objektů v těchto vykopávkách</t>
  </si>
  <si>
    <t>https://podminky.urs.cz/item/CS_URS_2021_02/174111101</t>
  </si>
  <si>
    <t>"pod rampou"(55,00"m2"*0,20)/3</t>
  </si>
  <si>
    <t>"pod schody"17"ks"*0,10"m2"</t>
  </si>
  <si>
    <t>"za palisádou"22,00*0,30"m2"</t>
  </si>
  <si>
    <t>19</t>
  </si>
  <si>
    <t>M</t>
  </si>
  <si>
    <t>10364100</t>
  </si>
  <si>
    <t>zemina pro terénní úpravy - tříděná</t>
  </si>
  <si>
    <t>-1126093578</t>
  </si>
  <si>
    <t>11,967*1,8 'Přepočtené koeficientem množství</t>
  </si>
  <si>
    <t>20</t>
  </si>
  <si>
    <t>181351003</t>
  </si>
  <si>
    <t>Rozprostření ornice tl vrstvy do 200 mm pl do 100 m2 v rovině nebo ve svahu do 1:5 strojně</t>
  </si>
  <si>
    <t>-286074265</t>
  </si>
  <si>
    <t>Rozprostření a urovnání ornice v rovině nebo ve svahu sklonu do 1:5 strojně při souvislé ploše do 100 m2, tl. vrstvy do 200 mm</t>
  </si>
  <si>
    <t>https://podminky.urs.cz/item/CS_URS_2021_02/181351003</t>
  </si>
  <si>
    <t>v tl.150 mm</t>
  </si>
  <si>
    <t>35,00</t>
  </si>
  <si>
    <t>10364101</t>
  </si>
  <si>
    <t xml:space="preserve">zemina pro terénní úpravy -  ornice</t>
  </si>
  <si>
    <t>2024836970</t>
  </si>
  <si>
    <t>doplnění chybějící ornice</t>
  </si>
  <si>
    <t>35,00*0,150</t>
  </si>
  <si>
    <t>-(43,00*0,10)</t>
  </si>
  <si>
    <t>0,95*1,8 'Přepočtené koeficientem množství</t>
  </si>
  <si>
    <t>22</t>
  </si>
  <si>
    <t>182103811</t>
  </si>
  <si>
    <t>Zpevnění svahu plůtky křížově ve vzdálenosti 1 m a v pleteniny do 200 mm ve svahu do 1:2</t>
  </si>
  <si>
    <t>973828397</t>
  </si>
  <si>
    <t>Zpevnění svahu plůtky z vrbového proutí o sklonu do 1:2 křížově uspořádanými ve vzdálenosti 1 m od sebe, výška vpleteniny do 200 mm</t>
  </si>
  <si>
    <t>https://podminky.urs.cz/item/CS_URS_2021_02/182103811</t>
  </si>
  <si>
    <t>23</t>
  </si>
  <si>
    <t>182-001.R</t>
  </si>
  <si>
    <t>Vrbový klest</t>
  </si>
  <si>
    <t>-695116064</t>
  </si>
  <si>
    <t>24</t>
  </si>
  <si>
    <t>182111111</t>
  </si>
  <si>
    <t>Zpevnění svahu jutovou, kokosovou nebo plastovou rohoží přes 1:2 do 1:1</t>
  </si>
  <si>
    <t>-559886101</t>
  </si>
  <si>
    <t>Zpevnění svahu jutovou, kokosovou nebo plastovou rohoží na svahu přes 1:2 do 1:1</t>
  </si>
  <si>
    <t>https://podminky.urs.cz/item/CS_URS_2021_02/182111111</t>
  </si>
  <si>
    <t>"geotextilie"205,00</t>
  </si>
  <si>
    <t>"kokosová rohož"205,00</t>
  </si>
  <si>
    <t>25</t>
  </si>
  <si>
    <t>69311096</t>
  </si>
  <si>
    <t>geotextilie netkaná separační, filtrační, ochranná s převahou recyklovaných PES vláken 200g/m3</t>
  </si>
  <si>
    <t>-764256171</t>
  </si>
  <si>
    <t>205*1,05 'Přepočtené koeficientem množství</t>
  </si>
  <si>
    <t>26</t>
  </si>
  <si>
    <t>61894012</t>
  </si>
  <si>
    <t>síť protierozní z kokosových vláken 400g/m2</t>
  </si>
  <si>
    <t>441858568</t>
  </si>
  <si>
    <t>27</t>
  </si>
  <si>
    <t>183111112</t>
  </si>
  <si>
    <t>Hloubení jamek bez výměny půdy zeminy tř 1 až 4 obj přes 0,002 do 0,005 m3 v rovině a svahu do 1:5</t>
  </si>
  <si>
    <t>kus</t>
  </si>
  <si>
    <t>1987711829</t>
  </si>
  <si>
    <t>Hloubení jamek pro vysazování rostlin v zemině tř.1 až 4 bez výměny půdy v rovině nebo na svahu do 1:5, objemu přes 0,002 do 0,005 m3</t>
  </si>
  <si>
    <t>https://podminky.urs.cz/item/CS_URS_2021_02/183111112</t>
  </si>
  <si>
    <t>200</t>
  </si>
  <si>
    <t>28</t>
  </si>
  <si>
    <t>183405211</t>
  </si>
  <si>
    <t>Výsev trávníku hydroosevem na ornici</t>
  </si>
  <si>
    <t>-690751157</t>
  </si>
  <si>
    <t>https://podminky.urs.cz/item/CS_URS_2021_02/183405211</t>
  </si>
  <si>
    <t>29</t>
  </si>
  <si>
    <t>00572410</t>
  </si>
  <si>
    <t>osivo směs travní parková</t>
  </si>
  <si>
    <t>kg</t>
  </si>
  <si>
    <t>249671729</t>
  </si>
  <si>
    <t>43*0,025 'Přepočtené koeficientem množství</t>
  </si>
  <si>
    <t>30</t>
  </si>
  <si>
    <t>183405291</t>
  </si>
  <si>
    <t>Příplatek za mulčování současně s osevem</t>
  </si>
  <si>
    <t>988048038</t>
  </si>
  <si>
    <t>Výsev trávníku hydroosevem Příplatek k cenám za provedení mulčování současně s osevem</t>
  </si>
  <si>
    <t>https://podminky.urs.cz/item/CS_URS_2021_02/183405291</t>
  </si>
  <si>
    <t>31</t>
  </si>
  <si>
    <t>184102110</t>
  </si>
  <si>
    <t>Výsadba dřeviny s balem D do 0,1 m do jamky se zalitím v rovině a svahu do 1:5</t>
  </si>
  <si>
    <t>1172031627</t>
  </si>
  <si>
    <t>Výsadba dřeviny s balem do předem vyhloubené jamky se zalitím v rovině nebo na svahu do 1:5, při průměru balu do 100 mm</t>
  </si>
  <si>
    <t>https://podminky.urs.cz/item/CS_URS_2021_02/184102110</t>
  </si>
  <si>
    <t>32</t>
  </si>
  <si>
    <t>184-001.R</t>
  </si>
  <si>
    <t>Břečťan (Hedera helix)</t>
  </si>
  <si>
    <t>-601083667</t>
  </si>
  <si>
    <t>33</t>
  </si>
  <si>
    <t>184-002.R</t>
  </si>
  <si>
    <t>Skalník (Cotoneaster)</t>
  </si>
  <si>
    <t>559100445</t>
  </si>
  <si>
    <t>34</t>
  </si>
  <si>
    <t>185803111</t>
  </si>
  <si>
    <t>Ošetření trávníku shrabáním v rovině a svahu do 1:5</t>
  </si>
  <si>
    <t>-2132759358</t>
  </si>
  <si>
    <t>Ošetření trávníku jednorázové v rovině nebo na svahu do 1:5</t>
  </si>
  <si>
    <t>https://podminky.urs.cz/item/CS_URS_2021_02/185803111</t>
  </si>
  <si>
    <t>Poznámka k položce:_x000d_
ošetření 2 x:_x000d_
- po výsadbě_x000d_
- před předáním stavby</t>
  </si>
  <si>
    <t>43,00*2</t>
  </si>
  <si>
    <t>35</t>
  </si>
  <si>
    <t>185804312</t>
  </si>
  <si>
    <t>Zalití rostlin vodou plocha přes 20 m2</t>
  </si>
  <si>
    <t>493104543</t>
  </si>
  <si>
    <t>Zalití rostlin vodou plochy záhonů jednotlivě přes 20 m2</t>
  </si>
  <si>
    <t>https://podminky.urs.cz/item/CS_URS_2021_02/185804312</t>
  </si>
  <si>
    <t>zalití rostlin 3 x 5 l/m2</t>
  </si>
  <si>
    <t>(205,00*5)/1000*3</t>
  </si>
  <si>
    <t>Svislé a kompletní konstrukce</t>
  </si>
  <si>
    <t>36</t>
  </si>
  <si>
    <t>338171111</t>
  </si>
  <si>
    <t>Osazování sloupků a vzpěr plotových ocelových v do 2,00 m se zalitím MC</t>
  </si>
  <si>
    <t>1987686865</t>
  </si>
  <si>
    <t>Montáž sloupků a vzpěr plotových ocelových trubkových nebo profilovaných výšky do 2,00 m se zalitím cementovou maltou do vynechaných otvorů</t>
  </si>
  <si>
    <t>https://podminky.urs.cz/item/CS_URS_2021_02/338171111</t>
  </si>
  <si>
    <t>37</t>
  </si>
  <si>
    <t>55342185</t>
  </si>
  <si>
    <t>plotový profilovaný sloupek D 60-70mm dl 2,0-2,5m pro svařované pletivo v návinu povrchová úprava Pz a komaxit</t>
  </si>
  <si>
    <t>-255626560</t>
  </si>
  <si>
    <t>38</t>
  </si>
  <si>
    <t>339921132</t>
  </si>
  <si>
    <t>Osazování betonových palisád do betonového základu v řadě výšky prvku přes 0,5 do 1 m</t>
  </si>
  <si>
    <t>710477148</t>
  </si>
  <si>
    <t>Osazování palisád betonových v řadě se zabetonováním výšky palisády přes 500 do 1000 mm</t>
  </si>
  <si>
    <t>https://podminky.urs.cz/item/CS_URS_2021_02/339921132</t>
  </si>
  <si>
    <t>22,00+3,00+9,00</t>
  </si>
  <si>
    <t>39</t>
  </si>
  <si>
    <t>59228409</t>
  </si>
  <si>
    <t>palisáda betonová vzhled dobové dlažební kameny přírodní 160x160x600mm</t>
  </si>
  <si>
    <t>2131614960</t>
  </si>
  <si>
    <t>22,00"bm"*6,25"ks/bm"</t>
  </si>
  <si>
    <t>9,00"bm"*6,25"ks/bm"</t>
  </si>
  <si>
    <t>Mezisoučet</t>
  </si>
  <si>
    <t>zaokr.</t>
  </si>
  <si>
    <t>194-193,75</t>
  </si>
  <si>
    <t>40</t>
  </si>
  <si>
    <t>59228410</t>
  </si>
  <si>
    <t>palisáda betonová vzhled dobové dlažební kameny přírodní 160x160x1000mm</t>
  </si>
  <si>
    <t>1199824553</t>
  </si>
  <si>
    <t>3,00"bm"*6,25"ks/bm"</t>
  </si>
  <si>
    <t>19-18,75</t>
  </si>
  <si>
    <t>41</t>
  </si>
  <si>
    <t>341311811</t>
  </si>
  <si>
    <t>Stěny nosné z betonu prostého tř. C 25/30</t>
  </si>
  <si>
    <t>792989184</t>
  </si>
  <si>
    <t>Stěny a příčky z betonu nosné prostého tř. C 25/30</t>
  </si>
  <si>
    <t>https://podminky.urs.cz/item/CS_URS_2021_02/341311811</t>
  </si>
  <si>
    <t>levá zídka, část B</t>
  </si>
  <si>
    <t>"boční plocha"12,50*0,20</t>
  </si>
  <si>
    <t>"temenní plocha"4,50*0,150</t>
  </si>
  <si>
    <t>42</t>
  </si>
  <si>
    <t>341351311</t>
  </si>
  <si>
    <t>Zřízení jednostranného bednění nosných stěn</t>
  </si>
  <si>
    <t>2061157201</t>
  </si>
  <si>
    <t>Bednění stěn a příček nosných rovné jednostranné zřízení</t>
  </si>
  <si>
    <t>https://podminky.urs.cz/item/CS_URS_2021_02/341351311</t>
  </si>
  <si>
    <t>"boční plocha"12,50</t>
  </si>
  <si>
    <t>"temenní plocha"4,50</t>
  </si>
  <si>
    <t>43</t>
  </si>
  <si>
    <t>341351312</t>
  </si>
  <si>
    <t>Odstranění jednostranného bednění nosných stěn</t>
  </si>
  <si>
    <t>1216802519</t>
  </si>
  <si>
    <t>Bednění stěn a příček nosných rovné jednostranné odstranění</t>
  </si>
  <si>
    <t>https://podminky.urs.cz/item/CS_URS_2021_02/341351312</t>
  </si>
  <si>
    <t>44</t>
  </si>
  <si>
    <t>342361821</t>
  </si>
  <si>
    <t>Výztuž příček betonářskou ocelí 10 505</t>
  </si>
  <si>
    <t>351642712</t>
  </si>
  <si>
    <t>Výztuž stěn a příček výplňových a oddělovacích pevných svislých nebo šikmých, rovných nebo oblých z betonářské oceli 10 505 (R) nebo BSt 500</t>
  </si>
  <si>
    <t>https://podminky.urs.cz/item/CS_URS_2021_02/342361821</t>
  </si>
  <si>
    <t>výztuž "L"</t>
  </si>
  <si>
    <t>64*((0,80*1,58"kg/bm")/1000)</t>
  </si>
  <si>
    <t>45</t>
  </si>
  <si>
    <t>342362021</t>
  </si>
  <si>
    <t>Výztuž příček svařovanými sítěmi Kari</t>
  </si>
  <si>
    <t>-1531561416</t>
  </si>
  <si>
    <t>Výztuž stěn a příček výplňových a oddělovacích pevných svislých nebo šikmých, rovných nebo oblých ze svařovaných sítí z drátů typu KARI</t>
  </si>
  <si>
    <t>https://podminky.urs.cz/item/CS_URS_2021_02/342362021</t>
  </si>
  <si>
    <t>(12,50*0,0054)*1,30</t>
  </si>
  <si>
    <t>46</t>
  </si>
  <si>
    <t>348401130</t>
  </si>
  <si>
    <t>Montáž oplocení ze strojového pletiva s napínacími dráty v přes 1,6 do 2,0 m</t>
  </si>
  <si>
    <t>-1696017693</t>
  </si>
  <si>
    <t>Montáž oplocení z pletiva strojového s napínacími dráty přes 1,6 do 2,0 m</t>
  </si>
  <si>
    <t>https://podminky.urs.cz/item/CS_URS_2021_02/348401130</t>
  </si>
  <si>
    <t>6,00</t>
  </si>
  <si>
    <t>47</t>
  </si>
  <si>
    <t>31324811</t>
  </si>
  <si>
    <t>svařované plotové pletivo v rolích 25m výšky 1,75m průměr drátu 3mm rozměr oka 38x76mm povrchová úprava Pz a komaxit</t>
  </si>
  <si>
    <t>956693151</t>
  </si>
  <si>
    <t>Vodorovné konstrukce</t>
  </si>
  <si>
    <t>48</t>
  </si>
  <si>
    <t>457542111</t>
  </si>
  <si>
    <t>Filtrační vrstvy ze štěrkodrti se zhutněním frakce od 0 až 22 do 0 až 63 mm</t>
  </si>
  <si>
    <t>1483721274</t>
  </si>
  <si>
    <t>Filtrační vrstvy jakékoliv tloušťky a sklonu ze štěrkodrti se zhutněním do 10 pojezdů/m3, frakce od 0-22 do 0-63 mm</t>
  </si>
  <si>
    <t>https://podminky.urs.cz/item/CS_URS_2021_02/457542111</t>
  </si>
  <si>
    <t>vsakovací jímka</t>
  </si>
  <si>
    <t>1,20*0,50*0,50</t>
  </si>
  <si>
    <t>Komunikace pozemní</t>
  </si>
  <si>
    <t>49</t>
  </si>
  <si>
    <t>564851111</t>
  </si>
  <si>
    <t>Podklad ze štěrkodrtě ŠD tl 150 mm</t>
  </si>
  <si>
    <t>-598080318</t>
  </si>
  <si>
    <t>Podklad ze štěrkodrti ŠD s rozprostřením a zhutněním, po zhutnění tl. 150 mm</t>
  </si>
  <si>
    <t>https://podminky.urs.cz/item/CS_URS_2021_02/564851111</t>
  </si>
  <si>
    <t>"konstrukce dle ,B"47,00</t>
  </si>
  <si>
    <t>"konstrukce dle ,C"17,00+8,00</t>
  </si>
  <si>
    <t>50</t>
  </si>
  <si>
    <t>564911511</t>
  </si>
  <si>
    <t>Podklad z R-materiálu tl 50 mm</t>
  </si>
  <si>
    <t>-1455425663</t>
  </si>
  <si>
    <t>Podklad nebo podsyp z R-materiálu s rozprostřením a zhutněním, po zhutnění tl. 50 mm</t>
  </si>
  <si>
    <t>https://podminky.urs.cz/item/CS_URS_2021_02/564911511</t>
  </si>
  <si>
    <t>51</t>
  </si>
  <si>
    <t>572241121</t>
  </si>
  <si>
    <t>Vyspravení výtluků asfaltovým betonem ACO (AB) tl přes 20 do 40 mm při vyspravované ploše přes 10% na 1 km</t>
  </si>
  <si>
    <t>-1879819983</t>
  </si>
  <si>
    <t>Vyspravení výtluků materiálem na bázi asfaltu s řezáním, vysekáním, očištěním, zaplněním směsí a zhutněním asfaltovým betonem ACO (AB) při vyspravované ploše na 1 km komunikace přes 10 % tl. od 20 do 40 mm</t>
  </si>
  <si>
    <t>https://podminky.urs.cz/item/CS_URS_2021_02/572241121</t>
  </si>
  <si>
    <t>"konstrukce dle ,A"60,00</t>
  </si>
  <si>
    <t>"konstrukce dle ,D"4,40</t>
  </si>
  <si>
    <t>52</t>
  </si>
  <si>
    <t>573231106</t>
  </si>
  <si>
    <t>Postřik živičný spojovací ze silniční emulze v množství 0,30 kg/m2</t>
  </si>
  <si>
    <t>-169175581</t>
  </si>
  <si>
    <t>Postřik spojovací PS bez posypu kamenivem ze silniční emulze, v množství 0,30 kg/m2</t>
  </si>
  <si>
    <t>https://podminky.urs.cz/item/CS_URS_2021_02/573231106</t>
  </si>
  <si>
    <t>"konstrukce dle ,D"22,00</t>
  </si>
  <si>
    <t>53</t>
  </si>
  <si>
    <t>573231108</t>
  </si>
  <si>
    <t>Postřik živičný spojovací ze silniční emulze v množství 0,50 kg/m2</t>
  </si>
  <si>
    <t>-1493193470</t>
  </si>
  <si>
    <t>Postřik spojovací PS bez posypu kamenivem ze silniční emulze, v množství 0,50 kg/m2</t>
  </si>
  <si>
    <t>https://podminky.urs.cz/item/CS_URS_2021_02/573231108</t>
  </si>
  <si>
    <t>"konstrukce dle ,A"276,00</t>
  </si>
  <si>
    <t>54</t>
  </si>
  <si>
    <t>577133111</t>
  </si>
  <si>
    <t>Asfaltový beton vrstva obrusná ACO 8 (ABJ) tl 40 mm š do 3 m z nemodifikovaného asfaltu</t>
  </si>
  <si>
    <t>-676370541</t>
  </si>
  <si>
    <t>Asfaltový beton vrstva obrusná ACO 8 (ABJ) s rozprostřením a se zhutněním z nemodifikovaného asfaltu v pruhu šířky do 3 m, po zhutnění tl. 40 mm</t>
  </si>
  <si>
    <t>https://podminky.urs.cz/item/CS_URS_2021_02/577133111</t>
  </si>
  <si>
    <t>55</t>
  </si>
  <si>
    <t>577144111</t>
  </si>
  <si>
    <t>Asfaltový beton vrstva obrusná ACO 11 (ABS) tř. I tl 50 mm š do 3 m z nemodifikovaného asfaltu</t>
  </si>
  <si>
    <t>68324529</t>
  </si>
  <si>
    <t>Asfaltový beton vrstva obrusná ACO 11 (ABS) s rozprostřením a se zhutněním z nemodifikovaného asfaltu v pruhu šířky do 3 m tř. I, po zhutnění tl. 50 mm</t>
  </si>
  <si>
    <t>https://podminky.urs.cz/item/CS_URS_2021_02/577144111</t>
  </si>
  <si>
    <t>56</t>
  </si>
  <si>
    <t>596211110</t>
  </si>
  <si>
    <t>Kladení zámkové dlažby komunikací pro pěší tl 60 mm skupiny A pl do 50 m2</t>
  </si>
  <si>
    <t>-565785534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</si>
  <si>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</si>
  <si>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https://podminky.urs.cz/item/CS_URS_2021_02/596211110</t>
  </si>
  <si>
    <t>57</t>
  </si>
  <si>
    <t>59245018</t>
  </si>
  <si>
    <t>dlažba tvar obdélník betonová 200x100x60mm přírodní</t>
  </si>
  <si>
    <t>307309788</t>
  </si>
  <si>
    <t>25*1,05 'Přepočtené koeficientem množství</t>
  </si>
  <si>
    <t>Úpravy povrchů, podlahy a osazování výplní</t>
  </si>
  <si>
    <t>58</t>
  </si>
  <si>
    <t>62213111.R</t>
  </si>
  <si>
    <t>Polymerová malta - pod patní desky</t>
  </si>
  <si>
    <t>-2001021886</t>
  </si>
  <si>
    <t>levá zídka, část B-kotvení sloupků</t>
  </si>
  <si>
    <t>patní deska</t>
  </si>
  <si>
    <t>4*(0,150*0,250)</t>
  </si>
  <si>
    <t>Trubní vedení</t>
  </si>
  <si>
    <t>59</t>
  </si>
  <si>
    <t>899331111</t>
  </si>
  <si>
    <t>Výšková úprava uličního vstupu nebo vpusti do 200 mm zvýšením poklopu</t>
  </si>
  <si>
    <t>-804106893</t>
  </si>
  <si>
    <t>https://podminky.urs.cz/item/CS_URS_2021_02/899331111</t>
  </si>
  <si>
    <t>Ostatní konstrukce a práce, bourání</t>
  </si>
  <si>
    <t>60</t>
  </si>
  <si>
    <t>914111111</t>
  </si>
  <si>
    <t>Montáž svislé dopravní značky do velikosti 1 m2 objímkami na sloupek nebo konzolu</t>
  </si>
  <si>
    <t>-166109269</t>
  </si>
  <si>
    <t>Montáž svislé dopravní značky základní velikosti do 1 m2 objímkami na sloupky nebo konzoly</t>
  </si>
  <si>
    <t>https://podminky.urs.cz/item/CS_URS_2021_02/914111111</t>
  </si>
  <si>
    <t>Poznámka k položce:_x000d_
původní značky z mezideponie, bez dodávky</t>
  </si>
  <si>
    <t>4"ks"*2</t>
  </si>
  <si>
    <t>61</t>
  </si>
  <si>
    <t>914511112</t>
  </si>
  <si>
    <t>Montáž sloupku dopravních značek délky do 3,5 m s betonovým základem a patkou</t>
  </si>
  <si>
    <t>1667153214</t>
  </si>
  <si>
    <t>Montáž sloupku dopravních značek délky do 3,5 m do hliníkové patky</t>
  </si>
  <si>
    <t>https://podminky.urs.cz/item/CS_URS_2021_02/914511112</t>
  </si>
  <si>
    <t>Poznámka k položce:_x000d_
původní sloupky z mezideponie, bez dodávky</t>
  </si>
  <si>
    <t>62</t>
  </si>
  <si>
    <t>916131213</t>
  </si>
  <si>
    <t>Osazení silničního obrubníku betonového stojatého s boční opěrou do lože z betonu prostého</t>
  </si>
  <si>
    <t>-1241443263</t>
  </si>
  <si>
    <t>Osazení silničního obrubníku betonového se zřízením lože, s vyplněním a zatřením spár cementovou maltou stojatého s boční opěrou z betonu prostého, do lože z betonu prostého</t>
  </si>
  <si>
    <t>https://podminky.urs.cz/item/CS_URS_2021_02/916131213</t>
  </si>
  <si>
    <t>63</t>
  </si>
  <si>
    <t>59217031</t>
  </si>
  <si>
    <t>obrubník betonový silniční 1000x150x250mm</t>
  </si>
  <si>
    <t>336980180</t>
  </si>
  <si>
    <t>6*1,02 'Přepočtené koeficientem množství</t>
  </si>
  <si>
    <t>64</t>
  </si>
  <si>
    <t>916231213</t>
  </si>
  <si>
    <t>Osazení chodníkového obrubníku betonového stojatého s boční opěrou do lože z betonu prostého</t>
  </si>
  <si>
    <t>-356625237</t>
  </si>
  <si>
    <t>Osazení chodníkového obrubníku betonového se zřízením lože, s vyplněním a zatřením spár cementovou maltou stojatého s boční opěrou z betonu prostého, do lože z betonu prostého</t>
  </si>
  <si>
    <t>https://podminky.urs.cz/item/CS_URS_2021_02/916231213</t>
  </si>
  <si>
    <t>64,00</t>
  </si>
  <si>
    <t>"obruby schod.stupňů"17"ks"*1,50</t>
  </si>
  <si>
    <t>65</t>
  </si>
  <si>
    <t>59217016</t>
  </si>
  <si>
    <t>obrubník betonový chodníkový 1000x80x250mm</t>
  </si>
  <si>
    <t>-472554836</t>
  </si>
  <si>
    <t>89,5*1,02 'Přepočtené koeficientem množství</t>
  </si>
  <si>
    <t>66</t>
  </si>
  <si>
    <t>919112222</t>
  </si>
  <si>
    <t>Řezání spár pro vytvoření komůrky š 15 mm hl 25 mm pro těsnící zálivku v živičném krytu</t>
  </si>
  <si>
    <t>-2016607628</t>
  </si>
  <si>
    <t>Řezání dilatačních spár v živičném krytu vytvoření komůrky pro těsnící zálivku šířky 15 mm, hloubky 25 mm</t>
  </si>
  <si>
    <t>https://podminky.urs.cz/item/CS_URS_2021_02/919112222</t>
  </si>
  <si>
    <t>"u obrub"32,00</t>
  </si>
  <si>
    <t>"kolem šachet"8"ks"*2,00</t>
  </si>
  <si>
    <t>67</t>
  </si>
  <si>
    <t>919122121</t>
  </si>
  <si>
    <t>Těsnění spár zálivkou za tepla pro komůrky š 15 mm hl 25 mm s těsnicím profilem</t>
  </si>
  <si>
    <t>-490850813</t>
  </si>
  <si>
    <t>Utěsnění dilatačních spár zálivkou za tepla v cementobetonovém nebo živičném krytu včetně adhezního nátěru s těsnicím profilem pod zálivkou, pro komůrky šířky 15 mm, hloubky 25 mm</t>
  </si>
  <si>
    <t>https://podminky.urs.cz/item/CS_URS_2021_02/919122121</t>
  </si>
  <si>
    <t>68</t>
  </si>
  <si>
    <t>935113111</t>
  </si>
  <si>
    <t>Osazení odvodňovacího polymerbetonového žlabu s krycím roštem šířky do 200 mm</t>
  </si>
  <si>
    <t>-392319520</t>
  </si>
  <si>
    <t>Osazení odvodňovacího žlabu s krycím roštem polymerbetonového šířky do 200 mm</t>
  </si>
  <si>
    <t>https://podminky.urs.cz/item/CS_URS_2021_02/935113111</t>
  </si>
  <si>
    <t>5,60</t>
  </si>
  <si>
    <t>69</t>
  </si>
  <si>
    <t>59227006</t>
  </si>
  <si>
    <t>žlab odvodňovací polymerbetonový se spádem dna 0,5% 1000x130x155/160mm</t>
  </si>
  <si>
    <t>719339625</t>
  </si>
  <si>
    <t>70</t>
  </si>
  <si>
    <t>56241030</t>
  </si>
  <si>
    <t>rošt mřížkový B125 Pz dl 1m oka 30/10 pro žlab PE š 200mm</t>
  </si>
  <si>
    <t>-1491731855</t>
  </si>
  <si>
    <t>71</t>
  </si>
  <si>
    <t>953961216</t>
  </si>
  <si>
    <t>Kotvy chemickou patronou M 24 hl 210 mm do betonu, ŽB nebo kamene s vyvrtáním otvoru</t>
  </si>
  <si>
    <t>-1579721328</t>
  </si>
  <si>
    <t>Kotvy chemické s vyvrtáním otvoru do betonu, železobetonu nebo tvrdého kamene chemická patrona, velikost M 24, hloubka 210 mm</t>
  </si>
  <si>
    <t>https://podminky.urs.cz/item/CS_URS_2021_02/953961216</t>
  </si>
  <si>
    <t>Poznámka k položce:_x000d_
vývet M22</t>
  </si>
  <si>
    <t>kotvení "L" výztuže</t>
  </si>
  <si>
    <t>72</t>
  </si>
  <si>
    <t>962022490</t>
  </si>
  <si>
    <t>Bourání zdiva nadzákladového kamenného na MC do 1 m3</t>
  </si>
  <si>
    <t>-1800384583</t>
  </si>
  <si>
    <t>Bourání zdiva nadzákladového kamenného na maltu cementovou, objemu do 1 m3</t>
  </si>
  <si>
    <t>https://podminky.urs.cz/item/CS_URS_2021_02/962022490</t>
  </si>
  <si>
    <t>"zídka-horní plocha"4,00*0,10</t>
  </si>
  <si>
    <t>73</t>
  </si>
  <si>
    <t>962042321</t>
  </si>
  <si>
    <t>Bourání zdiva nadzákladového z betonu prostého přes 1 m3</t>
  </si>
  <si>
    <t>875132936</t>
  </si>
  <si>
    <t>Bourání zdiva z betonu prostého nadzákladového objemu přes 1 m3</t>
  </si>
  <si>
    <t>https://podminky.urs.cz/item/CS_URS_2021_02/962042321</t>
  </si>
  <si>
    <t>"zídka"4,00*0,90</t>
  </si>
  <si>
    <t>74</t>
  </si>
  <si>
    <t>963022819</t>
  </si>
  <si>
    <t>Bourání kamenných schodišťových stupňů zhotovených na místě</t>
  </si>
  <si>
    <t>-1673044197</t>
  </si>
  <si>
    <t>Bourání kamenných schodišťových stupňů oblých, rovných nebo kosých zhotovených na místě</t>
  </si>
  <si>
    <t>https://podminky.urs.cz/item/CS_URS_2021_02/963022819</t>
  </si>
  <si>
    <t>8"ks"*2,60</t>
  </si>
  <si>
    <t>2"ks"*2,20</t>
  </si>
  <si>
    <t>75</t>
  </si>
  <si>
    <t>966006132</t>
  </si>
  <si>
    <t>Odstranění značek dopravních nebo orientačních se sloupky s betonovými patkami</t>
  </si>
  <si>
    <t>-1114997861</t>
  </si>
  <si>
    <t>Odstranění dopravních nebo orientačních značek se sloupkem s uložením hmot na vzdálenost do 20 m nebo s naložením na dopravní prostředek, se zásypem jam a jeho zhutněním s betonovou patkou</t>
  </si>
  <si>
    <t>https://podminky.urs.cz/item/CS_URS_2021_02/966006132</t>
  </si>
  <si>
    <t>Poznámka k položce:_x000d_
půvdní slpupek+značky, vč.uložení na mezideponii pro znovuosazení</t>
  </si>
  <si>
    <t>76</t>
  </si>
  <si>
    <t>966006211</t>
  </si>
  <si>
    <t>Odstranění svislých dopravních značek ze sloupů, sloupků nebo konzol</t>
  </si>
  <si>
    <t>-137813277</t>
  </si>
  <si>
    <t>Odstranění (demontáž) svislých dopravních značek s odklizením materiálu na skládku na vzdálenost do 20 m nebo s naložením na dopravní prostředek ze sloupů, sloupků nebo konzol</t>
  </si>
  <si>
    <t>https://podminky.urs.cz/item/CS_URS_2021_02/966006211</t>
  </si>
  <si>
    <t>77</t>
  </si>
  <si>
    <t>966072811</t>
  </si>
  <si>
    <t>Rozebrání rámového oplocení na ocelové sloupky v přes 1 do 2 m</t>
  </si>
  <si>
    <t>685568512</t>
  </si>
  <si>
    <t>Rozebrání oplocení z dílců rámových na ocelové sloupky, výšky přes 1 do 2 m</t>
  </si>
  <si>
    <t>https://podminky.urs.cz/item/CS_URS_2021_02/966072811</t>
  </si>
  <si>
    <t>78</t>
  </si>
  <si>
    <t>977211132</t>
  </si>
  <si>
    <t>Řezání stěnovou pilou kcí z kamene hl přes 200 do 350 mm</t>
  </si>
  <si>
    <t>14815999</t>
  </si>
  <si>
    <t>Řezání konstrukcí stěnovou pilou z kamene hloubka řezu přes 200 do 350 mm</t>
  </si>
  <si>
    <t>https://podminky.urs.cz/item/CS_URS_2021_02/977211132</t>
  </si>
  <si>
    <t>levá zídka, část A</t>
  </si>
  <si>
    <t>10,00</t>
  </si>
  <si>
    <t>79</t>
  </si>
  <si>
    <t>985131111</t>
  </si>
  <si>
    <t>Očištění ploch stěn, rubu kleneb a podlah tlakovou vodou</t>
  </si>
  <si>
    <t>1252190168</t>
  </si>
  <si>
    <t>https://podminky.urs.cz/item/CS_URS_2021_02/985131111</t>
  </si>
  <si>
    <t>"pravá zídka"(10,00*2,50)/2</t>
  </si>
  <si>
    <t>"levá zídka, část A"(10,00*2,50)/2</t>
  </si>
  <si>
    <t>"levá zídka, část B"6*0,75</t>
  </si>
  <si>
    <t>(10,00*2,50)/2</t>
  </si>
  <si>
    <t>80</t>
  </si>
  <si>
    <t>985142111</t>
  </si>
  <si>
    <t>Vysekání spojovací hmoty ze spár zdiva hl do 40 mm dl do 6 m/m2</t>
  </si>
  <si>
    <t>-698356143</t>
  </si>
  <si>
    <t>Vysekání spojovací hmoty ze spár zdiva včetně vyčištění hloubky spáry do 40 mm délky spáry na 1 m2 upravované plochy do 6 m</t>
  </si>
  <si>
    <t>https://podminky.urs.cz/item/CS_URS_2021_02/985142111</t>
  </si>
  <si>
    <t>Poznámka k položce:_x000d_
ruční očištění</t>
  </si>
  <si>
    <t>81</t>
  </si>
  <si>
    <t>985221111</t>
  </si>
  <si>
    <t>Doplnění zdiva kamenem do aktivované malty se spárami dl do 6 m/m2</t>
  </si>
  <si>
    <t>1611452215</t>
  </si>
  <si>
    <t>Doplnění zdiva ručně do aktivované malty kamenem délky spáry na 1 m2 upravované plochy do 6 m</t>
  </si>
  <si>
    <t>https://podminky.urs.cz/item/CS_URS_2021_02/985221111</t>
  </si>
  <si>
    <t>pravá zídka</t>
  </si>
  <si>
    <t>(12,50*0,30)/100*10</t>
  </si>
  <si>
    <t>82</t>
  </si>
  <si>
    <t>58380650</t>
  </si>
  <si>
    <t>kámen lomový neupravený žula, třída I netříděný</t>
  </si>
  <si>
    <t>-55396316</t>
  </si>
  <si>
    <t>0,75*2 'Přepočtené koeficientem množství</t>
  </si>
  <si>
    <t>83</t>
  </si>
  <si>
    <t>985231111</t>
  </si>
  <si>
    <t>Spárování zdiva aktivovanou maltou spára hl do 40 mm dl do 6 m/m2</t>
  </si>
  <si>
    <t>-454140886</t>
  </si>
  <si>
    <t>Spárování zdiva hloubky do 40 mm aktivovanou maltou délky spáry na 1 m2 upravované plochy do 6 m</t>
  </si>
  <si>
    <t>https://podminky.urs.cz/item/CS_URS_2021_02/985231111</t>
  </si>
  <si>
    <t>12,50</t>
  </si>
  <si>
    <t>84</t>
  </si>
  <si>
    <t>985232111</t>
  </si>
  <si>
    <t>Hloubkové spárování zdiva aktivovanou maltou spára hl do 80 mm dl do 6 m/m2</t>
  </si>
  <si>
    <t>-726787069</t>
  </si>
  <si>
    <t>Hloubkové spárování zdiva hloubky přes 40 do 80 mm aktivovanou maltou délky spáry na 1 m2 upravované plochy do 6 m</t>
  </si>
  <si>
    <t>https://podminky.urs.cz/item/CS_URS_2021_02/985232111</t>
  </si>
  <si>
    <t>85</t>
  </si>
  <si>
    <t>985323111</t>
  </si>
  <si>
    <t>Spojovací můstek reprofilovaného betonu na cementové bázi tl 1 mm</t>
  </si>
  <si>
    <t>1395579411</t>
  </si>
  <si>
    <t>Spojovací můstek reprofilovaného betonu na cementové bázi, tloušťky 1 mm</t>
  </si>
  <si>
    <t>https://podminky.urs.cz/item/CS_URS_2021_02/985323111</t>
  </si>
  <si>
    <t>86</t>
  </si>
  <si>
    <t>985324211</t>
  </si>
  <si>
    <t>Ochranný akrylátový nátěr betonu dvojnásobný s impregnací (OS-B)</t>
  </si>
  <si>
    <t>-329358977</t>
  </si>
  <si>
    <t>Ochranný nátěr betonu akrylátový dvojnásobný s impregnací (OS-B)</t>
  </si>
  <si>
    <t>https://podminky.urs.cz/item/CS_URS_2021_02/985324211</t>
  </si>
  <si>
    <t>Poznámka k položce:_x000d_
S2 dle TKP 31</t>
  </si>
  <si>
    <t>"boční plocha"12,50/2</t>
  </si>
  <si>
    <t>87</t>
  </si>
  <si>
    <t>985331219</t>
  </si>
  <si>
    <t>Dodatečné vlepování betonářské výztuže D 25 mm do chemické malty včetně vyvrtání otvoru</t>
  </si>
  <si>
    <t>1683628169</t>
  </si>
  <si>
    <t>Dodatečné vlepování betonářské výztuže včetně vyvrtání a vyčištění otvoru chemickou maltou průměr výztuže 25 mm</t>
  </si>
  <si>
    <t>https://podminky.urs.cz/item/CS_URS_2021_02/985331219</t>
  </si>
  <si>
    <t>4*0,20</t>
  </si>
  <si>
    <t>88</t>
  </si>
  <si>
    <t>13021429</t>
  </si>
  <si>
    <t>tyč kotevní celozávitová CKT D 16mm S 670 H</t>
  </si>
  <si>
    <t>1425890815</t>
  </si>
  <si>
    <t>997</t>
  </si>
  <si>
    <t>Přesun sutě</t>
  </si>
  <si>
    <t>89</t>
  </si>
  <si>
    <t>997013631</t>
  </si>
  <si>
    <t>Poplatek za uložení na skládce (skládkovné) stavebního odpadu směsného kód odpadu 17 09 04</t>
  </si>
  <si>
    <t>-72677709</t>
  </si>
  <si>
    <t>Poplatek za uložení stavebního odpadu na skládce (skládkovné) směsného stavebního a demoličního zatříděného do Katalogu odpadů pod kódem 17 09 04</t>
  </si>
  <si>
    <t>https://podminky.urs.cz/item/CS_URS_2021_02/997013631</t>
  </si>
  <si>
    <t>3,413</t>
  </si>
  <si>
    <t>90</t>
  </si>
  <si>
    <t>997013847</t>
  </si>
  <si>
    <t>Poplatek za uložení na skládce (skládkovné) odpadu asfaltového s dehtem kód odpadu 17 03 01</t>
  </si>
  <si>
    <t>-777914043</t>
  </si>
  <si>
    <t>Poplatek za uložení stavebního odpadu na skládce (skládkovné) asfaltového s obsahem dehtu zatříděného do Katalogu odpadů pod kódem 17 03 01</t>
  </si>
  <si>
    <t>https://podminky.urs.cz/item/CS_URS_2021_02/997013847</t>
  </si>
  <si>
    <t>12,54</t>
  </si>
  <si>
    <t>91</t>
  </si>
  <si>
    <t>997013863</t>
  </si>
  <si>
    <t xml:space="preserve">Poplatek za uložení stavebního odpadu na recyklační skládce (skládkovné) cihelného kód odpadu  17 01 02</t>
  </si>
  <si>
    <t>780719758</t>
  </si>
  <si>
    <t>Poplatek za uložení stavebního odpadu na recyklační skládce (skládkovné) cihelného zatříděného do Katalogu odpadů pod kódem 17 01 02</t>
  </si>
  <si>
    <t>https://podminky.urs.cz/item/CS_URS_2021_02/997013863</t>
  </si>
  <si>
    <t>1,00</t>
  </si>
  <si>
    <t>92</t>
  </si>
  <si>
    <t>997221571</t>
  </si>
  <si>
    <t>Vodorovná doprava vybouraných hmot do 1 km</t>
  </si>
  <si>
    <t>-1260183246</t>
  </si>
  <si>
    <t>Vodorovná doprava vybouraných hmot bez naložení, ale se složením a s hrubým urovnáním na vzdálenost do 1 km</t>
  </si>
  <si>
    <t>https://podminky.urs.cz/item/CS_URS_2021_02/997221571</t>
  </si>
  <si>
    <t>93</t>
  </si>
  <si>
    <t>997221579</t>
  </si>
  <si>
    <t>Příplatek ZKD 1 km u vodorovné dopravy vybouraných hmot</t>
  </si>
  <si>
    <t>1976794044</t>
  </si>
  <si>
    <t>Vodorovná doprava vybouraných hmot bez naložení, ale se složením a s hrubým urovnáním na vzdálenost Příplatek k ceně za každý další i započatý 1 km přes 1 km</t>
  </si>
  <si>
    <t>https://podminky.urs.cz/item/CS_URS_2021_02/997221579</t>
  </si>
  <si>
    <t>105,685*19 'Přepočtené koeficientem množství</t>
  </si>
  <si>
    <t>94</t>
  </si>
  <si>
    <t>997221612</t>
  </si>
  <si>
    <t>Nakládání vybouraných hmot na dopravní prostředky pro vodorovnou dopravu</t>
  </si>
  <si>
    <t>-1405565606</t>
  </si>
  <si>
    <t>Nakládání na dopravní prostředky pro vodorovnou dopravu vybouraných hmot</t>
  </si>
  <si>
    <t>https://podminky.urs.cz/item/CS_URS_2021_02/997221612</t>
  </si>
  <si>
    <t>95</t>
  </si>
  <si>
    <t>997221861</t>
  </si>
  <si>
    <t>Poplatek za uložení stavebního odpadu na recyklační skládce (skládkovné) z prostého betonu pod kódem 17 01 01</t>
  </si>
  <si>
    <t>668914240</t>
  </si>
  <si>
    <t>Poplatek za uložení stavebního odpadu na recyklační skládce (skládkovné) z prostého betonu zatříděného do Katalogu odpadů pod kódem 17 01 01</t>
  </si>
  <si>
    <t>https://podminky.urs.cz/item/CS_URS_2021_02/997221861</t>
  </si>
  <si>
    <t>7,92</t>
  </si>
  <si>
    <t>19,04</t>
  </si>
  <si>
    <t>30,45</t>
  </si>
  <si>
    <t>96</t>
  </si>
  <si>
    <t>997221873</t>
  </si>
  <si>
    <t>Poplatek za uložení stavebního odpadu na recyklační skládce (skládkovné) zeminy a kamení zatříděného do Katalogu odpadů pod kódem 17 05 04</t>
  </si>
  <si>
    <t>-2070782745</t>
  </si>
  <si>
    <t>https://podminky.urs.cz/item/CS_URS_2021_02/997221873</t>
  </si>
  <si>
    <t>28,50</t>
  </si>
  <si>
    <t>2,822</t>
  </si>
  <si>
    <t>998</t>
  </si>
  <si>
    <t>Přesun hmot</t>
  </si>
  <si>
    <t>97</t>
  </si>
  <si>
    <t>998225111</t>
  </si>
  <si>
    <t>Přesun hmot pro pozemní komunikace s krytem z kamene, monolitickým betonovým nebo živičným</t>
  </si>
  <si>
    <t>214136620</t>
  </si>
  <si>
    <t>Přesun hmot pro komunikace s krytem z kameniva, monolitickým betonovým nebo živičným dopravní vzdálenost do 200 m jakékoliv délky objektu</t>
  </si>
  <si>
    <t>https://podminky.urs.cz/item/CS_URS_2021_02/998225111</t>
  </si>
  <si>
    <t>PSV</t>
  </si>
  <si>
    <t>Práce a dodávky PSV</t>
  </si>
  <si>
    <t>711</t>
  </si>
  <si>
    <t>Izolace proti vodě, vlhkosti a plynům</t>
  </si>
  <si>
    <t>98</t>
  </si>
  <si>
    <t>711112001</t>
  </si>
  <si>
    <t>Provedení izolace proti zemní vlhkosti svislé za studena nátěrem penetračním</t>
  </si>
  <si>
    <t>2045891560</t>
  </si>
  <si>
    <t>Provedení izolace proti zemní vlhkosti natěradly a tmely za studena na ploše svislé S nátěrem penetračním</t>
  </si>
  <si>
    <t>https://podminky.urs.cz/item/CS_URS_2021_02/711112001</t>
  </si>
  <si>
    <t>10,00*0,80</t>
  </si>
  <si>
    <t>99</t>
  </si>
  <si>
    <t>11163150</t>
  </si>
  <si>
    <t>lak penetrační asfaltový</t>
  </si>
  <si>
    <t>502226154</t>
  </si>
  <si>
    <t>8*0,00034 'Přepočtené koeficientem množství</t>
  </si>
  <si>
    <t>100</t>
  </si>
  <si>
    <t>711112002</t>
  </si>
  <si>
    <t>Provedení izolace proti zemní vlhkosti svislé za studena lakem asfaltovým</t>
  </si>
  <si>
    <t>1147808477</t>
  </si>
  <si>
    <t>Provedení izolace proti zemní vlhkosti natěradly a tmely za studena na ploše svislé S nátěrem lakem asfaltovým</t>
  </si>
  <si>
    <t>https://podminky.urs.cz/item/CS_URS_2021_02/711112002</t>
  </si>
  <si>
    <t>10,00*0,80*2</t>
  </si>
  <si>
    <t>101</t>
  </si>
  <si>
    <t>11163152</t>
  </si>
  <si>
    <t>lak hydroizolační asfaltový</t>
  </si>
  <si>
    <t>458115754</t>
  </si>
  <si>
    <t>16*0,00041 'Přepočtené koeficientem množství</t>
  </si>
  <si>
    <t>102</t>
  </si>
  <si>
    <t>998711101</t>
  </si>
  <si>
    <t>Přesun hmot tonážní pro izolace proti vodě, vlhkosti a plynům v objektech v do 6 m</t>
  </si>
  <si>
    <t>-1891156040</t>
  </si>
  <si>
    <t>Přesun hmot pro izolace proti vodě, vlhkosti a plynům stanovený z hmotnosti přesunovaného materiálu vodorovná dopravní vzdálenost do 50 m v objektech výšky do 6 m</t>
  </si>
  <si>
    <t>https://podminky.urs.cz/item/CS_URS_2021_02/998711101</t>
  </si>
  <si>
    <t>764</t>
  </si>
  <si>
    <t>Konstrukce klempířské</t>
  </si>
  <si>
    <t>103</t>
  </si>
  <si>
    <t>764002841</t>
  </si>
  <si>
    <t>Demontáž oplechování horních ploch zdí a nadezdívek do suti</t>
  </si>
  <si>
    <t>1882414675</t>
  </si>
  <si>
    <t>Demontáž klempířských konstrukcí oplechování horních ploch zdí a nadezdívek do suti</t>
  </si>
  <si>
    <t>https://podminky.urs.cz/item/CS_URS_2021_02/764002841</t>
  </si>
  <si>
    <t>"levá zídka, část A"10,00</t>
  </si>
  <si>
    <t>104</t>
  </si>
  <si>
    <t>764214604</t>
  </si>
  <si>
    <t>Oplechování horních ploch a atik bez rohů z Pz s povrch úpravou mechanicky kotvené rš 330 mm</t>
  </si>
  <si>
    <t>-1159390551</t>
  </si>
  <si>
    <t>Oplechování horních ploch zdí a nadezdívek (atik) z pozinkovaného plechu s povrchovou úpravou mechanicky kotvené rš 330 mm</t>
  </si>
  <si>
    <t>https://podminky.urs.cz/item/CS_URS_2021_02/764214604</t>
  </si>
  <si>
    <t>105</t>
  </si>
  <si>
    <t>998764101</t>
  </si>
  <si>
    <t>Přesun hmot tonážní pro konstrukce klempířské v objektech v do 6 m</t>
  </si>
  <si>
    <t>-558560687</t>
  </si>
  <si>
    <t>Přesun hmot pro konstrukce klempířské stanovený z hmotnosti přesunovaného materiálu vodorovná dopravní vzdálenost do 50 m v objektech výšky do 6 m</t>
  </si>
  <si>
    <t>https://podminky.urs.cz/item/CS_URS_2021_02/998764101</t>
  </si>
  <si>
    <t>767</t>
  </si>
  <si>
    <t>Konstrukce zámečnické</t>
  </si>
  <si>
    <t>106</t>
  </si>
  <si>
    <t>767163101</t>
  </si>
  <si>
    <t>Montáž přímého kovového zábradlí z dílců do zdiva nebo lehčeného betonu v rovině</t>
  </si>
  <si>
    <t>-1149491295</t>
  </si>
  <si>
    <t>Montáž kompletního kovového zábradlí přímého z dílců v rovině (na rovné ploše) kotveného do zdiva nebo lehčeného betonu</t>
  </si>
  <si>
    <t>https://podminky.urs.cz/item/CS_URS_2021_02/767163101</t>
  </si>
  <si>
    <t>zábradlí do palisád</t>
  </si>
  <si>
    <t>34,00</t>
  </si>
  <si>
    <t>107</t>
  </si>
  <si>
    <t>767163121</t>
  </si>
  <si>
    <t>Montáž přímého kovového zábradlí z dílců do betonu v rovině</t>
  </si>
  <si>
    <t>-1867726325</t>
  </si>
  <si>
    <t>Montáž kompletního kovového zábradlí přímého z dílců v rovině (na rovné ploše) kotveného do betonu</t>
  </si>
  <si>
    <t>https://podminky.urs.cz/item/CS_URS_2021_02/767163121</t>
  </si>
  <si>
    <t>zábradlí do betonu</t>
  </si>
  <si>
    <t>66,00</t>
  </si>
  <si>
    <t>108</t>
  </si>
  <si>
    <t>55342284. R</t>
  </si>
  <si>
    <t>zábradlí s hranatým sloupkem , dle výkresu zábradlí</t>
  </si>
  <si>
    <t>209689790</t>
  </si>
  <si>
    <t>Poznámka k položce:_x000d_
včetně protikorozní úpravy dle TKP 19B</t>
  </si>
  <si>
    <t>100*1,05 'Přepočtené koeficientem množství</t>
  </si>
  <si>
    <t>109</t>
  </si>
  <si>
    <t>767995111</t>
  </si>
  <si>
    <t>Montáž atypických zámečnických konstrukcí hm do 5 kg</t>
  </si>
  <si>
    <t>-1820047957</t>
  </si>
  <si>
    <t>Montáž ostatních atypických zámečnických konstrukcí hmotnosti do 5 kg</t>
  </si>
  <si>
    <t>https://podminky.urs.cz/item/CS_URS_2021_02/767995111</t>
  </si>
  <si>
    <t>(4*(0,150*0,250*0,010)*7850"kg/m2")</t>
  </si>
  <si>
    <t>110</t>
  </si>
  <si>
    <t>13611228</t>
  </si>
  <si>
    <t>plech ocelový hladký jakost S235JR tl 10mm tabule</t>
  </si>
  <si>
    <t>1514452317</t>
  </si>
  <si>
    <t>(4*(0,150*0,25*0,010)*7850"kg/m2")/1000</t>
  </si>
  <si>
    <t>111</t>
  </si>
  <si>
    <t>998767101</t>
  </si>
  <si>
    <t>Přesun hmot tonážní pro zámečnické konstrukce v objektech v do 6 m</t>
  </si>
  <si>
    <t>492308738</t>
  </si>
  <si>
    <t>Přesun hmot pro zámečnické konstrukce stanovený z hmotnosti přesunovaného materiálu vodorovná dopravní vzdálenost do 50 m v objektech výšky do 6 m</t>
  </si>
  <si>
    <t>https://podminky.urs.cz/item/CS_URS_2021_02/998767101</t>
  </si>
  <si>
    <t>SO 201 - Nové opěrné zdi</t>
  </si>
  <si>
    <t xml:space="preserve">    2 - Zakládání</t>
  </si>
  <si>
    <t>122451103</t>
  </si>
  <si>
    <t>Odkopávky a prokopávky nezapažené v hornině třídy těžitelnosti II skupiny 5 objem do 100 m3 strojně</t>
  </si>
  <si>
    <t>Odkopávky a prokopávky nezapažené strojně v hornině třídy těžitelnosti II skupiny 5 přes 50 do 100 m3</t>
  </si>
  <si>
    <t>https://podminky.urs.cz/item/CS_URS_2021_02/122451103</t>
  </si>
  <si>
    <t>odkopání svahu</t>
  </si>
  <si>
    <t>úsek 1</t>
  </si>
  <si>
    <t>9*1,2*2,2</t>
  </si>
  <si>
    <t>-9*0,4*1 "bourání nefunkční kamenné zdi nad terénem"</t>
  </si>
  <si>
    <t>úsek 2</t>
  </si>
  <si>
    <t>12,45*1*1,3</t>
  </si>
  <si>
    <t>-12,45*0,4*1 "bourání nefunkční kamenné zdi nad terénem"</t>
  </si>
  <si>
    <t>úsek 3</t>
  </si>
  <si>
    <t>38,5*1*0,8</t>
  </si>
  <si>
    <t>-38,5*0,4*0,6 "bourání nefunkční kamenné zdi nad terénem"</t>
  </si>
  <si>
    <t>129951111</t>
  </si>
  <si>
    <t>Bourání zdiva kamenného v odkopávkách nebo prokopávkách na MV, MVC strojně</t>
  </si>
  <si>
    <t>Bourání konstrukcí v odkopávkách a prokopávkách strojně s přemístěním suti na hromady na vzdálenost do 20 m nebo s naložením na dopravní prostředek ze zdiva kamenného, pro jakýkoliv druh kamene na maltu vápennou nebo vápenocementovou</t>
  </si>
  <si>
    <t>https://podminky.urs.cz/item/CS_URS_2021_02/129951111</t>
  </si>
  <si>
    <t>bourání stávající nefunkční kamenné zdi nad terénem</t>
  </si>
  <si>
    <t>9*0,4*1</t>
  </si>
  <si>
    <t>12,45*0,4*1</t>
  </si>
  <si>
    <t>38,5*0,4*0,6</t>
  </si>
  <si>
    <t>132451252</t>
  </si>
  <si>
    <t>Hloubení rýh nezapažených š do 2000 mm v hornině třídy těžitelnosti II skupiny 5 objem do 50 m3 strojně</t>
  </si>
  <si>
    <t>Hloubení nezapažených rýh šířky přes 800 do 2 000 mm strojně s urovnáním dna do předepsaného profilu a spádu v hornině třídy těžitelnosti II skupiny 5 přes 20 do 50 m3</t>
  </si>
  <si>
    <t>https://podminky.urs.cz/item/CS_URS_2021_02/132451252</t>
  </si>
  <si>
    <t>hloubení základů nové opěrné zdi</t>
  </si>
  <si>
    <t>9*1,2*0,4</t>
  </si>
  <si>
    <t>-9*0,6*0,7 "bourání základů stávající nefunkční kamenné zdi"</t>
  </si>
  <si>
    <t>12,45*1*0,7</t>
  </si>
  <si>
    <t>-12,45*0,6*0,7 "bourání základů stávající nefunkční kamenné zdi"</t>
  </si>
  <si>
    <t>38,5*1*0,7</t>
  </si>
  <si>
    <t>-38,5*0,6*0,7 "bourání základů stávající nefunkční kamenné zdi"</t>
  </si>
  <si>
    <t>139951111</t>
  </si>
  <si>
    <t>Bourání kcí v hloubených vykopávkách ze zdiva kamenného na MV, MVC strojně</t>
  </si>
  <si>
    <t>Bourání konstrukcí v hloubených vykopávkách strojně s přemístěním suti na hromady na vzdálenost do 20 m nebo s naložením na dopravní prostředek ze zdiva kamenného, pro jakýkoliv druh kamene na maltu vápennou nebo vápenocementovou</t>
  </si>
  <si>
    <t>https://podminky.urs.cz/item/CS_URS_2021_02/139951111</t>
  </si>
  <si>
    <t>bourání základové části stávající nefunkční kamenné zdi</t>
  </si>
  <si>
    <t>9*0,6*0,7</t>
  </si>
  <si>
    <t>12,45*0,6*0,7</t>
  </si>
  <si>
    <t>38,5*0,6*0,7</t>
  </si>
  <si>
    <t>162751137</t>
  </si>
  <si>
    <t>Vodorovné přemístění přes 9 000 do 10000 m výkopku/sypaniny z horniny třídy těžitelnosti II skupiny 4 a 5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</si>
  <si>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</si>
  <si>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https://podminky.urs.cz/item/CS_URS_2021_02/162751137</t>
  </si>
  <si>
    <t>10,791+3,597+22,33+19,565</t>
  </si>
  <si>
    <t>162751139</t>
  </si>
  <si>
    <t>Příplatek k vodorovnému přemístění výkopku/sypaniny z horniny třídy těžitelnosti II skupiny 4 a 5 ZKD 1000 m přes 10000 m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</si>
  <si>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</si>
  <si>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https://podminky.urs.cz/item/CS_URS_2021_02/162751139</t>
  </si>
  <si>
    <t>Přepočteno koeficientem</t>
  </si>
  <si>
    <t>56,283*6</t>
  </si>
  <si>
    <t>167151102</t>
  </si>
  <si>
    <t>Nakládání výkopku z hornin třídy těžitelnosti II skupiny 4 a 5 do 100 m3</t>
  </si>
  <si>
    <t>Nakládání, skládání a překládání neulehlého výkopku nebo sypaniny strojně nakládání, množství do 100 m3, z horniny třídy těžitelnosti II, skupiny 4 a 5</t>
  </si>
  <si>
    <t>https://podminky.urs.cz/item/CS_URS_2021_02/167151102</t>
  </si>
  <si>
    <t>171201231</t>
  </si>
  <si>
    <t>Poplatek za uložení zeminy a kamení na recyklační skládce (skládkovné) kód odpadu 17 05 04</t>
  </si>
  <si>
    <t>https://podminky.urs.cz/item/CS_URS_2021_02/171201231</t>
  </si>
  <si>
    <t>56,283*1,8</t>
  </si>
  <si>
    <t>174151101</t>
  </si>
  <si>
    <t>Zásyp jam, šachet rýh nebo kolem objektů sypaninou se zhutněním</t>
  </si>
  <si>
    <t>Zásyp sypaninou z jakékoliv horniny strojně s uložením výkopku ve vrstvách se zhutněním jam, šachet, rýh nebo kolem objektů v těchto vykopávkách</t>
  </si>
  <si>
    <t>https://podminky.urs.cz/item/CS_URS_2021_02/174151101</t>
  </si>
  <si>
    <t>52,925+17,82+14,806+25,179</t>
  </si>
  <si>
    <t>-56,283</t>
  </si>
  <si>
    <t>175151101</t>
  </si>
  <si>
    <t>Obsypání potrubí strojně sypaninou bez prohození, uloženou do 3 m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</si>
  <si>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</si>
  <si>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https://podminky.urs.cz/item/CS_URS_2021_02/175151101</t>
  </si>
  <si>
    <t>drenáž za opěrnou zdí</t>
  </si>
  <si>
    <t>9*0,3*0,4</t>
  </si>
  <si>
    <t>12,45*0,3*0,4</t>
  </si>
  <si>
    <t>38,5*0,3*0,4</t>
  </si>
  <si>
    <t>58343872</t>
  </si>
  <si>
    <t>kamenivo drcené hrubé frakce 8/16</t>
  </si>
  <si>
    <t>7,194</t>
  </si>
  <si>
    <t>0,3*0,2*(9+12,45+38,5)</t>
  </si>
  <si>
    <t>10,791*2 "Přepočtené koeficientem množství</t>
  </si>
  <si>
    <t>181411132</t>
  </si>
  <si>
    <t>Založení parkového trávníku výsevem pl do 1000 m2 ve svahu přes 1:5 do 1:2</t>
  </si>
  <si>
    <t>Založení trávníku na půdě předem připravené plochy do 1000 m2 výsevem včetně utažení parkového na svahu přes 1:5 do 1:2</t>
  </si>
  <si>
    <t>https://podminky.urs.cz/item/CS_URS_2021_02/181411132</t>
  </si>
  <si>
    <t>182351123</t>
  </si>
  <si>
    <t>Rozprostření ornice pl přes 100 do 500 m2 ve svahu přes 1:5 tl vrstvy do 200 mm strojně</t>
  </si>
  <si>
    <t>Rozprostření a urovnání ornice ve svahu sklonu přes 1:5 strojně při souvislé ploše přes 100 do 500 m2, tl. vrstvy do 200 mm</t>
  </si>
  <si>
    <t>https://podminky.urs.cz/item/CS_URS_2021_02/182351123</t>
  </si>
  <si>
    <t>120*0,1*1,7</t>
  </si>
  <si>
    <t>Zakládání</t>
  </si>
  <si>
    <t>211971110</t>
  </si>
  <si>
    <t>Zřízení opláštění žeber nebo trativodů geotextilií v rýze nebo zářezu sklonu do 1:2</t>
  </si>
  <si>
    <t>Zřízení opláštění výplně z geotextilie odvodňovacích žeber nebo trativodů v rýze nebo zářezu se stěnami šikmými o sklonu do 1:2</t>
  </si>
  <si>
    <t>https://podminky.urs.cz/item/CS_URS_2021_02/211971110</t>
  </si>
  <si>
    <t>60*1</t>
  </si>
  <si>
    <t>69311081</t>
  </si>
  <si>
    <t>geotextilie netkaná separační, ochranná, filtrační, drenážní PES 300g/m2</t>
  </si>
  <si>
    <t>212532111</t>
  </si>
  <si>
    <t>Lože pro trativody z kameniva hrubého drceného</t>
  </si>
  <si>
    <t>https://podminky.urs.cz/item/CS_URS_2021_02/212532111</t>
  </si>
  <si>
    <t>9*0,3*0,2</t>
  </si>
  <si>
    <t>12,45*0,3*0,2</t>
  </si>
  <si>
    <t>38,5*0,3*0,2</t>
  </si>
  <si>
    <t>212755214</t>
  </si>
  <si>
    <t>Trativody z drenážních trubek plastových flexibilních D 100 mm bez lože</t>
  </si>
  <si>
    <t>Trativody bez lože z drenážních trubek plastových flexibilních D 100 mm</t>
  </si>
  <si>
    <t>https://podminky.urs.cz/item/CS_URS_2021_02/212755214</t>
  </si>
  <si>
    <t>274313711</t>
  </si>
  <si>
    <t>Základové pásy z betonu tř. C 20/25</t>
  </si>
  <si>
    <t>Základy z betonu prostého pasy betonu kamenem neprokládaného tř. C 20/25</t>
  </si>
  <si>
    <t>https://podminky.urs.cz/item/CS_URS_2021_02/274313711</t>
  </si>
  <si>
    <t>beton C20/25 XA1, XC2</t>
  </si>
  <si>
    <t>9*1*0,5</t>
  </si>
  <si>
    <t>12,45*0,7*0,5</t>
  </si>
  <si>
    <t>38,5*0,7*0,5</t>
  </si>
  <si>
    <t>274351121</t>
  </si>
  <si>
    <t>Zřízení bednění základových pasů rovného</t>
  </si>
  <si>
    <t>Bednění základů pasů rovné zřízení</t>
  </si>
  <si>
    <t>https://podminky.urs.cz/item/CS_URS_2021_02/274351121</t>
  </si>
  <si>
    <t>2*9*0,5+2*1*0,5</t>
  </si>
  <si>
    <t>2*12,45*0,5+2*0,7*0,5</t>
  </si>
  <si>
    <t>2*38,5*0,5+2*0,7*0,5</t>
  </si>
  <si>
    <t>274351122</t>
  </si>
  <si>
    <t>Odstranění bednění základových pasů rovného</t>
  </si>
  <si>
    <t>Bednění základů pasů rovné odstranění</t>
  </si>
  <si>
    <t>https://podminky.urs.cz/item/CS_URS_2021_02/274351122</t>
  </si>
  <si>
    <t>327211113</t>
  </si>
  <si>
    <t>Zdivo opěrných zdí z nepravidelných kamenů na maltu obj kamene do 0,02 m3 š spáry přes 10 do 20 mm</t>
  </si>
  <si>
    <t>Zdivo nadzákladové opěrných zdí a valů z lomového kamene štípaného nebo ručně vybíraného na maltu z nepravidelných kamenů objemu 1 kusu kamene do 0,02 m3, šířka spáry přes 10 do 20 mm</t>
  </si>
  <si>
    <t>https://podminky.urs.cz/item/CS_URS_2021_02/327211113</t>
  </si>
  <si>
    <t>9*1,7*0,45</t>
  </si>
  <si>
    <t>12,45*1*0,4</t>
  </si>
  <si>
    <t>38,5*0,5*0,4</t>
  </si>
  <si>
    <t>334791112</t>
  </si>
  <si>
    <t>Prostup ve zdech z plastových trub DN do 110</t>
  </si>
  <si>
    <t>Prostup ve zdech z plastových trub průměru do DN 110</t>
  </si>
  <si>
    <t>https://podminky.urs.cz/item/CS_URS_2021_02/334791112</t>
  </si>
  <si>
    <t>odvodnění opěrné zdi</t>
  </si>
  <si>
    <t>3*2</t>
  </si>
  <si>
    <t>628332121</t>
  </si>
  <si>
    <t>Omítka cementová zdí a valů zatřená hladká</t>
  </si>
  <si>
    <t>Omítka cementová zdí a valů zatřená na zdivu nebo na betonu hladká</t>
  </si>
  <si>
    <t>https://podminky.urs.cz/item/CS_URS_2021_02/628332121</t>
  </si>
  <si>
    <t>koruna zdi</t>
  </si>
  <si>
    <t>9*0,35</t>
  </si>
  <si>
    <t>12,45*0,35</t>
  </si>
  <si>
    <t>38,5*0,35</t>
  </si>
  <si>
    <t>628631211</t>
  </si>
  <si>
    <t>Spárování zdí a valů z lomového kamene cementovou maltou hl do 30 mm</t>
  </si>
  <si>
    <t>Spárování zdiva opěrných zdí a valů cementovou maltou hloubky spárování do 30 mm, zdiva z lomového kamene</t>
  </si>
  <si>
    <t>https://podminky.urs.cz/item/CS_URS_2021_02/628631211</t>
  </si>
  <si>
    <t>9*1,7+0,45*1,7</t>
  </si>
  <si>
    <t>12,45*1</t>
  </si>
  <si>
    <t>38,5*0,5+0,4*0,5</t>
  </si>
  <si>
    <t>95396111R</t>
  </si>
  <si>
    <t>Kotvy chemickým tmelem M 18 hl 400 mm do betonu, ŽB nebo kamene s vyvrtáním otvoru</t>
  </si>
  <si>
    <t>Kotvy chemické s vyvrtáním otvoru do betonu, železobetonu nebo tvrdého kamene tmel, velikost M 18, hloubka 400 mm</t>
  </si>
  <si>
    <t>kotvení nové kamenné zdi do betonového základu</t>
  </si>
  <si>
    <t>120</t>
  </si>
  <si>
    <t>13021015</t>
  </si>
  <si>
    <t>tyč ocelová kruhová žebírková DIN 488 jakost B500B (10 505) výztuž do betonu D 16mm</t>
  </si>
  <si>
    <t>120*0,8*1,58*0,001*1,05</t>
  </si>
  <si>
    <t>998153211</t>
  </si>
  <si>
    <t>Přesun hmot ruční pro samostatné zdi a valy zděné nebo betonové monolitické v do 12 m</t>
  </si>
  <si>
    <t>Přesun hmot ruční pro zdi a valy samostatné se svislou nosnou konstrukcí zděnou nebo monolitickou betonovou vodorovná dopravní vzdálenost do 50 m, pro zdi výšky do 12 m</t>
  </si>
  <si>
    <t>https://podminky.urs.cz/item/CS_URS_2021_02/998153211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</si>
</sst>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7"/>
      <color rgb="FF969696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28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8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6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37" fillId="0" borderId="0" xfId="0" applyFont="1" applyAlignment="1" applyProtection="1">
      <alignment horizontal="left" vertical="center"/>
    </xf>
    <xf numFmtId="0" fontId="38" fillId="0" borderId="0" xfId="1" applyFont="1" applyAlignment="1" applyProtection="1">
      <alignment vertical="center" wrapText="1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39" fillId="0" borderId="22" xfId="0" applyFont="1" applyBorder="1" applyAlignment="1" applyProtection="1">
      <alignment horizontal="center" vertical="center"/>
    </xf>
    <xf numFmtId="49" fontId="39" fillId="0" borderId="22" xfId="0" applyNumberFormat="1" applyFont="1" applyBorder="1" applyAlignment="1" applyProtection="1">
      <alignment horizontal="left" vertical="center" wrapText="1"/>
    </xf>
    <xf numFmtId="0" fontId="39" fillId="0" borderId="22" xfId="0" applyFont="1" applyBorder="1" applyAlignment="1" applyProtection="1">
      <alignment horizontal="left" vertical="center" wrapText="1"/>
    </xf>
    <xf numFmtId="0" fontId="39" fillId="0" borderId="22" xfId="0" applyFont="1" applyBorder="1" applyAlignment="1" applyProtection="1">
      <alignment horizontal="center" vertical="center" wrapText="1"/>
    </xf>
    <xf numFmtId="167" fontId="39" fillId="0" borderId="22" xfId="0" applyNumberFormat="1" applyFont="1" applyBorder="1" applyAlignment="1" applyProtection="1">
      <alignment vertical="center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012303000" TargetMode="External" /><Relationship Id="rId2" Type="http://schemas.openxmlformats.org/officeDocument/2006/relationships/hyperlink" Target="https://podminky.urs.cz/item/CS_URS_2021_02/013254000" TargetMode="External" /><Relationship Id="rId3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111301111" TargetMode="External" /><Relationship Id="rId2" Type="http://schemas.openxmlformats.org/officeDocument/2006/relationships/hyperlink" Target="https://podminky.urs.cz/item/CS_URS_2021_02/113107113" TargetMode="External" /><Relationship Id="rId3" Type="http://schemas.openxmlformats.org/officeDocument/2006/relationships/hyperlink" Target="https://podminky.urs.cz/item/CS_URS_2021_02/113107134" TargetMode="External" /><Relationship Id="rId4" Type="http://schemas.openxmlformats.org/officeDocument/2006/relationships/hyperlink" Target="https://podminky.urs.cz/item/CS_URS_2021_02/113107142" TargetMode="External" /><Relationship Id="rId5" Type="http://schemas.openxmlformats.org/officeDocument/2006/relationships/hyperlink" Target="https://podminky.urs.cz/item/CS_URS_2021_02/113154113" TargetMode="External" /><Relationship Id="rId6" Type="http://schemas.openxmlformats.org/officeDocument/2006/relationships/hyperlink" Target="https://podminky.urs.cz/item/CS_URS_2021_02/113201112" TargetMode="External" /><Relationship Id="rId7" Type="http://schemas.openxmlformats.org/officeDocument/2006/relationships/hyperlink" Target="https://podminky.urs.cz/item/CS_URS_2021_02/119005133" TargetMode="External" /><Relationship Id="rId8" Type="http://schemas.openxmlformats.org/officeDocument/2006/relationships/hyperlink" Target="https://podminky.urs.cz/item/CS_URS_2021_02/121112003" TargetMode="External" /><Relationship Id="rId9" Type="http://schemas.openxmlformats.org/officeDocument/2006/relationships/hyperlink" Target="https://podminky.urs.cz/item/CS_URS_2021_02/131213101" TargetMode="External" /><Relationship Id="rId10" Type="http://schemas.openxmlformats.org/officeDocument/2006/relationships/hyperlink" Target="https://podminky.urs.cz/item/CS_URS_2021_02/132212111" TargetMode="External" /><Relationship Id="rId11" Type="http://schemas.openxmlformats.org/officeDocument/2006/relationships/hyperlink" Target="https://podminky.urs.cz/item/CS_URS_2021_02/162202111" TargetMode="External" /><Relationship Id="rId12" Type="http://schemas.openxmlformats.org/officeDocument/2006/relationships/hyperlink" Target="https://podminky.urs.cz/item/CS_URS_2021_02/162251101" TargetMode="External" /><Relationship Id="rId13" Type="http://schemas.openxmlformats.org/officeDocument/2006/relationships/hyperlink" Target="https://podminky.urs.cz/item/CS_URS_2021_02/162702119" TargetMode="External" /><Relationship Id="rId14" Type="http://schemas.openxmlformats.org/officeDocument/2006/relationships/hyperlink" Target="https://podminky.urs.cz/item/CS_URS_2021_02/162751119" TargetMode="External" /><Relationship Id="rId15" Type="http://schemas.openxmlformats.org/officeDocument/2006/relationships/hyperlink" Target="https://podminky.urs.cz/item/CS_URS_2021_02/167151101" TargetMode="External" /><Relationship Id="rId16" Type="http://schemas.openxmlformats.org/officeDocument/2006/relationships/hyperlink" Target="https://podminky.urs.cz/item/CS_URS_2021_02/171201221" TargetMode="External" /><Relationship Id="rId17" Type="http://schemas.openxmlformats.org/officeDocument/2006/relationships/hyperlink" Target="https://podminky.urs.cz/item/CS_URS_2021_02/171251201" TargetMode="External" /><Relationship Id="rId18" Type="http://schemas.openxmlformats.org/officeDocument/2006/relationships/hyperlink" Target="https://podminky.urs.cz/item/CS_URS_2021_02/174111101" TargetMode="External" /><Relationship Id="rId19" Type="http://schemas.openxmlformats.org/officeDocument/2006/relationships/hyperlink" Target="https://podminky.urs.cz/item/CS_URS_2021_02/181351003" TargetMode="External" /><Relationship Id="rId20" Type="http://schemas.openxmlformats.org/officeDocument/2006/relationships/hyperlink" Target="https://podminky.urs.cz/item/CS_URS_2021_02/182103811" TargetMode="External" /><Relationship Id="rId21" Type="http://schemas.openxmlformats.org/officeDocument/2006/relationships/hyperlink" Target="https://podminky.urs.cz/item/CS_URS_2021_02/182111111" TargetMode="External" /><Relationship Id="rId22" Type="http://schemas.openxmlformats.org/officeDocument/2006/relationships/hyperlink" Target="https://podminky.urs.cz/item/CS_URS_2021_02/183111112" TargetMode="External" /><Relationship Id="rId23" Type="http://schemas.openxmlformats.org/officeDocument/2006/relationships/hyperlink" Target="https://podminky.urs.cz/item/CS_URS_2021_02/183405211" TargetMode="External" /><Relationship Id="rId24" Type="http://schemas.openxmlformats.org/officeDocument/2006/relationships/hyperlink" Target="https://podminky.urs.cz/item/CS_URS_2021_02/183405291" TargetMode="External" /><Relationship Id="rId25" Type="http://schemas.openxmlformats.org/officeDocument/2006/relationships/hyperlink" Target="https://podminky.urs.cz/item/CS_URS_2021_02/184102110" TargetMode="External" /><Relationship Id="rId26" Type="http://schemas.openxmlformats.org/officeDocument/2006/relationships/hyperlink" Target="https://podminky.urs.cz/item/CS_URS_2021_02/185803111" TargetMode="External" /><Relationship Id="rId27" Type="http://schemas.openxmlformats.org/officeDocument/2006/relationships/hyperlink" Target="https://podminky.urs.cz/item/CS_URS_2021_02/185804312" TargetMode="External" /><Relationship Id="rId28" Type="http://schemas.openxmlformats.org/officeDocument/2006/relationships/hyperlink" Target="https://podminky.urs.cz/item/CS_URS_2021_02/338171111" TargetMode="External" /><Relationship Id="rId29" Type="http://schemas.openxmlformats.org/officeDocument/2006/relationships/hyperlink" Target="https://podminky.urs.cz/item/CS_URS_2021_02/339921132" TargetMode="External" /><Relationship Id="rId30" Type="http://schemas.openxmlformats.org/officeDocument/2006/relationships/hyperlink" Target="https://podminky.urs.cz/item/CS_URS_2021_02/341311811" TargetMode="External" /><Relationship Id="rId31" Type="http://schemas.openxmlformats.org/officeDocument/2006/relationships/hyperlink" Target="https://podminky.urs.cz/item/CS_URS_2021_02/341351311" TargetMode="External" /><Relationship Id="rId32" Type="http://schemas.openxmlformats.org/officeDocument/2006/relationships/hyperlink" Target="https://podminky.urs.cz/item/CS_URS_2021_02/341351312" TargetMode="External" /><Relationship Id="rId33" Type="http://schemas.openxmlformats.org/officeDocument/2006/relationships/hyperlink" Target="https://podminky.urs.cz/item/CS_URS_2021_02/342361821" TargetMode="External" /><Relationship Id="rId34" Type="http://schemas.openxmlformats.org/officeDocument/2006/relationships/hyperlink" Target="https://podminky.urs.cz/item/CS_URS_2021_02/342362021" TargetMode="External" /><Relationship Id="rId35" Type="http://schemas.openxmlformats.org/officeDocument/2006/relationships/hyperlink" Target="https://podminky.urs.cz/item/CS_URS_2021_02/348401130" TargetMode="External" /><Relationship Id="rId36" Type="http://schemas.openxmlformats.org/officeDocument/2006/relationships/hyperlink" Target="https://podminky.urs.cz/item/CS_URS_2021_02/457542111" TargetMode="External" /><Relationship Id="rId37" Type="http://schemas.openxmlformats.org/officeDocument/2006/relationships/hyperlink" Target="https://podminky.urs.cz/item/CS_URS_2021_02/564851111" TargetMode="External" /><Relationship Id="rId38" Type="http://schemas.openxmlformats.org/officeDocument/2006/relationships/hyperlink" Target="https://podminky.urs.cz/item/CS_URS_2021_02/564911511" TargetMode="External" /><Relationship Id="rId39" Type="http://schemas.openxmlformats.org/officeDocument/2006/relationships/hyperlink" Target="https://podminky.urs.cz/item/CS_URS_2021_02/572241121" TargetMode="External" /><Relationship Id="rId40" Type="http://schemas.openxmlformats.org/officeDocument/2006/relationships/hyperlink" Target="https://podminky.urs.cz/item/CS_URS_2021_02/573231106" TargetMode="External" /><Relationship Id="rId41" Type="http://schemas.openxmlformats.org/officeDocument/2006/relationships/hyperlink" Target="https://podminky.urs.cz/item/CS_URS_2021_02/573231108" TargetMode="External" /><Relationship Id="rId42" Type="http://schemas.openxmlformats.org/officeDocument/2006/relationships/hyperlink" Target="https://podminky.urs.cz/item/CS_URS_2021_02/577133111" TargetMode="External" /><Relationship Id="rId43" Type="http://schemas.openxmlformats.org/officeDocument/2006/relationships/hyperlink" Target="https://podminky.urs.cz/item/CS_URS_2021_02/577144111" TargetMode="External" /><Relationship Id="rId44" Type="http://schemas.openxmlformats.org/officeDocument/2006/relationships/hyperlink" Target="https://podminky.urs.cz/item/CS_URS_2021_02/596211110" TargetMode="External" /><Relationship Id="rId45" Type="http://schemas.openxmlformats.org/officeDocument/2006/relationships/hyperlink" Target="https://podminky.urs.cz/item/CS_URS_2021_02/899331111" TargetMode="External" /><Relationship Id="rId46" Type="http://schemas.openxmlformats.org/officeDocument/2006/relationships/hyperlink" Target="https://podminky.urs.cz/item/CS_URS_2021_02/914111111" TargetMode="External" /><Relationship Id="rId47" Type="http://schemas.openxmlformats.org/officeDocument/2006/relationships/hyperlink" Target="https://podminky.urs.cz/item/CS_URS_2021_02/914511112" TargetMode="External" /><Relationship Id="rId48" Type="http://schemas.openxmlformats.org/officeDocument/2006/relationships/hyperlink" Target="https://podminky.urs.cz/item/CS_URS_2021_02/916131213" TargetMode="External" /><Relationship Id="rId49" Type="http://schemas.openxmlformats.org/officeDocument/2006/relationships/hyperlink" Target="https://podminky.urs.cz/item/CS_URS_2021_02/916231213" TargetMode="External" /><Relationship Id="rId50" Type="http://schemas.openxmlformats.org/officeDocument/2006/relationships/hyperlink" Target="https://podminky.urs.cz/item/CS_URS_2021_02/919112222" TargetMode="External" /><Relationship Id="rId51" Type="http://schemas.openxmlformats.org/officeDocument/2006/relationships/hyperlink" Target="https://podminky.urs.cz/item/CS_URS_2021_02/919122121" TargetMode="External" /><Relationship Id="rId52" Type="http://schemas.openxmlformats.org/officeDocument/2006/relationships/hyperlink" Target="https://podminky.urs.cz/item/CS_URS_2021_02/935113111" TargetMode="External" /><Relationship Id="rId53" Type="http://schemas.openxmlformats.org/officeDocument/2006/relationships/hyperlink" Target="https://podminky.urs.cz/item/CS_URS_2021_02/953961216" TargetMode="External" /><Relationship Id="rId54" Type="http://schemas.openxmlformats.org/officeDocument/2006/relationships/hyperlink" Target="https://podminky.urs.cz/item/CS_URS_2021_02/962022490" TargetMode="External" /><Relationship Id="rId55" Type="http://schemas.openxmlformats.org/officeDocument/2006/relationships/hyperlink" Target="https://podminky.urs.cz/item/CS_URS_2021_02/962042321" TargetMode="External" /><Relationship Id="rId56" Type="http://schemas.openxmlformats.org/officeDocument/2006/relationships/hyperlink" Target="https://podminky.urs.cz/item/CS_URS_2021_02/963022819" TargetMode="External" /><Relationship Id="rId57" Type="http://schemas.openxmlformats.org/officeDocument/2006/relationships/hyperlink" Target="https://podminky.urs.cz/item/CS_URS_2021_02/966006132" TargetMode="External" /><Relationship Id="rId58" Type="http://schemas.openxmlformats.org/officeDocument/2006/relationships/hyperlink" Target="https://podminky.urs.cz/item/CS_URS_2021_02/966006211" TargetMode="External" /><Relationship Id="rId59" Type="http://schemas.openxmlformats.org/officeDocument/2006/relationships/hyperlink" Target="https://podminky.urs.cz/item/CS_URS_2021_02/966072811" TargetMode="External" /><Relationship Id="rId60" Type="http://schemas.openxmlformats.org/officeDocument/2006/relationships/hyperlink" Target="https://podminky.urs.cz/item/CS_URS_2021_02/977211132" TargetMode="External" /><Relationship Id="rId61" Type="http://schemas.openxmlformats.org/officeDocument/2006/relationships/hyperlink" Target="https://podminky.urs.cz/item/CS_URS_2021_02/985131111" TargetMode="External" /><Relationship Id="rId62" Type="http://schemas.openxmlformats.org/officeDocument/2006/relationships/hyperlink" Target="https://podminky.urs.cz/item/CS_URS_2021_02/985142111" TargetMode="External" /><Relationship Id="rId63" Type="http://schemas.openxmlformats.org/officeDocument/2006/relationships/hyperlink" Target="https://podminky.urs.cz/item/CS_URS_2021_02/985221111" TargetMode="External" /><Relationship Id="rId64" Type="http://schemas.openxmlformats.org/officeDocument/2006/relationships/hyperlink" Target="https://podminky.urs.cz/item/CS_URS_2021_02/985231111" TargetMode="External" /><Relationship Id="rId65" Type="http://schemas.openxmlformats.org/officeDocument/2006/relationships/hyperlink" Target="https://podminky.urs.cz/item/CS_URS_2021_02/985232111" TargetMode="External" /><Relationship Id="rId66" Type="http://schemas.openxmlformats.org/officeDocument/2006/relationships/hyperlink" Target="https://podminky.urs.cz/item/CS_URS_2021_02/985323111" TargetMode="External" /><Relationship Id="rId67" Type="http://schemas.openxmlformats.org/officeDocument/2006/relationships/hyperlink" Target="https://podminky.urs.cz/item/CS_URS_2021_02/985324211" TargetMode="External" /><Relationship Id="rId68" Type="http://schemas.openxmlformats.org/officeDocument/2006/relationships/hyperlink" Target="https://podminky.urs.cz/item/CS_URS_2021_02/985331219" TargetMode="External" /><Relationship Id="rId69" Type="http://schemas.openxmlformats.org/officeDocument/2006/relationships/hyperlink" Target="https://podminky.urs.cz/item/CS_URS_2021_02/997013631" TargetMode="External" /><Relationship Id="rId70" Type="http://schemas.openxmlformats.org/officeDocument/2006/relationships/hyperlink" Target="https://podminky.urs.cz/item/CS_URS_2021_02/997013847" TargetMode="External" /><Relationship Id="rId71" Type="http://schemas.openxmlformats.org/officeDocument/2006/relationships/hyperlink" Target="https://podminky.urs.cz/item/CS_URS_2021_02/997013863" TargetMode="External" /><Relationship Id="rId72" Type="http://schemas.openxmlformats.org/officeDocument/2006/relationships/hyperlink" Target="https://podminky.urs.cz/item/CS_URS_2021_02/997221571" TargetMode="External" /><Relationship Id="rId73" Type="http://schemas.openxmlformats.org/officeDocument/2006/relationships/hyperlink" Target="https://podminky.urs.cz/item/CS_URS_2021_02/997221579" TargetMode="External" /><Relationship Id="rId74" Type="http://schemas.openxmlformats.org/officeDocument/2006/relationships/hyperlink" Target="https://podminky.urs.cz/item/CS_URS_2021_02/997221612" TargetMode="External" /><Relationship Id="rId75" Type="http://schemas.openxmlformats.org/officeDocument/2006/relationships/hyperlink" Target="https://podminky.urs.cz/item/CS_URS_2021_02/997221861" TargetMode="External" /><Relationship Id="rId76" Type="http://schemas.openxmlformats.org/officeDocument/2006/relationships/hyperlink" Target="https://podminky.urs.cz/item/CS_URS_2021_02/997221873" TargetMode="External" /><Relationship Id="rId77" Type="http://schemas.openxmlformats.org/officeDocument/2006/relationships/hyperlink" Target="https://podminky.urs.cz/item/CS_URS_2021_02/998225111" TargetMode="External" /><Relationship Id="rId78" Type="http://schemas.openxmlformats.org/officeDocument/2006/relationships/hyperlink" Target="https://podminky.urs.cz/item/CS_URS_2021_02/711112001" TargetMode="External" /><Relationship Id="rId79" Type="http://schemas.openxmlformats.org/officeDocument/2006/relationships/hyperlink" Target="https://podminky.urs.cz/item/CS_URS_2021_02/711112002" TargetMode="External" /><Relationship Id="rId80" Type="http://schemas.openxmlformats.org/officeDocument/2006/relationships/hyperlink" Target="https://podminky.urs.cz/item/CS_URS_2021_02/998711101" TargetMode="External" /><Relationship Id="rId81" Type="http://schemas.openxmlformats.org/officeDocument/2006/relationships/hyperlink" Target="https://podminky.urs.cz/item/CS_URS_2021_02/764002841" TargetMode="External" /><Relationship Id="rId82" Type="http://schemas.openxmlformats.org/officeDocument/2006/relationships/hyperlink" Target="https://podminky.urs.cz/item/CS_URS_2021_02/764214604" TargetMode="External" /><Relationship Id="rId83" Type="http://schemas.openxmlformats.org/officeDocument/2006/relationships/hyperlink" Target="https://podminky.urs.cz/item/CS_URS_2021_02/998764101" TargetMode="External" /><Relationship Id="rId84" Type="http://schemas.openxmlformats.org/officeDocument/2006/relationships/hyperlink" Target="https://podminky.urs.cz/item/CS_URS_2021_02/767163101" TargetMode="External" /><Relationship Id="rId85" Type="http://schemas.openxmlformats.org/officeDocument/2006/relationships/hyperlink" Target="https://podminky.urs.cz/item/CS_URS_2021_02/767163121" TargetMode="External" /><Relationship Id="rId86" Type="http://schemas.openxmlformats.org/officeDocument/2006/relationships/hyperlink" Target="https://podminky.urs.cz/item/CS_URS_2021_02/767995111" TargetMode="External" /><Relationship Id="rId87" Type="http://schemas.openxmlformats.org/officeDocument/2006/relationships/hyperlink" Target="https://podminky.urs.cz/item/CS_URS_2021_02/998767101" TargetMode="External" /><Relationship Id="rId88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122451103" TargetMode="External" /><Relationship Id="rId2" Type="http://schemas.openxmlformats.org/officeDocument/2006/relationships/hyperlink" Target="https://podminky.urs.cz/item/CS_URS_2021_02/129951111" TargetMode="External" /><Relationship Id="rId3" Type="http://schemas.openxmlformats.org/officeDocument/2006/relationships/hyperlink" Target="https://podminky.urs.cz/item/CS_URS_2021_02/132451252" TargetMode="External" /><Relationship Id="rId4" Type="http://schemas.openxmlformats.org/officeDocument/2006/relationships/hyperlink" Target="https://podminky.urs.cz/item/CS_URS_2021_02/139951111" TargetMode="External" /><Relationship Id="rId5" Type="http://schemas.openxmlformats.org/officeDocument/2006/relationships/hyperlink" Target="https://podminky.urs.cz/item/CS_URS_2021_02/162751137" TargetMode="External" /><Relationship Id="rId6" Type="http://schemas.openxmlformats.org/officeDocument/2006/relationships/hyperlink" Target="https://podminky.urs.cz/item/CS_URS_2021_02/162751139" TargetMode="External" /><Relationship Id="rId7" Type="http://schemas.openxmlformats.org/officeDocument/2006/relationships/hyperlink" Target="https://podminky.urs.cz/item/CS_URS_2021_02/167151102" TargetMode="External" /><Relationship Id="rId8" Type="http://schemas.openxmlformats.org/officeDocument/2006/relationships/hyperlink" Target="https://podminky.urs.cz/item/CS_URS_2021_02/171201231" TargetMode="External" /><Relationship Id="rId9" Type="http://schemas.openxmlformats.org/officeDocument/2006/relationships/hyperlink" Target="https://podminky.urs.cz/item/CS_URS_2021_02/171251201" TargetMode="External" /><Relationship Id="rId10" Type="http://schemas.openxmlformats.org/officeDocument/2006/relationships/hyperlink" Target="https://podminky.urs.cz/item/CS_URS_2021_02/174151101" TargetMode="External" /><Relationship Id="rId11" Type="http://schemas.openxmlformats.org/officeDocument/2006/relationships/hyperlink" Target="https://podminky.urs.cz/item/CS_URS_2021_02/175151101" TargetMode="External" /><Relationship Id="rId12" Type="http://schemas.openxmlformats.org/officeDocument/2006/relationships/hyperlink" Target="https://podminky.urs.cz/item/CS_URS_2021_02/181411132" TargetMode="External" /><Relationship Id="rId13" Type="http://schemas.openxmlformats.org/officeDocument/2006/relationships/hyperlink" Target="https://podminky.urs.cz/item/CS_URS_2021_02/182351123" TargetMode="External" /><Relationship Id="rId14" Type="http://schemas.openxmlformats.org/officeDocument/2006/relationships/hyperlink" Target="https://podminky.urs.cz/item/CS_URS_2021_02/211971110" TargetMode="External" /><Relationship Id="rId15" Type="http://schemas.openxmlformats.org/officeDocument/2006/relationships/hyperlink" Target="https://podminky.urs.cz/item/CS_URS_2021_02/212532111" TargetMode="External" /><Relationship Id="rId16" Type="http://schemas.openxmlformats.org/officeDocument/2006/relationships/hyperlink" Target="https://podminky.urs.cz/item/CS_URS_2021_02/212755214" TargetMode="External" /><Relationship Id="rId17" Type="http://schemas.openxmlformats.org/officeDocument/2006/relationships/hyperlink" Target="https://podminky.urs.cz/item/CS_URS_2021_02/274313711" TargetMode="External" /><Relationship Id="rId18" Type="http://schemas.openxmlformats.org/officeDocument/2006/relationships/hyperlink" Target="https://podminky.urs.cz/item/CS_URS_2021_02/274351121" TargetMode="External" /><Relationship Id="rId19" Type="http://schemas.openxmlformats.org/officeDocument/2006/relationships/hyperlink" Target="https://podminky.urs.cz/item/CS_URS_2021_02/274351122" TargetMode="External" /><Relationship Id="rId20" Type="http://schemas.openxmlformats.org/officeDocument/2006/relationships/hyperlink" Target="https://podminky.urs.cz/item/CS_URS_2021_02/327211113" TargetMode="External" /><Relationship Id="rId21" Type="http://schemas.openxmlformats.org/officeDocument/2006/relationships/hyperlink" Target="https://podminky.urs.cz/item/CS_URS_2021_02/334791112" TargetMode="External" /><Relationship Id="rId22" Type="http://schemas.openxmlformats.org/officeDocument/2006/relationships/hyperlink" Target="https://podminky.urs.cz/item/CS_URS_2021_02/628332121" TargetMode="External" /><Relationship Id="rId23" Type="http://schemas.openxmlformats.org/officeDocument/2006/relationships/hyperlink" Target="https://podminky.urs.cz/item/CS_URS_2021_02/628631211" TargetMode="External" /><Relationship Id="rId24" Type="http://schemas.openxmlformats.org/officeDocument/2006/relationships/hyperlink" Target="https://podminky.urs.cz/item/CS_URS_2021_02/998153211" TargetMode="External" /><Relationship Id="rId25" Type="http://schemas.openxmlformats.org/officeDocument/2006/relationships/drawing" Target="../drawings/drawing4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32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34</v>
      </c>
      <c r="AO17" s="23"/>
      <c r="AP17" s="23"/>
      <c r="AQ17" s="23"/>
      <c r="AR17" s="21"/>
      <c r="BE17" s="32"/>
      <c r="BS17" s="18" t="s">
        <v>35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32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33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34</v>
      </c>
      <c r="AO20" s="23"/>
      <c r="AP20" s="23"/>
      <c r="AQ20" s="23"/>
      <c r="AR20" s="21"/>
      <c r="BE20" s="32"/>
      <c r="BS20" s="18" t="s">
        <v>35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47.25" customHeight="1">
      <c r="B23" s="22"/>
      <c r="C23" s="23"/>
      <c r="D23" s="23"/>
      <c r="E23" s="37" t="s">
        <v>38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39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40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41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42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43</v>
      </c>
      <c r="E29" s="48"/>
      <c r="F29" s="33" t="s">
        <v>44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 2)</f>
        <v>0</v>
      </c>
      <c r="AL29" s="48"/>
      <c r="AM29" s="48"/>
      <c r="AN29" s="48"/>
      <c r="AO29" s="48"/>
      <c r="AP29" s="48"/>
      <c r="AQ29" s="48"/>
      <c r="AR29" s="51"/>
      <c r="BE29" s="52"/>
    </row>
    <row r="30" s="3" customFormat="1" ht="14.4" customHeight="1">
      <c r="A30" s="3"/>
      <c r="B30" s="47"/>
      <c r="C30" s="48"/>
      <c r="D30" s="48"/>
      <c r="E30" s="48"/>
      <c r="F30" s="33" t="s">
        <v>45</v>
      </c>
      <c r="G30" s="48"/>
      <c r="H30" s="48"/>
      <c r="I30" s="48"/>
      <c r="J30" s="48"/>
      <c r="K30" s="48"/>
      <c r="L30" s="49">
        <v>0.14999999999999999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 2)</f>
        <v>0</v>
      </c>
      <c r="AL30" s="48"/>
      <c r="AM30" s="48"/>
      <c r="AN30" s="48"/>
      <c r="AO30" s="48"/>
      <c r="AP30" s="48"/>
      <c r="AQ30" s="48"/>
      <c r="AR30" s="51"/>
      <c r="BE30" s="52"/>
    </row>
    <row r="31" hidden="1" s="3" customFormat="1" ht="14.4" customHeight="1">
      <c r="A31" s="3"/>
      <c r="B31" s="47"/>
      <c r="C31" s="48"/>
      <c r="D31" s="48"/>
      <c r="E31" s="48"/>
      <c r="F31" s="33" t="s">
        <v>46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hidden="1" s="3" customFormat="1" ht="14.4" customHeight="1">
      <c r="A32" s="3"/>
      <c r="B32" s="47"/>
      <c r="C32" s="48"/>
      <c r="D32" s="48"/>
      <c r="E32" s="48"/>
      <c r="F32" s="33" t="s">
        <v>47</v>
      </c>
      <c r="G32" s="48"/>
      <c r="H32" s="48"/>
      <c r="I32" s="48"/>
      <c r="J32" s="48"/>
      <c r="K32" s="48"/>
      <c r="L32" s="49">
        <v>0.14999999999999999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3" customFormat="1" ht="14.4" customHeight="1">
      <c r="A33" s="3"/>
      <c r="B33" s="47"/>
      <c r="C33" s="48"/>
      <c r="D33" s="48"/>
      <c r="E33" s="48"/>
      <c r="F33" s="33" t="s">
        <v>48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="2" customFormat="1" ht="25.92" customHeight="1">
      <c r="A35" s="39"/>
      <c r="B35" s="40"/>
      <c r="C35" s="53"/>
      <c r="D35" s="54" t="s">
        <v>49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50</v>
      </c>
      <c r="U35" s="55"/>
      <c r="V35" s="55"/>
      <c r="W35" s="55"/>
      <c r="X35" s="57" t="s">
        <v>51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6.96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="2" customFormat="1" ht="6.96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="2" customFormat="1" ht="24.96" customHeight="1">
      <c r="A42" s="39"/>
      <c r="B42" s="40"/>
      <c r="C42" s="24" t="s">
        <v>52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="2" customFormat="1" ht="6.96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21W21013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="5" customFormat="1" ht="36.96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KARLOVY VARY, STEZKA MEZI ULICEMI F. X. ŠALDY A TÁBORSKÁ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Karlovy Vary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 "","",AN8)</f>
        <v>19. 4. 2022</v>
      </c>
      <c r="AN47" s="73"/>
      <c r="AO47" s="41"/>
      <c r="AP47" s="41"/>
      <c r="AQ47" s="41"/>
      <c r="AR47" s="45"/>
      <c r="B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 "","",E11)</f>
        <v xml:space="preserve"> 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Woring s.r.o.</v>
      </c>
      <c r="AN49" s="65"/>
      <c r="AO49" s="65"/>
      <c r="AP49" s="65"/>
      <c r="AQ49" s="41"/>
      <c r="AR49" s="45"/>
      <c r="AS49" s="75" t="s">
        <v>53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 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36</v>
      </c>
      <c r="AJ50" s="41"/>
      <c r="AK50" s="41"/>
      <c r="AL50" s="41"/>
      <c r="AM50" s="74" t="str">
        <f>IF(E20="","",E20)</f>
        <v>Woring s.r.o.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="2" customFormat="1" ht="29.28" customHeight="1">
      <c r="A52" s="39"/>
      <c r="B52" s="40"/>
      <c r="C52" s="87" t="s">
        <v>54</v>
      </c>
      <c r="D52" s="88"/>
      <c r="E52" s="88"/>
      <c r="F52" s="88"/>
      <c r="G52" s="88"/>
      <c r="H52" s="89"/>
      <c r="I52" s="90" t="s">
        <v>55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56</v>
      </c>
      <c r="AH52" s="88"/>
      <c r="AI52" s="88"/>
      <c r="AJ52" s="88"/>
      <c r="AK52" s="88"/>
      <c r="AL52" s="88"/>
      <c r="AM52" s="88"/>
      <c r="AN52" s="90" t="s">
        <v>57</v>
      </c>
      <c r="AO52" s="88"/>
      <c r="AP52" s="88"/>
      <c r="AQ52" s="92" t="s">
        <v>58</v>
      </c>
      <c r="AR52" s="45"/>
      <c r="AS52" s="93" t="s">
        <v>59</v>
      </c>
      <c r="AT52" s="94" t="s">
        <v>60</v>
      </c>
      <c r="AU52" s="94" t="s">
        <v>61</v>
      </c>
      <c r="AV52" s="94" t="s">
        <v>62</v>
      </c>
      <c r="AW52" s="94" t="s">
        <v>63</v>
      </c>
      <c r="AX52" s="94" t="s">
        <v>64</v>
      </c>
      <c r="AY52" s="94" t="s">
        <v>65</v>
      </c>
      <c r="AZ52" s="94" t="s">
        <v>66</v>
      </c>
      <c r="BA52" s="94" t="s">
        <v>67</v>
      </c>
      <c r="BB52" s="94" t="s">
        <v>68</v>
      </c>
      <c r="BC52" s="94" t="s">
        <v>69</v>
      </c>
      <c r="BD52" s="95" t="s">
        <v>70</v>
      </c>
      <c r="BE52" s="39"/>
    </row>
    <row r="53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="6" customFormat="1" ht="32.4" customHeight="1">
      <c r="A54" s="6"/>
      <c r="B54" s="99"/>
      <c r="C54" s="100" t="s">
        <v>71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ROUND(SUM(AG55:AG57),2)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ROUND(SUM(AS55:AS57),2)</f>
        <v>0</v>
      </c>
      <c r="AT54" s="107">
        <f>ROUND(SUM(AV54:AW54),2)</f>
        <v>0</v>
      </c>
      <c r="AU54" s="108">
        <f>ROUND(SUM(AU55:AU57),5)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ROUND(SUM(AZ55:AZ57),2)</f>
        <v>0</v>
      </c>
      <c r="BA54" s="107">
        <f>ROUND(SUM(BA55:BA57),2)</f>
        <v>0</v>
      </c>
      <c r="BB54" s="107">
        <f>ROUND(SUM(BB55:BB57),2)</f>
        <v>0</v>
      </c>
      <c r="BC54" s="107">
        <f>ROUND(SUM(BC55:BC57),2)</f>
        <v>0</v>
      </c>
      <c r="BD54" s="109">
        <f>ROUND(SUM(BD55:BD57),2)</f>
        <v>0</v>
      </c>
      <c r="BE54" s="6"/>
      <c r="BS54" s="110" t="s">
        <v>72</v>
      </c>
      <c r="BT54" s="110" t="s">
        <v>73</v>
      </c>
      <c r="BU54" s="111" t="s">
        <v>74</v>
      </c>
      <c r="BV54" s="110" t="s">
        <v>75</v>
      </c>
      <c r="BW54" s="110" t="s">
        <v>5</v>
      </c>
      <c r="BX54" s="110" t="s">
        <v>76</v>
      </c>
      <c r="CL54" s="110" t="s">
        <v>19</v>
      </c>
    </row>
    <row r="55" s="7" customFormat="1" ht="16.5" customHeight="1">
      <c r="A55" s="112" t="s">
        <v>77</v>
      </c>
      <c r="B55" s="113"/>
      <c r="C55" s="114"/>
      <c r="D55" s="115" t="s">
        <v>78</v>
      </c>
      <c r="E55" s="115"/>
      <c r="F55" s="115"/>
      <c r="G55" s="115"/>
      <c r="H55" s="115"/>
      <c r="I55" s="116"/>
      <c r="J55" s="115" t="s">
        <v>79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 000 - VON'!J30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80</v>
      </c>
      <c r="AR55" s="119"/>
      <c r="AS55" s="120">
        <v>0</v>
      </c>
      <c r="AT55" s="121">
        <f>ROUND(SUM(AV55:AW55),2)</f>
        <v>0</v>
      </c>
      <c r="AU55" s="122">
        <f>'SO 000 - VON'!P85</f>
        <v>0</v>
      </c>
      <c r="AV55" s="121">
        <f>'SO 000 - VON'!J33</f>
        <v>0</v>
      </c>
      <c r="AW55" s="121">
        <f>'SO 000 - VON'!J34</f>
        <v>0</v>
      </c>
      <c r="AX55" s="121">
        <f>'SO 000 - VON'!J35</f>
        <v>0</v>
      </c>
      <c r="AY55" s="121">
        <f>'SO 000 - VON'!J36</f>
        <v>0</v>
      </c>
      <c r="AZ55" s="121">
        <f>'SO 000 - VON'!F33</f>
        <v>0</v>
      </c>
      <c r="BA55" s="121">
        <f>'SO 000 - VON'!F34</f>
        <v>0</v>
      </c>
      <c r="BB55" s="121">
        <f>'SO 000 - VON'!F35</f>
        <v>0</v>
      </c>
      <c r="BC55" s="121">
        <f>'SO 000 - VON'!F36</f>
        <v>0</v>
      </c>
      <c r="BD55" s="123">
        <f>'SO 000 - VON'!F37</f>
        <v>0</v>
      </c>
      <c r="BE55" s="7"/>
      <c r="BT55" s="124" t="s">
        <v>81</v>
      </c>
      <c r="BV55" s="124" t="s">
        <v>75</v>
      </c>
      <c r="BW55" s="124" t="s">
        <v>82</v>
      </c>
      <c r="BX55" s="124" t="s">
        <v>5</v>
      </c>
      <c r="CL55" s="124" t="s">
        <v>19</v>
      </c>
      <c r="CM55" s="124" t="s">
        <v>83</v>
      </c>
    </row>
    <row r="56" s="7" customFormat="1" ht="16.5" customHeight="1">
      <c r="A56" s="112" t="s">
        <v>77</v>
      </c>
      <c r="B56" s="113"/>
      <c r="C56" s="114"/>
      <c r="D56" s="115" t="s">
        <v>84</v>
      </c>
      <c r="E56" s="115"/>
      <c r="F56" s="115"/>
      <c r="G56" s="115"/>
      <c r="H56" s="115"/>
      <c r="I56" s="116"/>
      <c r="J56" s="115" t="s">
        <v>85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'SO 101 - Stezka pro pěší'!J30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80</v>
      </c>
      <c r="AR56" s="119"/>
      <c r="AS56" s="120">
        <v>0</v>
      </c>
      <c r="AT56" s="121">
        <f>ROUND(SUM(AV56:AW56),2)</f>
        <v>0</v>
      </c>
      <c r="AU56" s="122">
        <f>'SO 101 - Stezka pro pěší'!P93</f>
        <v>0</v>
      </c>
      <c r="AV56" s="121">
        <f>'SO 101 - Stezka pro pěší'!J33</f>
        <v>0</v>
      </c>
      <c r="AW56" s="121">
        <f>'SO 101 - Stezka pro pěší'!J34</f>
        <v>0</v>
      </c>
      <c r="AX56" s="121">
        <f>'SO 101 - Stezka pro pěší'!J35</f>
        <v>0</v>
      </c>
      <c r="AY56" s="121">
        <f>'SO 101 - Stezka pro pěší'!J36</f>
        <v>0</v>
      </c>
      <c r="AZ56" s="121">
        <f>'SO 101 - Stezka pro pěší'!F33</f>
        <v>0</v>
      </c>
      <c r="BA56" s="121">
        <f>'SO 101 - Stezka pro pěší'!F34</f>
        <v>0</v>
      </c>
      <c r="BB56" s="121">
        <f>'SO 101 - Stezka pro pěší'!F35</f>
        <v>0</v>
      </c>
      <c r="BC56" s="121">
        <f>'SO 101 - Stezka pro pěší'!F36</f>
        <v>0</v>
      </c>
      <c r="BD56" s="123">
        <f>'SO 101 - Stezka pro pěší'!F37</f>
        <v>0</v>
      </c>
      <c r="BE56" s="7"/>
      <c r="BT56" s="124" t="s">
        <v>81</v>
      </c>
      <c r="BV56" s="124" t="s">
        <v>75</v>
      </c>
      <c r="BW56" s="124" t="s">
        <v>86</v>
      </c>
      <c r="BX56" s="124" t="s">
        <v>5</v>
      </c>
      <c r="CL56" s="124" t="s">
        <v>19</v>
      </c>
      <c r="CM56" s="124" t="s">
        <v>83</v>
      </c>
    </row>
    <row r="57" s="7" customFormat="1" ht="16.5" customHeight="1">
      <c r="A57" s="112" t="s">
        <v>77</v>
      </c>
      <c r="B57" s="113"/>
      <c r="C57" s="114"/>
      <c r="D57" s="115" t="s">
        <v>87</v>
      </c>
      <c r="E57" s="115"/>
      <c r="F57" s="115"/>
      <c r="G57" s="115"/>
      <c r="H57" s="115"/>
      <c r="I57" s="116"/>
      <c r="J57" s="115" t="s">
        <v>88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'SO 201 - Nové opěrné zdi'!J30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80</v>
      </c>
      <c r="AR57" s="119"/>
      <c r="AS57" s="125">
        <v>0</v>
      </c>
      <c r="AT57" s="126">
        <f>ROUND(SUM(AV57:AW57),2)</f>
        <v>0</v>
      </c>
      <c r="AU57" s="127">
        <f>'SO 201 - Nové opěrné zdi'!P86</f>
        <v>0</v>
      </c>
      <c r="AV57" s="126">
        <f>'SO 201 - Nové opěrné zdi'!J33</f>
        <v>0</v>
      </c>
      <c r="AW57" s="126">
        <f>'SO 201 - Nové opěrné zdi'!J34</f>
        <v>0</v>
      </c>
      <c r="AX57" s="126">
        <f>'SO 201 - Nové opěrné zdi'!J35</f>
        <v>0</v>
      </c>
      <c r="AY57" s="126">
        <f>'SO 201 - Nové opěrné zdi'!J36</f>
        <v>0</v>
      </c>
      <c r="AZ57" s="126">
        <f>'SO 201 - Nové opěrné zdi'!F33</f>
        <v>0</v>
      </c>
      <c r="BA57" s="126">
        <f>'SO 201 - Nové opěrné zdi'!F34</f>
        <v>0</v>
      </c>
      <c r="BB57" s="126">
        <f>'SO 201 - Nové opěrné zdi'!F35</f>
        <v>0</v>
      </c>
      <c r="BC57" s="126">
        <f>'SO 201 - Nové opěrné zdi'!F36</f>
        <v>0</v>
      </c>
      <c r="BD57" s="128">
        <f>'SO 201 - Nové opěrné zdi'!F37</f>
        <v>0</v>
      </c>
      <c r="BE57" s="7"/>
      <c r="BT57" s="124" t="s">
        <v>81</v>
      </c>
      <c r="BV57" s="124" t="s">
        <v>75</v>
      </c>
      <c r="BW57" s="124" t="s">
        <v>89</v>
      </c>
      <c r="BX57" s="124" t="s">
        <v>5</v>
      </c>
      <c r="CL57" s="124" t="s">
        <v>19</v>
      </c>
      <c r="CM57" s="124" t="s">
        <v>83</v>
      </c>
    </row>
    <row r="58" s="2" customFormat="1" ht="30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5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="2" customFormat="1" ht="6.96" customHeight="1">
      <c r="A59" s="39"/>
      <c r="B59" s="60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45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</sheetData>
  <sheetProtection sheet="1" formatColumns="0" formatRows="0" objects="1" scenarios="1" spinCount="100000" saltValue="Y/nG/Jch7sKu60k5tEFkIi7M0YmMNZgeUZIUdPavaZYHEe4HCiZNsED3o1QX5q+oomLRZ3dqKsvOelN3Kyb8cw==" hashValue="EbSuMCBs3+lYOr1wUh/VypASeDdE48ZrzAHz348JhHTRGDoakSuKXHlwwAt1wOm52mkEvCKbSi+BsQR83tIt7w==" algorithmName="SHA-512" password="CC35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SO 000 - VON'!C2" display="/"/>
    <hyperlink ref="A56" location="'SO 101 - Stezka pro pěší'!C2" display="/"/>
    <hyperlink ref="A57" location="'SO 201 - Nové opěrné zdi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82</v>
      </c>
    </row>
    <row r="3" hidden="1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83</v>
      </c>
    </row>
    <row r="4" hidden="1" s="1" customFormat="1" ht="24.96" customHeight="1">
      <c r="B4" s="21"/>
      <c r="D4" s="131" t="s">
        <v>90</v>
      </c>
      <c r="L4" s="21"/>
      <c r="M4" s="132" t="s">
        <v>10</v>
      </c>
      <c r="AT4" s="18" t="s">
        <v>4</v>
      </c>
    </row>
    <row r="5" hidden="1" s="1" customFormat="1" ht="6.96" customHeight="1">
      <c r="B5" s="21"/>
      <c r="L5" s="21"/>
    </row>
    <row r="6" hidden="1" s="1" customFormat="1" ht="12" customHeight="1">
      <c r="B6" s="21"/>
      <c r="D6" s="133" t="s">
        <v>16</v>
      </c>
      <c r="L6" s="21"/>
    </row>
    <row r="7" hidden="1" s="1" customFormat="1" ht="16.5" customHeight="1">
      <c r="B7" s="21"/>
      <c r="E7" s="134" t="str">
        <f>'Rekapitulace stavby'!K6</f>
        <v>KARLOVY VARY, STEZKA MEZI ULICEMI F. X. ŠALDY A TÁBORSKÁ</v>
      </c>
      <c r="F7" s="133"/>
      <c r="G7" s="133"/>
      <c r="H7" s="133"/>
      <c r="L7" s="21"/>
    </row>
    <row r="8" hidden="1" s="2" customFormat="1" ht="12" customHeight="1">
      <c r="A8" s="39"/>
      <c r="B8" s="45"/>
      <c r="C8" s="39"/>
      <c r="D8" s="133" t="s">
        <v>91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hidden="1" s="2" customFormat="1" ht="16.5" customHeight="1">
      <c r="A9" s="39"/>
      <c r="B9" s="45"/>
      <c r="C9" s="39"/>
      <c r="D9" s="39"/>
      <c r="E9" s="136" t="s">
        <v>92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hidden="1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hidden="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hidden="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19. 4. 2022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hidden="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hidden="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hidden="1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hidden="1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hidden="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hidden="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hidden="1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hidden="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32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hidden="1" s="2" customFormat="1" ht="18" customHeight="1">
      <c r="A21" s="39"/>
      <c r="B21" s="45"/>
      <c r="C21" s="39"/>
      <c r="D21" s="39"/>
      <c r="E21" s="137" t="s">
        <v>33</v>
      </c>
      <c r="F21" s="39"/>
      <c r="G21" s="39"/>
      <c r="H21" s="39"/>
      <c r="I21" s="133" t="s">
        <v>28</v>
      </c>
      <c r="J21" s="137" t="s">
        <v>34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hidden="1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hidden="1" s="2" customFormat="1" ht="12" customHeight="1">
      <c r="A23" s="39"/>
      <c r="B23" s="45"/>
      <c r="C23" s="39"/>
      <c r="D23" s="133" t="s">
        <v>36</v>
      </c>
      <c r="E23" s="39"/>
      <c r="F23" s="39"/>
      <c r="G23" s="39"/>
      <c r="H23" s="39"/>
      <c r="I23" s="133" t="s">
        <v>26</v>
      </c>
      <c r="J23" s="137" t="s">
        <v>32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hidden="1" s="2" customFormat="1" ht="18" customHeight="1">
      <c r="A24" s="39"/>
      <c r="B24" s="45"/>
      <c r="C24" s="39"/>
      <c r="D24" s="39"/>
      <c r="E24" s="137" t="s">
        <v>33</v>
      </c>
      <c r="F24" s="39"/>
      <c r="G24" s="39"/>
      <c r="H24" s="39"/>
      <c r="I24" s="133" t="s">
        <v>28</v>
      </c>
      <c r="J24" s="137" t="s">
        <v>34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hidden="1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hidden="1" s="2" customFormat="1" ht="12" customHeight="1">
      <c r="A26" s="39"/>
      <c r="B26" s="45"/>
      <c r="C26" s="39"/>
      <c r="D26" s="133" t="s">
        <v>37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hidden="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hidden="1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hidden="1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hidden="1" s="2" customFormat="1" ht="25.44" customHeight="1">
      <c r="A30" s="39"/>
      <c r="B30" s="45"/>
      <c r="C30" s="39"/>
      <c r="D30" s="144" t="s">
        <v>39</v>
      </c>
      <c r="E30" s="39"/>
      <c r="F30" s="39"/>
      <c r="G30" s="39"/>
      <c r="H30" s="39"/>
      <c r="I30" s="39"/>
      <c r="J30" s="145">
        <f>ROUND(J85,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hidden="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hidden="1" s="2" customFormat="1" ht="14.4" customHeight="1">
      <c r="A32" s="39"/>
      <c r="B32" s="45"/>
      <c r="C32" s="39"/>
      <c r="D32" s="39"/>
      <c r="E32" s="39"/>
      <c r="F32" s="146" t="s">
        <v>41</v>
      </c>
      <c r="G32" s="39"/>
      <c r="H32" s="39"/>
      <c r="I32" s="146" t="s">
        <v>40</v>
      </c>
      <c r="J32" s="146" t="s">
        <v>42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hidden="1" s="2" customFormat="1" ht="14.4" customHeight="1">
      <c r="A33" s="39"/>
      <c r="B33" s="45"/>
      <c r="C33" s="39"/>
      <c r="D33" s="147" t="s">
        <v>43</v>
      </c>
      <c r="E33" s="133" t="s">
        <v>44</v>
      </c>
      <c r="F33" s="148">
        <f>ROUND((SUM(BE85:BE133)),  2)</f>
        <v>0</v>
      </c>
      <c r="G33" s="39"/>
      <c r="H33" s="39"/>
      <c r="I33" s="149">
        <v>0.20999999999999999</v>
      </c>
      <c r="J33" s="148">
        <f>ROUND(((SUM(BE85:BE133))*I33),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hidden="1" s="2" customFormat="1" ht="14.4" customHeight="1">
      <c r="A34" s="39"/>
      <c r="B34" s="45"/>
      <c r="C34" s="39"/>
      <c r="D34" s="39"/>
      <c r="E34" s="133" t="s">
        <v>45</v>
      </c>
      <c r="F34" s="148">
        <f>ROUND((SUM(BF85:BF133)),  2)</f>
        <v>0</v>
      </c>
      <c r="G34" s="39"/>
      <c r="H34" s="39"/>
      <c r="I34" s="149">
        <v>0.14999999999999999</v>
      </c>
      <c r="J34" s="148">
        <f>ROUND(((SUM(BF85:BF133))*I34),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46</v>
      </c>
      <c r="F35" s="148">
        <f>ROUND((SUM(BG85:BG133)),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47</v>
      </c>
      <c r="F36" s="148">
        <f>ROUND((SUM(BH85:BH133)),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48</v>
      </c>
      <c r="F37" s="148">
        <f>ROUND((SUM(BI85:BI133)),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25.44" customHeight="1">
      <c r="A39" s="39"/>
      <c r="B39" s="45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hidden="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hidden="1"/>
    <row r="42" hidden="1"/>
    <row r="43" hidden="1"/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93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KARLOVY VARY, STEZKA MEZI ULICEMI F. X. ŠALDY A TÁBORSKÁ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91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SO 000 - VON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Karlovy Vary</v>
      </c>
      <c r="G52" s="41"/>
      <c r="H52" s="41"/>
      <c r="I52" s="33" t="s">
        <v>23</v>
      </c>
      <c r="J52" s="73" t="str">
        <f>IF(J12="","",J12)</f>
        <v>19. 4. 2022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31</v>
      </c>
      <c r="J54" s="37" t="str">
        <f>E21</f>
        <v>Woring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>Woring s.r.o.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94</v>
      </c>
      <c r="D57" s="163"/>
      <c r="E57" s="163"/>
      <c r="F57" s="163"/>
      <c r="G57" s="163"/>
      <c r="H57" s="163"/>
      <c r="I57" s="163"/>
      <c r="J57" s="164" t="s">
        <v>95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71</v>
      </c>
      <c r="D59" s="41"/>
      <c r="E59" s="41"/>
      <c r="F59" s="41"/>
      <c r="G59" s="41"/>
      <c r="H59" s="41"/>
      <c r="I59" s="41"/>
      <c r="J59" s="103">
        <f>J85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96</v>
      </c>
    </row>
    <row r="60" s="9" customFormat="1" ht="24.96" customHeight="1">
      <c r="A60" s="9"/>
      <c r="B60" s="166"/>
      <c r="C60" s="167"/>
      <c r="D60" s="168" t="s">
        <v>97</v>
      </c>
      <c r="E60" s="169"/>
      <c r="F60" s="169"/>
      <c r="G60" s="169"/>
      <c r="H60" s="169"/>
      <c r="I60" s="169"/>
      <c r="J60" s="170">
        <f>J86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9" customFormat="1" ht="24.96" customHeight="1">
      <c r="A61" s="9"/>
      <c r="B61" s="166"/>
      <c r="C61" s="167"/>
      <c r="D61" s="168" t="s">
        <v>98</v>
      </c>
      <c r="E61" s="169"/>
      <c r="F61" s="169"/>
      <c r="G61" s="169"/>
      <c r="H61" s="169"/>
      <c r="I61" s="169"/>
      <c r="J61" s="170">
        <f>J96</f>
        <v>0</v>
      </c>
      <c r="K61" s="167"/>
      <c r="L61" s="171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="10" customFormat="1" ht="19.92" customHeight="1">
      <c r="A62" s="10"/>
      <c r="B62" s="172"/>
      <c r="C62" s="173"/>
      <c r="D62" s="174" t="s">
        <v>99</v>
      </c>
      <c r="E62" s="175"/>
      <c r="F62" s="175"/>
      <c r="G62" s="175"/>
      <c r="H62" s="175"/>
      <c r="I62" s="175"/>
      <c r="J62" s="176">
        <f>J97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100</v>
      </c>
      <c r="E63" s="175"/>
      <c r="F63" s="175"/>
      <c r="G63" s="175"/>
      <c r="H63" s="175"/>
      <c r="I63" s="175"/>
      <c r="J63" s="176">
        <f>J109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2"/>
      <c r="C64" s="173"/>
      <c r="D64" s="174" t="s">
        <v>101</v>
      </c>
      <c r="E64" s="175"/>
      <c r="F64" s="175"/>
      <c r="G64" s="175"/>
      <c r="H64" s="175"/>
      <c r="I64" s="175"/>
      <c r="J64" s="176">
        <f>J125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2"/>
      <c r="C65" s="173"/>
      <c r="D65" s="174" t="s">
        <v>102</v>
      </c>
      <c r="E65" s="175"/>
      <c r="F65" s="175"/>
      <c r="G65" s="175"/>
      <c r="H65" s="175"/>
      <c r="I65" s="175"/>
      <c r="J65" s="176">
        <f>J131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2" customFormat="1" ht="21.84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="2" customFormat="1" ht="6.96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="2" customFormat="1" ht="6.96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24.96" customHeight="1">
      <c r="A72" s="39"/>
      <c r="B72" s="40"/>
      <c r="C72" s="24" t="s">
        <v>103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6.96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6.5" customHeight="1">
      <c r="A75" s="39"/>
      <c r="B75" s="40"/>
      <c r="C75" s="41"/>
      <c r="D75" s="41"/>
      <c r="E75" s="161" t="str">
        <f>E7</f>
        <v>KARLOVY VARY, STEZKA MEZI ULICEMI F. X. ŠALDY A TÁBORSKÁ</v>
      </c>
      <c r="F75" s="33"/>
      <c r="G75" s="33"/>
      <c r="H75" s="33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2" customHeight="1">
      <c r="A76" s="39"/>
      <c r="B76" s="40"/>
      <c r="C76" s="33" t="s">
        <v>91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6.5" customHeight="1">
      <c r="A77" s="39"/>
      <c r="B77" s="40"/>
      <c r="C77" s="41"/>
      <c r="D77" s="41"/>
      <c r="E77" s="70" t="str">
        <f>E9</f>
        <v>SO 000 - VON</v>
      </c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6.96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2" customHeight="1">
      <c r="A79" s="39"/>
      <c r="B79" s="40"/>
      <c r="C79" s="33" t="s">
        <v>21</v>
      </c>
      <c r="D79" s="41"/>
      <c r="E79" s="41"/>
      <c r="F79" s="28" t="str">
        <f>F12</f>
        <v>Karlovy Vary</v>
      </c>
      <c r="G79" s="41"/>
      <c r="H79" s="41"/>
      <c r="I79" s="33" t="s">
        <v>23</v>
      </c>
      <c r="J79" s="73" t="str">
        <f>IF(J12="","",J12)</f>
        <v>19. 4. 2022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6.96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5.15" customHeight="1">
      <c r="A81" s="39"/>
      <c r="B81" s="40"/>
      <c r="C81" s="33" t="s">
        <v>25</v>
      </c>
      <c r="D81" s="41"/>
      <c r="E81" s="41"/>
      <c r="F81" s="28" t="str">
        <f>E15</f>
        <v xml:space="preserve"> </v>
      </c>
      <c r="G81" s="41"/>
      <c r="H81" s="41"/>
      <c r="I81" s="33" t="s">
        <v>31</v>
      </c>
      <c r="J81" s="37" t="str">
        <f>E21</f>
        <v>Woring s.r.o.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5.15" customHeight="1">
      <c r="A82" s="39"/>
      <c r="B82" s="40"/>
      <c r="C82" s="33" t="s">
        <v>29</v>
      </c>
      <c r="D82" s="41"/>
      <c r="E82" s="41"/>
      <c r="F82" s="28" t="str">
        <f>IF(E18="","",E18)</f>
        <v>Vyplň údaj</v>
      </c>
      <c r="G82" s="41"/>
      <c r="H82" s="41"/>
      <c r="I82" s="33" t="s">
        <v>36</v>
      </c>
      <c r="J82" s="37" t="str">
        <f>E24</f>
        <v>Woring s.r.o.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0.32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11" customFormat="1" ht="29.28" customHeight="1">
      <c r="A84" s="178"/>
      <c r="B84" s="179"/>
      <c r="C84" s="180" t="s">
        <v>104</v>
      </c>
      <c r="D84" s="181" t="s">
        <v>58</v>
      </c>
      <c r="E84" s="181" t="s">
        <v>54</v>
      </c>
      <c r="F84" s="181" t="s">
        <v>55</v>
      </c>
      <c r="G84" s="181" t="s">
        <v>105</v>
      </c>
      <c r="H84" s="181" t="s">
        <v>106</v>
      </c>
      <c r="I84" s="181" t="s">
        <v>107</v>
      </c>
      <c r="J84" s="181" t="s">
        <v>95</v>
      </c>
      <c r="K84" s="182" t="s">
        <v>108</v>
      </c>
      <c r="L84" s="183"/>
      <c r="M84" s="93" t="s">
        <v>19</v>
      </c>
      <c r="N84" s="94" t="s">
        <v>43</v>
      </c>
      <c r="O84" s="94" t="s">
        <v>109</v>
      </c>
      <c r="P84" s="94" t="s">
        <v>110</v>
      </c>
      <c r="Q84" s="94" t="s">
        <v>111</v>
      </c>
      <c r="R84" s="94" t="s">
        <v>112</v>
      </c>
      <c r="S84" s="94" t="s">
        <v>113</v>
      </c>
      <c r="T84" s="95" t="s">
        <v>114</v>
      </c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</row>
    <row r="85" s="2" customFormat="1" ht="22.8" customHeight="1">
      <c r="A85" s="39"/>
      <c r="B85" s="40"/>
      <c r="C85" s="100" t="s">
        <v>115</v>
      </c>
      <c r="D85" s="41"/>
      <c r="E85" s="41"/>
      <c r="F85" s="41"/>
      <c r="G85" s="41"/>
      <c r="H85" s="41"/>
      <c r="I85" s="41"/>
      <c r="J85" s="184">
        <f>BK85</f>
        <v>0</v>
      </c>
      <c r="K85" s="41"/>
      <c r="L85" s="45"/>
      <c r="M85" s="96"/>
      <c r="N85" s="185"/>
      <c r="O85" s="97"/>
      <c r="P85" s="186">
        <f>P86+P96</f>
        <v>0</v>
      </c>
      <c r="Q85" s="97"/>
      <c r="R85" s="186">
        <f>R86+R96</f>
        <v>0</v>
      </c>
      <c r="S85" s="97"/>
      <c r="T85" s="187">
        <f>T86+T96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72</v>
      </c>
      <c r="AU85" s="18" t="s">
        <v>96</v>
      </c>
      <c r="BK85" s="188">
        <f>BK86+BK96</f>
        <v>0</v>
      </c>
    </row>
    <row r="86" s="12" customFormat="1" ht="25.92" customHeight="1">
      <c r="A86" s="12"/>
      <c r="B86" s="189"/>
      <c r="C86" s="190"/>
      <c r="D86" s="191" t="s">
        <v>72</v>
      </c>
      <c r="E86" s="192" t="s">
        <v>116</v>
      </c>
      <c r="F86" s="192" t="s">
        <v>117</v>
      </c>
      <c r="G86" s="190"/>
      <c r="H86" s="190"/>
      <c r="I86" s="193"/>
      <c r="J86" s="194">
        <f>BK86</f>
        <v>0</v>
      </c>
      <c r="K86" s="190"/>
      <c r="L86" s="195"/>
      <c r="M86" s="196"/>
      <c r="N86" s="197"/>
      <c r="O86" s="197"/>
      <c r="P86" s="198">
        <f>SUM(P87:P95)</f>
        <v>0</v>
      </c>
      <c r="Q86" s="197"/>
      <c r="R86" s="198">
        <f>SUM(R87:R95)</f>
        <v>0</v>
      </c>
      <c r="S86" s="197"/>
      <c r="T86" s="199">
        <f>SUM(T87:T95)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118</v>
      </c>
      <c r="AT86" s="201" t="s">
        <v>72</v>
      </c>
      <c r="AU86" s="201" t="s">
        <v>73</v>
      </c>
      <c r="AY86" s="200" t="s">
        <v>119</v>
      </c>
      <c r="BK86" s="202">
        <f>SUM(BK87:BK95)</f>
        <v>0</v>
      </c>
    </row>
    <row r="87" s="2" customFormat="1" ht="16.5" customHeight="1">
      <c r="A87" s="39"/>
      <c r="B87" s="40"/>
      <c r="C87" s="203" t="s">
        <v>81</v>
      </c>
      <c r="D87" s="203" t="s">
        <v>120</v>
      </c>
      <c r="E87" s="204" t="s">
        <v>121</v>
      </c>
      <c r="F87" s="205" t="s">
        <v>122</v>
      </c>
      <c r="G87" s="206" t="s">
        <v>123</v>
      </c>
      <c r="H87" s="207">
        <v>1</v>
      </c>
      <c r="I87" s="208"/>
      <c r="J87" s="209">
        <f>ROUND(I87*H87,2)</f>
        <v>0</v>
      </c>
      <c r="K87" s="205" t="s">
        <v>19</v>
      </c>
      <c r="L87" s="45"/>
      <c r="M87" s="210" t="s">
        <v>19</v>
      </c>
      <c r="N87" s="211" t="s">
        <v>44</v>
      </c>
      <c r="O87" s="85"/>
      <c r="P87" s="212">
        <f>O87*H87</f>
        <v>0</v>
      </c>
      <c r="Q87" s="212">
        <v>0</v>
      </c>
      <c r="R87" s="212">
        <f>Q87*H87</f>
        <v>0</v>
      </c>
      <c r="S87" s="212">
        <v>0</v>
      </c>
      <c r="T87" s="213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4" t="s">
        <v>118</v>
      </c>
      <c r="AT87" s="214" t="s">
        <v>120</v>
      </c>
      <c r="AU87" s="214" t="s">
        <v>81</v>
      </c>
      <c r="AY87" s="18" t="s">
        <v>119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18" t="s">
        <v>81</v>
      </c>
      <c r="BK87" s="215">
        <f>ROUND(I87*H87,2)</f>
        <v>0</v>
      </c>
      <c r="BL87" s="18" t="s">
        <v>118</v>
      </c>
      <c r="BM87" s="214" t="s">
        <v>124</v>
      </c>
    </row>
    <row r="88" s="2" customFormat="1">
      <c r="A88" s="39"/>
      <c r="B88" s="40"/>
      <c r="C88" s="41"/>
      <c r="D88" s="216" t="s">
        <v>125</v>
      </c>
      <c r="E88" s="41"/>
      <c r="F88" s="217" t="s">
        <v>122</v>
      </c>
      <c r="G88" s="41"/>
      <c r="H88" s="41"/>
      <c r="I88" s="218"/>
      <c r="J88" s="41"/>
      <c r="K88" s="41"/>
      <c r="L88" s="45"/>
      <c r="M88" s="219"/>
      <c r="N88" s="220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125</v>
      </c>
      <c r="AU88" s="18" t="s">
        <v>81</v>
      </c>
    </row>
    <row r="89" s="2" customFormat="1">
      <c r="A89" s="39"/>
      <c r="B89" s="40"/>
      <c r="C89" s="41"/>
      <c r="D89" s="216" t="s">
        <v>126</v>
      </c>
      <c r="E89" s="41"/>
      <c r="F89" s="221" t="s">
        <v>127</v>
      </c>
      <c r="G89" s="41"/>
      <c r="H89" s="41"/>
      <c r="I89" s="218"/>
      <c r="J89" s="41"/>
      <c r="K89" s="41"/>
      <c r="L89" s="45"/>
      <c r="M89" s="219"/>
      <c r="N89" s="220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126</v>
      </c>
      <c r="AU89" s="18" t="s">
        <v>81</v>
      </c>
    </row>
    <row r="90" s="2" customFormat="1" ht="16.5" customHeight="1">
      <c r="A90" s="39"/>
      <c r="B90" s="40"/>
      <c r="C90" s="203" t="s">
        <v>83</v>
      </c>
      <c r="D90" s="203" t="s">
        <v>120</v>
      </c>
      <c r="E90" s="204" t="s">
        <v>128</v>
      </c>
      <c r="F90" s="205" t="s">
        <v>129</v>
      </c>
      <c r="G90" s="206" t="s">
        <v>123</v>
      </c>
      <c r="H90" s="207">
        <v>1</v>
      </c>
      <c r="I90" s="208"/>
      <c r="J90" s="209">
        <f>ROUND(I90*H90,2)</f>
        <v>0</v>
      </c>
      <c r="K90" s="205" t="s">
        <v>19</v>
      </c>
      <c r="L90" s="45"/>
      <c r="M90" s="210" t="s">
        <v>19</v>
      </c>
      <c r="N90" s="211" t="s">
        <v>44</v>
      </c>
      <c r="O90" s="85"/>
      <c r="P90" s="212">
        <f>O90*H90</f>
        <v>0</v>
      </c>
      <c r="Q90" s="212">
        <v>0</v>
      </c>
      <c r="R90" s="212">
        <f>Q90*H90</f>
        <v>0</v>
      </c>
      <c r="S90" s="212">
        <v>0</v>
      </c>
      <c r="T90" s="213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4" t="s">
        <v>118</v>
      </c>
      <c r="AT90" s="214" t="s">
        <v>120</v>
      </c>
      <c r="AU90" s="214" t="s">
        <v>81</v>
      </c>
      <c r="AY90" s="18" t="s">
        <v>119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18" t="s">
        <v>81</v>
      </c>
      <c r="BK90" s="215">
        <f>ROUND(I90*H90,2)</f>
        <v>0</v>
      </c>
      <c r="BL90" s="18" t="s">
        <v>118</v>
      </c>
      <c r="BM90" s="214" t="s">
        <v>130</v>
      </c>
    </row>
    <row r="91" s="2" customFormat="1">
      <c r="A91" s="39"/>
      <c r="B91" s="40"/>
      <c r="C91" s="41"/>
      <c r="D91" s="216" t="s">
        <v>125</v>
      </c>
      <c r="E91" s="41"/>
      <c r="F91" s="217" t="s">
        <v>129</v>
      </c>
      <c r="G91" s="41"/>
      <c r="H91" s="41"/>
      <c r="I91" s="218"/>
      <c r="J91" s="41"/>
      <c r="K91" s="41"/>
      <c r="L91" s="45"/>
      <c r="M91" s="219"/>
      <c r="N91" s="220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125</v>
      </c>
      <c r="AU91" s="18" t="s">
        <v>81</v>
      </c>
    </row>
    <row r="92" s="2" customFormat="1" ht="16.5" customHeight="1">
      <c r="A92" s="39"/>
      <c r="B92" s="40"/>
      <c r="C92" s="203" t="s">
        <v>131</v>
      </c>
      <c r="D92" s="203" t="s">
        <v>120</v>
      </c>
      <c r="E92" s="204" t="s">
        <v>132</v>
      </c>
      <c r="F92" s="205" t="s">
        <v>133</v>
      </c>
      <c r="G92" s="206" t="s">
        <v>123</v>
      </c>
      <c r="H92" s="207">
        <v>1</v>
      </c>
      <c r="I92" s="208"/>
      <c r="J92" s="209">
        <f>ROUND(I92*H92,2)</f>
        <v>0</v>
      </c>
      <c r="K92" s="205" t="s">
        <v>19</v>
      </c>
      <c r="L92" s="45"/>
      <c r="M92" s="210" t="s">
        <v>19</v>
      </c>
      <c r="N92" s="211" t="s">
        <v>44</v>
      </c>
      <c r="O92" s="85"/>
      <c r="P92" s="212">
        <f>O92*H92</f>
        <v>0</v>
      </c>
      <c r="Q92" s="212">
        <v>0</v>
      </c>
      <c r="R92" s="212">
        <f>Q92*H92</f>
        <v>0</v>
      </c>
      <c r="S92" s="212">
        <v>0</v>
      </c>
      <c r="T92" s="213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4" t="s">
        <v>118</v>
      </c>
      <c r="AT92" s="214" t="s">
        <v>120</v>
      </c>
      <c r="AU92" s="214" t="s">
        <v>81</v>
      </c>
      <c r="AY92" s="18" t="s">
        <v>119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18" t="s">
        <v>81</v>
      </c>
      <c r="BK92" s="215">
        <f>ROUND(I92*H92,2)</f>
        <v>0</v>
      </c>
      <c r="BL92" s="18" t="s">
        <v>118</v>
      </c>
      <c r="BM92" s="214" t="s">
        <v>134</v>
      </c>
    </row>
    <row r="93" s="2" customFormat="1">
      <c r="A93" s="39"/>
      <c r="B93" s="40"/>
      <c r="C93" s="41"/>
      <c r="D93" s="216" t="s">
        <v>125</v>
      </c>
      <c r="E93" s="41"/>
      <c r="F93" s="217" t="s">
        <v>133</v>
      </c>
      <c r="G93" s="41"/>
      <c r="H93" s="41"/>
      <c r="I93" s="218"/>
      <c r="J93" s="41"/>
      <c r="K93" s="41"/>
      <c r="L93" s="45"/>
      <c r="M93" s="219"/>
      <c r="N93" s="220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125</v>
      </c>
      <c r="AU93" s="18" t="s">
        <v>81</v>
      </c>
    </row>
    <row r="94" s="2" customFormat="1" ht="16.5" customHeight="1">
      <c r="A94" s="39"/>
      <c r="B94" s="40"/>
      <c r="C94" s="203" t="s">
        <v>118</v>
      </c>
      <c r="D94" s="203" t="s">
        <v>120</v>
      </c>
      <c r="E94" s="204" t="s">
        <v>135</v>
      </c>
      <c r="F94" s="205" t="s">
        <v>136</v>
      </c>
      <c r="G94" s="206" t="s">
        <v>123</v>
      </c>
      <c r="H94" s="207">
        <v>1</v>
      </c>
      <c r="I94" s="208"/>
      <c r="J94" s="209">
        <f>ROUND(I94*H94,2)</f>
        <v>0</v>
      </c>
      <c r="K94" s="205" t="s">
        <v>19</v>
      </c>
      <c r="L94" s="45"/>
      <c r="M94" s="210" t="s">
        <v>19</v>
      </c>
      <c r="N94" s="211" t="s">
        <v>44</v>
      </c>
      <c r="O94" s="85"/>
      <c r="P94" s="212">
        <f>O94*H94</f>
        <v>0</v>
      </c>
      <c r="Q94" s="212">
        <v>0</v>
      </c>
      <c r="R94" s="212">
        <f>Q94*H94</f>
        <v>0</v>
      </c>
      <c r="S94" s="212">
        <v>0</v>
      </c>
      <c r="T94" s="21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4" t="s">
        <v>118</v>
      </c>
      <c r="AT94" s="214" t="s">
        <v>120</v>
      </c>
      <c r="AU94" s="214" t="s">
        <v>81</v>
      </c>
      <c r="AY94" s="18" t="s">
        <v>119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18" t="s">
        <v>81</v>
      </c>
      <c r="BK94" s="215">
        <f>ROUND(I94*H94,2)</f>
        <v>0</v>
      </c>
      <c r="BL94" s="18" t="s">
        <v>118</v>
      </c>
      <c r="BM94" s="214" t="s">
        <v>137</v>
      </c>
    </row>
    <row r="95" s="2" customFormat="1">
      <c r="A95" s="39"/>
      <c r="B95" s="40"/>
      <c r="C95" s="41"/>
      <c r="D95" s="216" t="s">
        <v>125</v>
      </c>
      <c r="E95" s="41"/>
      <c r="F95" s="217" t="s">
        <v>136</v>
      </c>
      <c r="G95" s="41"/>
      <c r="H95" s="41"/>
      <c r="I95" s="218"/>
      <c r="J95" s="41"/>
      <c r="K95" s="41"/>
      <c r="L95" s="45"/>
      <c r="M95" s="219"/>
      <c r="N95" s="22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125</v>
      </c>
      <c r="AU95" s="18" t="s">
        <v>81</v>
      </c>
    </row>
    <row r="96" s="12" customFormat="1" ht="25.92" customHeight="1">
      <c r="A96" s="12"/>
      <c r="B96" s="189"/>
      <c r="C96" s="190"/>
      <c r="D96" s="191" t="s">
        <v>72</v>
      </c>
      <c r="E96" s="192" t="s">
        <v>138</v>
      </c>
      <c r="F96" s="192" t="s">
        <v>139</v>
      </c>
      <c r="G96" s="190"/>
      <c r="H96" s="190"/>
      <c r="I96" s="193"/>
      <c r="J96" s="194">
        <f>BK96</f>
        <v>0</v>
      </c>
      <c r="K96" s="190"/>
      <c r="L96" s="195"/>
      <c r="M96" s="196"/>
      <c r="N96" s="197"/>
      <c r="O96" s="197"/>
      <c r="P96" s="198">
        <f>P97+P109+P125+P131</f>
        <v>0</v>
      </c>
      <c r="Q96" s="197"/>
      <c r="R96" s="198">
        <f>R97+R109+R125+R131</f>
        <v>0</v>
      </c>
      <c r="S96" s="197"/>
      <c r="T96" s="199">
        <f>T97+T109+T125+T131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140</v>
      </c>
      <c r="AT96" s="201" t="s">
        <v>72</v>
      </c>
      <c r="AU96" s="201" t="s">
        <v>73</v>
      </c>
      <c r="AY96" s="200" t="s">
        <v>119</v>
      </c>
      <c r="BK96" s="202">
        <f>BK97+BK109+BK125+BK131</f>
        <v>0</v>
      </c>
    </row>
    <row r="97" s="12" customFormat="1" ht="22.8" customHeight="1">
      <c r="A97" s="12"/>
      <c r="B97" s="189"/>
      <c r="C97" s="190"/>
      <c r="D97" s="191" t="s">
        <v>72</v>
      </c>
      <c r="E97" s="222" t="s">
        <v>141</v>
      </c>
      <c r="F97" s="222" t="s">
        <v>142</v>
      </c>
      <c r="G97" s="190"/>
      <c r="H97" s="190"/>
      <c r="I97" s="193"/>
      <c r="J97" s="223">
        <f>BK97</f>
        <v>0</v>
      </c>
      <c r="K97" s="190"/>
      <c r="L97" s="195"/>
      <c r="M97" s="196"/>
      <c r="N97" s="197"/>
      <c r="O97" s="197"/>
      <c r="P97" s="198">
        <f>SUM(P98:P108)</f>
        <v>0</v>
      </c>
      <c r="Q97" s="197"/>
      <c r="R97" s="198">
        <f>SUM(R98:R108)</f>
        <v>0</v>
      </c>
      <c r="S97" s="197"/>
      <c r="T97" s="199">
        <f>SUM(T98:T108)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0" t="s">
        <v>140</v>
      </c>
      <c r="AT97" s="201" t="s">
        <v>72</v>
      </c>
      <c r="AU97" s="201" t="s">
        <v>81</v>
      </c>
      <c r="AY97" s="200" t="s">
        <v>119</v>
      </c>
      <c r="BK97" s="202">
        <f>SUM(BK98:BK108)</f>
        <v>0</v>
      </c>
    </row>
    <row r="98" s="2" customFormat="1" ht="16.5" customHeight="1">
      <c r="A98" s="39"/>
      <c r="B98" s="40"/>
      <c r="C98" s="203" t="s">
        <v>140</v>
      </c>
      <c r="D98" s="203" t="s">
        <v>120</v>
      </c>
      <c r="E98" s="204" t="s">
        <v>143</v>
      </c>
      <c r="F98" s="205" t="s">
        <v>144</v>
      </c>
      <c r="G98" s="206" t="s">
        <v>145</v>
      </c>
      <c r="H98" s="207">
        <v>1</v>
      </c>
      <c r="I98" s="208"/>
      <c r="J98" s="209">
        <f>ROUND(I98*H98,2)</f>
        <v>0</v>
      </c>
      <c r="K98" s="205" t="s">
        <v>146</v>
      </c>
      <c r="L98" s="45"/>
      <c r="M98" s="210" t="s">
        <v>19</v>
      </c>
      <c r="N98" s="211" t="s">
        <v>44</v>
      </c>
      <c r="O98" s="85"/>
      <c r="P98" s="212">
        <f>O98*H98</f>
        <v>0</v>
      </c>
      <c r="Q98" s="212">
        <v>0</v>
      </c>
      <c r="R98" s="212">
        <f>Q98*H98</f>
        <v>0</v>
      </c>
      <c r="S98" s="212">
        <v>0</v>
      </c>
      <c r="T98" s="21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4" t="s">
        <v>118</v>
      </c>
      <c r="AT98" s="214" t="s">
        <v>120</v>
      </c>
      <c r="AU98" s="214" t="s">
        <v>83</v>
      </c>
      <c r="AY98" s="18" t="s">
        <v>119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18" t="s">
        <v>81</v>
      </c>
      <c r="BK98" s="215">
        <f>ROUND(I98*H98,2)</f>
        <v>0</v>
      </c>
      <c r="BL98" s="18" t="s">
        <v>118</v>
      </c>
      <c r="BM98" s="214" t="s">
        <v>147</v>
      </c>
    </row>
    <row r="99" s="2" customFormat="1">
      <c r="A99" s="39"/>
      <c r="B99" s="40"/>
      <c r="C99" s="41"/>
      <c r="D99" s="216" t="s">
        <v>125</v>
      </c>
      <c r="E99" s="41"/>
      <c r="F99" s="217" t="s">
        <v>144</v>
      </c>
      <c r="G99" s="41"/>
      <c r="H99" s="41"/>
      <c r="I99" s="218"/>
      <c r="J99" s="41"/>
      <c r="K99" s="41"/>
      <c r="L99" s="45"/>
      <c r="M99" s="219"/>
      <c r="N99" s="22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125</v>
      </c>
      <c r="AU99" s="18" t="s">
        <v>83</v>
      </c>
    </row>
    <row r="100" s="2" customFormat="1">
      <c r="A100" s="39"/>
      <c r="B100" s="40"/>
      <c r="C100" s="41"/>
      <c r="D100" s="224" t="s">
        <v>148</v>
      </c>
      <c r="E100" s="41"/>
      <c r="F100" s="225" t="s">
        <v>149</v>
      </c>
      <c r="G100" s="41"/>
      <c r="H100" s="41"/>
      <c r="I100" s="218"/>
      <c r="J100" s="41"/>
      <c r="K100" s="41"/>
      <c r="L100" s="45"/>
      <c r="M100" s="219"/>
      <c r="N100" s="220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148</v>
      </c>
      <c r="AU100" s="18" t="s">
        <v>83</v>
      </c>
    </row>
    <row r="101" s="2" customFormat="1" ht="16.5" customHeight="1">
      <c r="A101" s="39"/>
      <c r="B101" s="40"/>
      <c r="C101" s="203" t="s">
        <v>150</v>
      </c>
      <c r="D101" s="203" t="s">
        <v>120</v>
      </c>
      <c r="E101" s="204" t="s">
        <v>151</v>
      </c>
      <c r="F101" s="205" t="s">
        <v>152</v>
      </c>
      <c r="G101" s="206" t="s">
        <v>145</v>
      </c>
      <c r="H101" s="207">
        <v>1</v>
      </c>
      <c r="I101" s="208"/>
      <c r="J101" s="209">
        <f>ROUND(I101*H101,2)</f>
        <v>0</v>
      </c>
      <c r="K101" s="205" t="s">
        <v>146</v>
      </c>
      <c r="L101" s="45"/>
      <c r="M101" s="210" t="s">
        <v>19</v>
      </c>
      <c r="N101" s="211" t="s">
        <v>44</v>
      </c>
      <c r="O101" s="85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4" t="s">
        <v>118</v>
      </c>
      <c r="AT101" s="214" t="s">
        <v>120</v>
      </c>
      <c r="AU101" s="214" t="s">
        <v>83</v>
      </c>
      <c r="AY101" s="18" t="s">
        <v>119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18" t="s">
        <v>81</v>
      </c>
      <c r="BK101" s="215">
        <f>ROUND(I101*H101,2)</f>
        <v>0</v>
      </c>
      <c r="BL101" s="18" t="s">
        <v>118</v>
      </c>
      <c r="BM101" s="214" t="s">
        <v>153</v>
      </c>
    </row>
    <row r="102" s="2" customFormat="1">
      <c r="A102" s="39"/>
      <c r="B102" s="40"/>
      <c r="C102" s="41"/>
      <c r="D102" s="216" t="s">
        <v>125</v>
      </c>
      <c r="E102" s="41"/>
      <c r="F102" s="217" t="s">
        <v>152</v>
      </c>
      <c r="G102" s="41"/>
      <c r="H102" s="41"/>
      <c r="I102" s="218"/>
      <c r="J102" s="41"/>
      <c r="K102" s="41"/>
      <c r="L102" s="45"/>
      <c r="M102" s="219"/>
      <c r="N102" s="22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125</v>
      </c>
      <c r="AU102" s="18" t="s">
        <v>83</v>
      </c>
    </row>
    <row r="103" s="2" customFormat="1">
      <c r="A103" s="39"/>
      <c r="B103" s="40"/>
      <c r="C103" s="41"/>
      <c r="D103" s="224" t="s">
        <v>148</v>
      </c>
      <c r="E103" s="41"/>
      <c r="F103" s="225" t="s">
        <v>154</v>
      </c>
      <c r="G103" s="41"/>
      <c r="H103" s="41"/>
      <c r="I103" s="218"/>
      <c r="J103" s="41"/>
      <c r="K103" s="41"/>
      <c r="L103" s="45"/>
      <c r="M103" s="219"/>
      <c r="N103" s="22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148</v>
      </c>
      <c r="AU103" s="18" t="s">
        <v>83</v>
      </c>
    </row>
    <row r="104" s="2" customFormat="1" ht="16.5" customHeight="1">
      <c r="A104" s="39"/>
      <c r="B104" s="40"/>
      <c r="C104" s="203" t="s">
        <v>155</v>
      </c>
      <c r="D104" s="203" t="s">
        <v>120</v>
      </c>
      <c r="E104" s="204" t="s">
        <v>156</v>
      </c>
      <c r="F104" s="205" t="s">
        <v>157</v>
      </c>
      <c r="G104" s="206" t="s">
        <v>145</v>
      </c>
      <c r="H104" s="207">
        <v>1</v>
      </c>
      <c r="I104" s="208"/>
      <c r="J104" s="209">
        <f>ROUND(I104*H104,2)</f>
        <v>0</v>
      </c>
      <c r="K104" s="205" t="s">
        <v>19</v>
      </c>
      <c r="L104" s="45"/>
      <c r="M104" s="210" t="s">
        <v>19</v>
      </c>
      <c r="N104" s="211" t="s">
        <v>44</v>
      </c>
      <c r="O104" s="85"/>
      <c r="P104" s="212">
        <f>O104*H104</f>
        <v>0</v>
      </c>
      <c r="Q104" s="212">
        <v>0</v>
      </c>
      <c r="R104" s="212">
        <f>Q104*H104</f>
        <v>0</v>
      </c>
      <c r="S104" s="212">
        <v>0</v>
      </c>
      <c r="T104" s="21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4" t="s">
        <v>118</v>
      </c>
      <c r="AT104" s="214" t="s">
        <v>120</v>
      </c>
      <c r="AU104" s="214" t="s">
        <v>83</v>
      </c>
      <c r="AY104" s="18" t="s">
        <v>119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18" t="s">
        <v>81</v>
      </c>
      <c r="BK104" s="215">
        <f>ROUND(I104*H104,2)</f>
        <v>0</v>
      </c>
      <c r="BL104" s="18" t="s">
        <v>118</v>
      </c>
      <c r="BM104" s="214" t="s">
        <v>158</v>
      </c>
    </row>
    <row r="105" s="2" customFormat="1">
      <c r="A105" s="39"/>
      <c r="B105" s="40"/>
      <c r="C105" s="41"/>
      <c r="D105" s="216" t="s">
        <v>125</v>
      </c>
      <c r="E105" s="41"/>
      <c r="F105" s="217" t="s">
        <v>157</v>
      </c>
      <c r="G105" s="41"/>
      <c r="H105" s="41"/>
      <c r="I105" s="218"/>
      <c r="J105" s="41"/>
      <c r="K105" s="41"/>
      <c r="L105" s="45"/>
      <c r="M105" s="219"/>
      <c r="N105" s="22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125</v>
      </c>
      <c r="AU105" s="18" t="s">
        <v>83</v>
      </c>
    </row>
    <row r="106" s="13" customFormat="1">
      <c r="A106" s="13"/>
      <c r="B106" s="226"/>
      <c r="C106" s="227"/>
      <c r="D106" s="216" t="s">
        <v>159</v>
      </c>
      <c r="E106" s="228" t="s">
        <v>19</v>
      </c>
      <c r="F106" s="229" t="s">
        <v>160</v>
      </c>
      <c r="G106" s="227"/>
      <c r="H106" s="228" t="s">
        <v>19</v>
      </c>
      <c r="I106" s="230"/>
      <c r="J106" s="227"/>
      <c r="K106" s="227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159</v>
      </c>
      <c r="AU106" s="235" t="s">
        <v>83</v>
      </c>
      <c r="AV106" s="13" t="s">
        <v>81</v>
      </c>
      <c r="AW106" s="13" t="s">
        <v>35</v>
      </c>
      <c r="AX106" s="13" t="s">
        <v>73</v>
      </c>
      <c r="AY106" s="235" t="s">
        <v>119</v>
      </c>
    </row>
    <row r="107" s="14" customFormat="1">
      <c r="A107" s="14"/>
      <c r="B107" s="236"/>
      <c r="C107" s="237"/>
      <c r="D107" s="216" t="s">
        <v>159</v>
      </c>
      <c r="E107" s="238" t="s">
        <v>19</v>
      </c>
      <c r="F107" s="239" t="s">
        <v>81</v>
      </c>
      <c r="G107" s="237"/>
      <c r="H107" s="240">
        <v>1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6" t="s">
        <v>159</v>
      </c>
      <c r="AU107" s="246" t="s">
        <v>83</v>
      </c>
      <c r="AV107" s="14" t="s">
        <v>83</v>
      </c>
      <c r="AW107" s="14" t="s">
        <v>35</v>
      </c>
      <c r="AX107" s="14" t="s">
        <v>73</v>
      </c>
      <c r="AY107" s="246" t="s">
        <v>119</v>
      </c>
    </row>
    <row r="108" s="15" customFormat="1">
      <c r="A108" s="15"/>
      <c r="B108" s="247"/>
      <c r="C108" s="248"/>
      <c r="D108" s="216" t="s">
        <v>159</v>
      </c>
      <c r="E108" s="249" t="s">
        <v>19</v>
      </c>
      <c r="F108" s="250" t="s">
        <v>161</v>
      </c>
      <c r="G108" s="248"/>
      <c r="H108" s="251">
        <v>1</v>
      </c>
      <c r="I108" s="252"/>
      <c r="J108" s="248"/>
      <c r="K108" s="248"/>
      <c r="L108" s="253"/>
      <c r="M108" s="254"/>
      <c r="N108" s="255"/>
      <c r="O108" s="255"/>
      <c r="P108" s="255"/>
      <c r="Q108" s="255"/>
      <c r="R108" s="255"/>
      <c r="S108" s="255"/>
      <c r="T108" s="256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57" t="s">
        <v>159</v>
      </c>
      <c r="AU108" s="257" t="s">
        <v>83</v>
      </c>
      <c r="AV108" s="15" t="s">
        <v>118</v>
      </c>
      <c r="AW108" s="15" t="s">
        <v>35</v>
      </c>
      <c r="AX108" s="15" t="s">
        <v>81</v>
      </c>
      <c r="AY108" s="257" t="s">
        <v>119</v>
      </c>
    </row>
    <row r="109" s="12" customFormat="1" ht="22.8" customHeight="1">
      <c r="A109" s="12"/>
      <c r="B109" s="189"/>
      <c r="C109" s="190"/>
      <c r="D109" s="191" t="s">
        <v>72</v>
      </c>
      <c r="E109" s="222" t="s">
        <v>162</v>
      </c>
      <c r="F109" s="222" t="s">
        <v>163</v>
      </c>
      <c r="G109" s="190"/>
      <c r="H109" s="190"/>
      <c r="I109" s="193"/>
      <c r="J109" s="223">
        <f>BK109</f>
        <v>0</v>
      </c>
      <c r="K109" s="190"/>
      <c r="L109" s="195"/>
      <c r="M109" s="196"/>
      <c r="N109" s="197"/>
      <c r="O109" s="197"/>
      <c r="P109" s="198">
        <f>SUM(P110:P124)</f>
        <v>0</v>
      </c>
      <c r="Q109" s="197"/>
      <c r="R109" s="198">
        <f>SUM(R110:R124)</f>
        <v>0</v>
      </c>
      <c r="S109" s="197"/>
      <c r="T109" s="199">
        <f>SUM(T110:T124)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0" t="s">
        <v>140</v>
      </c>
      <c r="AT109" s="201" t="s">
        <v>72</v>
      </c>
      <c r="AU109" s="201" t="s">
        <v>81</v>
      </c>
      <c r="AY109" s="200" t="s">
        <v>119</v>
      </c>
      <c r="BK109" s="202">
        <f>SUM(BK110:BK124)</f>
        <v>0</v>
      </c>
    </row>
    <row r="110" s="2" customFormat="1" ht="16.5" customHeight="1">
      <c r="A110" s="39"/>
      <c r="B110" s="40"/>
      <c r="C110" s="203" t="s">
        <v>164</v>
      </c>
      <c r="D110" s="203" t="s">
        <v>120</v>
      </c>
      <c r="E110" s="204" t="s">
        <v>165</v>
      </c>
      <c r="F110" s="205" t="s">
        <v>163</v>
      </c>
      <c r="G110" s="206" t="s">
        <v>123</v>
      </c>
      <c r="H110" s="207">
        <v>1</v>
      </c>
      <c r="I110" s="208"/>
      <c r="J110" s="209">
        <f>ROUND(I110*H110,2)</f>
        <v>0</v>
      </c>
      <c r="K110" s="205" t="s">
        <v>19</v>
      </c>
      <c r="L110" s="45"/>
      <c r="M110" s="210" t="s">
        <v>19</v>
      </c>
      <c r="N110" s="211" t="s">
        <v>44</v>
      </c>
      <c r="O110" s="85"/>
      <c r="P110" s="212">
        <f>O110*H110</f>
        <v>0</v>
      </c>
      <c r="Q110" s="212">
        <v>0</v>
      </c>
      <c r="R110" s="212">
        <f>Q110*H110</f>
        <v>0</v>
      </c>
      <c r="S110" s="212">
        <v>0</v>
      </c>
      <c r="T110" s="21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4" t="s">
        <v>166</v>
      </c>
      <c r="AT110" s="214" t="s">
        <v>120</v>
      </c>
      <c r="AU110" s="214" t="s">
        <v>83</v>
      </c>
      <c r="AY110" s="18" t="s">
        <v>119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18" t="s">
        <v>81</v>
      </c>
      <c r="BK110" s="215">
        <f>ROUND(I110*H110,2)</f>
        <v>0</v>
      </c>
      <c r="BL110" s="18" t="s">
        <v>166</v>
      </c>
      <c r="BM110" s="214" t="s">
        <v>167</v>
      </c>
    </row>
    <row r="111" s="2" customFormat="1">
      <c r="A111" s="39"/>
      <c r="B111" s="40"/>
      <c r="C111" s="41"/>
      <c r="D111" s="216" t="s">
        <v>125</v>
      </c>
      <c r="E111" s="41"/>
      <c r="F111" s="217" t="s">
        <v>163</v>
      </c>
      <c r="G111" s="41"/>
      <c r="H111" s="41"/>
      <c r="I111" s="218"/>
      <c r="J111" s="41"/>
      <c r="K111" s="41"/>
      <c r="L111" s="45"/>
      <c r="M111" s="219"/>
      <c r="N111" s="22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125</v>
      </c>
      <c r="AU111" s="18" t="s">
        <v>83</v>
      </c>
    </row>
    <row r="112" s="2" customFormat="1" ht="16.5" customHeight="1">
      <c r="A112" s="39"/>
      <c r="B112" s="40"/>
      <c r="C112" s="203" t="s">
        <v>168</v>
      </c>
      <c r="D112" s="203" t="s">
        <v>120</v>
      </c>
      <c r="E112" s="204" t="s">
        <v>169</v>
      </c>
      <c r="F112" s="205" t="s">
        <v>170</v>
      </c>
      <c r="G112" s="206" t="s">
        <v>145</v>
      </c>
      <c r="H112" s="207">
        <v>1</v>
      </c>
      <c r="I112" s="208"/>
      <c r="J112" s="209">
        <f>ROUND(I112*H112,2)</f>
        <v>0</v>
      </c>
      <c r="K112" s="205" t="s">
        <v>19</v>
      </c>
      <c r="L112" s="45"/>
      <c r="M112" s="210" t="s">
        <v>19</v>
      </c>
      <c r="N112" s="211" t="s">
        <v>44</v>
      </c>
      <c r="O112" s="85"/>
      <c r="P112" s="212">
        <f>O112*H112</f>
        <v>0</v>
      </c>
      <c r="Q112" s="212">
        <v>0</v>
      </c>
      <c r="R112" s="212">
        <f>Q112*H112</f>
        <v>0</v>
      </c>
      <c r="S112" s="212">
        <v>0</v>
      </c>
      <c r="T112" s="21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4" t="s">
        <v>118</v>
      </c>
      <c r="AT112" s="214" t="s">
        <v>120</v>
      </c>
      <c r="AU112" s="214" t="s">
        <v>83</v>
      </c>
      <c r="AY112" s="18" t="s">
        <v>119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18" t="s">
        <v>81</v>
      </c>
      <c r="BK112" s="215">
        <f>ROUND(I112*H112,2)</f>
        <v>0</v>
      </c>
      <c r="BL112" s="18" t="s">
        <v>118</v>
      </c>
      <c r="BM112" s="214" t="s">
        <v>171</v>
      </c>
    </row>
    <row r="113" s="2" customFormat="1">
      <c r="A113" s="39"/>
      <c r="B113" s="40"/>
      <c r="C113" s="41"/>
      <c r="D113" s="216" t="s">
        <v>125</v>
      </c>
      <c r="E113" s="41"/>
      <c r="F113" s="217" t="s">
        <v>170</v>
      </c>
      <c r="G113" s="41"/>
      <c r="H113" s="41"/>
      <c r="I113" s="218"/>
      <c r="J113" s="41"/>
      <c r="K113" s="41"/>
      <c r="L113" s="45"/>
      <c r="M113" s="219"/>
      <c r="N113" s="22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125</v>
      </c>
      <c r="AU113" s="18" t="s">
        <v>83</v>
      </c>
    </row>
    <row r="114" s="2" customFormat="1" ht="16.5" customHeight="1">
      <c r="A114" s="39"/>
      <c r="B114" s="40"/>
      <c r="C114" s="203" t="s">
        <v>172</v>
      </c>
      <c r="D114" s="203" t="s">
        <v>120</v>
      </c>
      <c r="E114" s="204" t="s">
        <v>173</v>
      </c>
      <c r="F114" s="205" t="s">
        <v>174</v>
      </c>
      <c r="G114" s="206" t="s">
        <v>145</v>
      </c>
      <c r="H114" s="207">
        <v>1</v>
      </c>
      <c r="I114" s="208"/>
      <c r="J114" s="209">
        <f>ROUND(I114*H114,2)</f>
        <v>0</v>
      </c>
      <c r="K114" s="205" t="s">
        <v>19</v>
      </c>
      <c r="L114" s="45"/>
      <c r="M114" s="210" t="s">
        <v>19</v>
      </c>
      <c r="N114" s="211" t="s">
        <v>44</v>
      </c>
      <c r="O114" s="85"/>
      <c r="P114" s="212">
        <f>O114*H114</f>
        <v>0</v>
      </c>
      <c r="Q114" s="212">
        <v>0</v>
      </c>
      <c r="R114" s="212">
        <f>Q114*H114</f>
        <v>0</v>
      </c>
      <c r="S114" s="212">
        <v>0</v>
      </c>
      <c r="T114" s="21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4" t="s">
        <v>118</v>
      </c>
      <c r="AT114" s="214" t="s">
        <v>120</v>
      </c>
      <c r="AU114" s="214" t="s">
        <v>83</v>
      </c>
      <c r="AY114" s="18" t="s">
        <v>119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18" t="s">
        <v>81</v>
      </c>
      <c r="BK114" s="215">
        <f>ROUND(I114*H114,2)</f>
        <v>0</v>
      </c>
      <c r="BL114" s="18" t="s">
        <v>118</v>
      </c>
      <c r="BM114" s="214" t="s">
        <v>175</v>
      </c>
    </row>
    <row r="115" s="2" customFormat="1">
      <c r="A115" s="39"/>
      <c r="B115" s="40"/>
      <c r="C115" s="41"/>
      <c r="D115" s="216" t="s">
        <v>125</v>
      </c>
      <c r="E115" s="41"/>
      <c r="F115" s="217" t="s">
        <v>174</v>
      </c>
      <c r="G115" s="41"/>
      <c r="H115" s="41"/>
      <c r="I115" s="218"/>
      <c r="J115" s="41"/>
      <c r="K115" s="41"/>
      <c r="L115" s="45"/>
      <c r="M115" s="219"/>
      <c r="N115" s="220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125</v>
      </c>
      <c r="AU115" s="18" t="s">
        <v>83</v>
      </c>
    </row>
    <row r="116" s="13" customFormat="1">
      <c r="A116" s="13"/>
      <c r="B116" s="226"/>
      <c r="C116" s="227"/>
      <c r="D116" s="216" t="s">
        <v>159</v>
      </c>
      <c r="E116" s="228" t="s">
        <v>19</v>
      </c>
      <c r="F116" s="229" t="s">
        <v>176</v>
      </c>
      <c r="G116" s="227"/>
      <c r="H116" s="228" t="s">
        <v>19</v>
      </c>
      <c r="I116" s="230"/>
      <c r="J116" s="227"/>
      <c r="K116" s="227"/>
      <c r="L116" s="231"/>
      <c r="M116" s="232"/>
      <c r="N116" s="233"/>
      <c r="O116" s="233"/>
      <c r="P116" s="233"/>
      <c r="Q116" s="233"/>
      <c r="R116" s="233"/>
      <c r="S116" s="233"/>
      <c r="T116" s="23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5" t="s">
        <v>159</v>
      </c>
      <c r="AU116" s="235" t="s">
        <v>83</v>
      </c>
      <c r="AV116" s="13" t="s">
        <v>81</v>
      </c>
      <c r="AW116" s="13" t="s">
        <v>35</v>
      </c>
      <c r="AX116" s="13" t="s">
        <v>73</v>
      </c>
      <c r="AY116" s="235" t="s">
        <v>119</v>
      </c>
    </row>
    <row r="117" s="14" customFormat="1">
      <c r="A117" s="14"/>
      <c r="B117" s="236"/>
      <c r="C117" s="237"/>
      <c r="D117" s="216" t="s">
        <v>159</v>
      </c>
      <c r="E117" s="238" t="s">
        <v>19</v>
      </c>
      <c r="F117" s="239" t="s">
        <v>81</v>
      </c>
      <c r="G117" s="237"/>
      <c r="H117" s="240">
        <v>1</v>
      </c>
      <c r="I117" s="241"/>
      <c r="J117" s="237"/>
      <c r="K117" s="237"/>
      <c r="L117" s="242"/>
      <c r="M117" s="243"/>
      <c r="N117" s="244"/>
      <c r="O117" s="244"/>
      <c r="P117" s="244"/>
      <c r="Q117" s="244"/>
      <c r="R117" s="244"/>
      <c r="S117" s="244"/>
      <c r="T117" s="245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6" t="s">
        <v>159</v>
      </c>
      <c r="AU117" s="246" t="s">
        <v>83</v>
      </c>
      <c r="AV117" s="14" t="s">
        <v>83</v>
      </c>
      <c r="AW117" s="14" t="s">
        <v>35</v>
      </c>
      <c r="AX117" s="14" t="s">
        <v>73</v>
      </c>
      <c r="AY117" s="246" t="s">
        <v>119</v>
      </c>
    </row>
    <row r="118" s="15" customFormat="1">
      <c r="A118" s="15"/>
      <c r="B118" s="247"/>
      <c r="C118" s="248"/>
      <c r="D118" s="216" t="s">
        <v>159</v>
      </c>
      <c r="E118" s="249" t="s">
        <v>19</v>
      </c>
      <c r="F118" s="250" t="s">
        <v>161</v>
      </c>
      <c r="G118" s="248"/>
      <c r="H118" s="251">
        <v>1</v>
      </c>
      <c r="I118" s="252"/>
      <c r="J118" s="248"/>
      <c r="K118" s="248"/>
      <c r="L118" s="253"/>
      <c r="M118" s="254"/>
      <c r="N118" s="255"/>
      <c r="O118" s="255"/>
      <c r="P118" s="255"/>
      <c r="Q118" s="255"/>
      <c r="R118" s="255"/>
      <c r="S118" s="255"/>
      <c r="T118" s="256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57" t="s">
        <v>159</v>
      </c>
      <c r="AU118" s="257" t="s">
        <v>83</v>
      </c>
      <c r="AV118" s="15" t="s">
        <v>118</v>
      </c>
      <c r="AW118" s="15" t="s">
        <v>35</v>
      </c>
      <c r="AX118" s="15" t="s">
        <v>81</v>
      </c>
      <c r="AY118" s="257" t="s">
        <v>119</v>
      </c>
    </row>
    <row r="119" s="2" customFormat="1" ht="16.5" customHeight="1">
      <c r="A119" s="39"/>
      <c r="B119" s="40"/>
      <c r="C119" s="203" t="s">
        <v>177</v>
      </c>
      <c r="D119" s="203" t="s">
        <v>120</v>
      </c>
      <c r="E119" s="204" t="s">
        <v>178</v>
      </c>
      <c r="F119" s="205" t="s">
        <v>179</v>
      </c>
      <c r="G119" s="206" t="s">
        <v>145</v>
      </c>
      <c r="H119" s="207">
        <v>1</v>
      </c>
      <c r="I119" s="208"/>
      <c r="J119" s="209">
        <f>ROUND(I119*H119,2)</f>
        <v>0</v>
      </c>
      <c r="K119" s="205" t="s">
        <v>19</v>
      </c>
      <c r="L119" s="45"/>
      <c r="M119" s="210" t="s">
        <v>19</v>
      </c>
      <c r="N119" s="211" t="s">
        <v>44</v>
      </c>
      <c r="O119" s="85"/>
      <c r="P119" s="212">
        <f>O119*H119</f>
        <v>0</v>
      </c>
      <c r="Q119" s="212">
        <v>0</v>
      </c>
      <c r="R119" s="212">
        <f>Q119*H119</f>
        <v>0</v>
      </c>
      <c r="S119" s="212">
        <v>0</v>
      </c>
      <c r="T119" s="21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4" t="s">
        <v>118</v>
      </c>
      <c r="AT119" s="214" t="s">
        <v>120</v>
      </c>
      <c r="AU119" s="214" t="s">
        <v>83</v>
      </c>
      <c r="AY119" s="18" t="s">
        <v>119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18" t="s">
        <v>81</v>
      </c>
      <c r="BK119" s="215">
        <f>ROUND(I119*H119,2)</f>
        <v>0</v>
      </c>
      <c r="BL119" s="18" t="s">
        <v>118</v>
      </c>
      <c r="BM119" s="214" t="s">
        <v>180</v>
      </c>
    </row>
    <row r="120" s="2" customFormat="1">
      <c r="A120" s="39"/>
      <c r="B120" s="40"/>
      <c r="C120" s="41"/>
      <c r="D120" s="216" t="s">
        <v>125</v>
      </c>
      <c r="E120" s="41"/>
      <c r="F120" s="217" t="s">
        <v>179</v>
      </c>
      <c r="G120" s="41"/>
      <c r="H120" s="41"/>
      <c r="I120" s="218"/>
      <c r="J120" s="41"/>
      <c r="K120" s="41"/>
      <c r="L120" s="45"/>
      <c r="M120" s="219"/>
      <c r="N120" s="220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125</v>
      </c>
      <c r="AU120" s="18" t="s">
        <v>83</v>
      </c>
    </row>
    <row r="121" s="2" customFormat="1" ht="16.5" customHeight="1">
      <c r="A121" s="39"/>
      <c r="B121" s="40"/>
      <c r="C121" s="203" t="s">
        <v>181</v>
      </c>
      <c r="D121" s="203" t="s">
        <v>120</v>
      </c>
      <c r="E121" s="204" t="s">
        <v>182</v>
      </c>
      <c r="F121" s="205" t="s">
        <v>183</v>
      </c>
      <c r="G121" s="206" t="s">
        <v>145</v>
      </c>
      <c r="H121" s="207">
        <v>1</v>
      </c>
      <c r="I121" s="208"/>
      <c r="J121" s="209">
        <f>ROUND(I121*H121,2)</f>
        <v>0</v>
      </c>
      <c r="K121" s="205" t="s">
        <v>19</v>
      </c>
      <c r="L121" s="45"/>
      <c r="M121" s="210" t="s">
        <v>19</v>
      </c>
      <c r="N121" s="211" t="s">
        <v>44</v>
      </c>
      <c r="O121" s="85"/>
      <c r="P121" s="212">
        <f>O121*H121</f>
        <v>0</v>
      </c>
      <c r="Q121" s="212">
        <v>0</v>
      </c>
      <c r="R121" s="212">
        <f>Q121*H121</f>
        <v>0</v>
      </c>
      <c r="S121" s="212">
        <v>0</v>
      </c>
      <c r="T121" s="21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4" t="s">
        <v>118</v>
      </c>
      <c r="AT121" s="214" t="s">
        <v>120</v>
      </c>
      <c r="AU121" s="214" t="s">
        <v>83</v>
      </c>
      <c r="AY121" s="18" t="s">
        <v>119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18" t="s">
        <v>81</v>
      </c>
      <c r="BK121" s="215">
        <f>ROUND(I121*H121,2)</f>
        <v>0</v>
      </c>
      <c r="BL121" s="18" t="s">
        <v>118</v>
      </c>
      <c r="BM121" s="214" t="s">
        <v>184</v>
      </c>
    </row>
    <row r="122" s="2" customFormat="1">
      <c r="A122" s="39"/>
      <c r="B122" s="40"/>
      <c r="C122" s="41"/>
      <c r="D122" s="216" t="s">
        <v>125</v>
      </c>
      <c r="E122" s="41"/>
      <c r="F122" s="217" t="s">
        <v>183</v>
      </c>
      <c r="G122" s="41"/>
      <c r="H122" s="41"/>
      <c r="I122" s="218"/>
      <c r="J122" s="41"/>
      <c r="K122" s="41"/>
      <c r="L122" s="45"/>
      <c r="M122" s="219"/>
      <c r="N122" s="22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125</v>
      </c>
      <c r="AU122" s="18" t="s">
        <v>83</v>
      </c>
    </row>
    <row r="123" s="2" customFormat="1" ht="16.5" customHeight="1">
      <c r="A123" s="39"/>
      <c r="B123" s="40"/>
      <c r="C123" s="203" t="s">
        <v>185</v>
      </c>
      <c r="D123" s="203" t="s">
        <v>120</v>
      </c>
      <c r="E123" s="204" t="s">
        <v>186</v>
      </c>
      <c r="F123" s="205" t="s">
        <v>187</v>
      </c>
      <c r="G123" s="206" t="s">
        <v>145</v>
      </c>
      <c r="H123" s="207">
        <v>1</v>
      </c>
      <c r="I123" s="208"/>
      <c r="J123" s="209">
        <f>ROUND(I123*H123,2)</f>
        <v>0</v>
      </c>
      <c r="K123" s="205" t="s">
        <v>19</v>
      </c>
      <c r="L123" s="45"/>
      <c r="M123" s="210" t="s">
        <v>19</v>
      </c>
      <c r="N123" s="211" t="s">
        <v>44</v>
      </c>
      <c r="O123" s="85"/>
      <c r="P123" s="212">
        <f>O123*H123</f>
        <v>0</v>
      </c>
      <c r="Q123" s="212">
        <v>0</v>
      </c>
      <c r="R123" s="212">
        <f>Q123*H123</f>
        <v>0</v>
      </c>
      <c r="S123" s="212">
        <v>0</v>
      </c>
      <c r="T123" s="21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4" t="s">
        <v>118</v>
      </c>
      <c r="AT123" s="214" t="s">
        <v>120</v>
      </c>
      <c r="AU123" s="214" t="s">
        <v>83</v>
      </c>
      <c r="AY123" s="18" t="s">
        <v>119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18" t="s">
        <v>81</v>
      </c>
      <c r="BK123" s="215">
        <f>ROUND(I123*H123,2)</f>
        <v>0</v>
      </c>
      <c r="BL123" s="18" t="s">
        <v>118</v>
      </c>
      <c r="BM123" s="214" t="s">
        <v>188</v>
      </c>
    </row>
    <row r="124" s="2" customFormat="1">
      <c r="A124" s="39"/>
      <c r="B124" s="40"/>
      <c r="C124" s="41"/>
      <c r="D124" s="216" t="s">
        <v>125</v>
      </c>
      <c r="E124" s="41"/>
      <c r="F124" s="217" t="s">
        <v>187</v>
      </c>
      <c r="G124" s="41"/>
      <c r="H124" s="41"/>
      <c r="I124" s="218"/>
      <c r="J124" s="41"/>
      <c r="K124" s="41"/>
      <c r="L124" s="45"/>
      <c r="M124" s="219"/>
      <c r="N124" s="220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125</v>
      </c>
      <c r="AU124" s="18" t="s">
        <v>83</v>
      </c>
    </row>
    <row r="125" s="12" customFormat="1" ht="22.8" customHeight="1">
      <c r="A125" s="12"/>
      <c r="B125" s="189"/>
      <c r="C125" s="190"/>
      <c r="D125" s="191" t="s">
        <v>72</v>
      </c>
      <c r="E125" s="222" t="s">
        <v>189</v>
      </c>
      <c r="F125" s="222" t="s">
        <v>190</v>
      </c>
      <c r="G125" s="190"/>
      <c r="H125" s="190"/>
      <c r="I125" s="193"/>
      <c r="J125" s="223">
        <f>BK125</f>
        <v>0</v>
      </c>
      <c r="K125" s="190"/>
      <c r="L125" s="195"/>
      <c r="M125" s="196"/>
      <c r="N125" s="197"/>
      <c r="O125" s="197"/>
      <c r="P125" s="198">
        <f>SUM(P126:P130)</f>
        <v>0</v>
      </c>
      <c r="Q125" s="197"/>
      <c r="R125" s="198">
        <f>SUM(R126:R130)</f>
        <v>0</v>
      </c>
      <c r="S125" s="197"/>
      <c r="T125" s="199">
        <f>SUM(T126:T130)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0" t="s">
        <v>140</v>
      </c>
      <c r="AT125" s="201" t="s">
        <v>72</v>
      </c>
      <c r="AU125" s="201" t="s">
        <v>81</v>
      </c>
      <c r="AY125" s="200" t="s">
        <v>119</v>
      </c>
      <c r="BK125" s="202">
        <f>SUM(BK126:BK130)</f>
        <v>0</v>
      </c>
    </row>
    <row r="126" s="2" customFormat="1" ht="16.5" customHeight="1">
      <c r="A126" s="39"/>
      <c r="B126" s="40"/>
      <c r="C126" s="203" t="s">
        <v>191</v>
      </c>
      <c r="D126" s="203" t="s">
        <v>120</v>
      </c>
      <c r="E126" s="204" t="s">
        <v>192</v>
      </c>
      <c r="F126" s="205" t="s">
        <v>193</v>
      </c>
      <c r="G126" s="206" t="s">
        <v>145</v>
      </c>
      <c r="H126" s="207">
        <v>1</v>
      </c>
      <c r="I126" s="208"/>
      <c r="J126" s="209">
        <f>ROUND(I126*H126,2)</f>
        <v>0</v>
      </c>
      <c r="K126" s="205" t="s">
        <v>19</v>
      </c>
      <c r="L126" s="45"/>
      <c r="M126" s="210" t="s">
        <v>19</v>
      </c>
      <c r="N126" s="211" t="s">
        <v>44</v>
      </c>
      <c r="O126" s="85"/>
      <c r="P126" s="212">
        <f>O126*H126</f>
        <v>0</v>
      </c>
      <c r="Q126" s="212">
        <v>0</v>
      </c>
      <c r="R126" s="212">
        <f>Q126*H126</f>
        <v>0</v>
      </c>
      <c r="S126" s="212">
        <v>0</v>
      </c>
      <c r="T126" s="21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4" t="s">
        <v>118</v>
      </c>
      <c r="AT126" s="214" t="s">
        <v>120</v>
      </c>
      <c r="AU126" s="214" t="s">
        <v>83</v>
      </c>
      <c r="AY126" s="18" t="s">
        <v>119</v>
      </c>
      <c r="BE126" s="215">
        <f>IF(N126="základní",J126,0)</f>
        <v>0</v>
      </c>
      <c r="BF126" s="215">
        <f>IF(N126="snížená",J126,0)</f>
        <v>0</v>
      </c>
      <c r="BG126" s="215">
        <f>IF(N126="zákl. přenesená",J126,0)</f>
        <v>0</v>
      </c>
      <c r="BH126" s="215">
        <f>IF(N126="sníž. přenesená",J126,0)</f>
        <v>0</v>
      </c>
      <c r="BI126" s="215">
        <f>IF(N126="nulová",J126,0)</f>
        <v>0</v>
      </c>
      <c r="BJ126" s="18" t="s">
        <v>81</v>
      </c>
      <c r="BK126" s="215">
        <f>ROUND(I126*H126,2)</f>
        <v>0</v>
      </c>
      <c r="BL126" s="18" t="s">
        <v>118</v>
      </c>
      <c r="BM126" s="214" t="s">
        <v>194</v>
      </c>
    </row>
    <row r="127" s="2" customFormat="1">
      <c r="A127" s="39"/>
      <c r="B127" s="40"/>
      <c r="C127" s="41"/>
      <c r="D127" s="216" t="s">
        <v>125</v>
      </c>
      <c r="E127" s="41"/>
      <c r="F127" s="217" t="s">
        <v>193</v>
      </c>
      <c r="G127" s="41"/>
      <c r="H127" s="41"/>
      <c r="I127" s="218"/>
      <c r="J127" s="41"/>
      <c r="K127" s="41"/>
      <c r="L127" s="45"/>
      <c r="M127" s="219"/>
      <c r="N127" s="220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125</v>
      </c>
      <c r="AU127" s="18" t="s">
        <v>83</v>
      </c>
    </row>
    <row r="128" s="13" customFormat="1">
      <c r="A128" s="13"/>
      <c r="B128" s="226"/>
      <c r="C128" s="227"/>
      <c r="D128" s="216" t="s">
        <v>159</v>
      </c>
      <c r="E128" s="228" t="s">
        <v>19</v>
      </c>
      <c r="F128" s="229" t="s">
        <v>195</v>
      </c>
      <c r="G128" s="227"/>
      <c r="H128" s="228" t="s">
        <v>19</v>
      </c>
      <c r="I128" s="230"/>
      <c r="J128" s="227"/>
      <c r="K128" s="227"/>
      <c r="L128" s="231"/>
      <c r="M128" s="232"/>
      <c r="N128" s="233"/>
      <c r="O128" s="233"/>
      <c r="P128" s="233"/>
      <c r="Q128" s="233"/>
      <c r="R128" s="233"/>
      <c r="S128" s="233"/>
      <c r="T128" s="23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5" t="s">
        <v>159</v>
      </c>
      <c r="AU128" s="235" t="s">
        <v>83</v>
      </c>
      <c r="AV128" s="13" t="s">
        <v>81</v>
      </c>
      <c r="AW128" s="13" t="s">
        <v>35</v>
      </c>
      <c r="AX128" s="13" t="s">
        <v>73</v>
      </c>
      <c r="AY128" s="235" t="s">
        <v>119</v>
      </c>
    </row>
    <row r="129" s="14" customFormat="1">
      <c r="A129" s="14"/>
      <c r="B129" s="236"/>
      <c r="C129" s="237"/>
      <c r="D129" s="216" t="s">
        <v>159</v>
      </c>
      <c r="E129" s="238" t="s">
        <v>19</v>
      </c>
      <c r="F129" s="239" t="s">
        <v>81</v>
      </c>
      <c r="G129" s="237"/>
      <c r="H129" s="240">
        <v>1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6" t="s">
        <v>159</v>
      </c>
      <c r="AU129" s="246" t="s">
        <v>83</v>
      </c>
      <c r="AV129" s="14" t="s">
        <v>83</v>
      </c>
      <c r="AW129" s="14" t="s">
        <v>35</v>
      </c>
      <c r="AX129" s="14" t="s">
        <v>73</v>
      </c>
      <c r="AY129" s="246" t="s">
        <v>119</v>
      </c>
    </row>
    <row r="130" s="15" customFormat="1">
      <c r="A130" s="15"/>
      <c r="B130" s="247"/>
      <c r="C130" s="248"/>
      <c r="D130" s="216" t="s">
        <v>159</v>
      </c>
      <c r="E130" s="249" t="s">
        <v>19</v>
      </c>
      <c r="F130" s="250" t="s">
        <v>161</v>
      </c>
      <c r="G130" s="248"/>
      <c r="H130" s="251">
        <v>1</v>
      </c>
      <c r="I130" s="252"/>
      <c r="J130" s="248"/>
      <c r="K130" s="248"/>
      <c r="L130" s="253"/>
      <c r="M130" s="254"/>
      <c r="N130" s="255"/>
      <c r="O130" s="255"/>
      <c r="P130" s="255"/>
      <c r="Q130" s="255"/>
      <c r="R130" s="255"/>
      <c r="S130" s="255"/>
      <c r="T130" s="256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57" t="s">
        <v>159</v>
      </c>
      <c r="AU130" s="257" t="s">
        <v>83</v>
      </c>
      <c r="AV130" s="15" t="s">
        <v>118</v>
      </c>
      <c r="AW130" s="15" t="s">
        <v>35</v>
      </c>
      <c r="AX130" s="15" t="s">
        <v>81</v>
      </c>
      <c r="AY130" s="257" t="s">
        <v>119</v>
      </c>
    </row>
    <row r="131" s="12" customFormat="1" ht="22.8" customHeight="1">
      <c r="A131" s="12"/>
      <c r="B131" s="189"/>
      <c r="C131" s="190"/>
      <c r="D131" s="191" t="s">
        <v>72</v>
      </c>
      <c r="E131" s="222" t="s">
        <v>196</v>
      </c>
      <c r="F131" s="222" t="s">
        <v>197</v>
      </c>
      <c r="G131" s="190"/>
      <c r="H131" s="190"/>
      <c r="I131" s="193"/>
      <c r="J131" s="223">
        <f>BK131</f>
        <v>0</v>
      </c>
      <c r="K131" s="190"/>
      <c r="L131" s="195"/>
      <c r="M131" s="196"/>
      <c r="N131" s="197"/>
      <c r="O131" s="197"/>
      <c r="P131" s="198">
        <f>SUM(P132:P133)</f>
        <v>0</v>
      </c>
      <c r="Q131" s="197"/>
      <c r="R131" s="198">
        <f>SUM(R132:R133)</f>
        <v>0</v>
      </c>
      <c r="S131" s="197"/>
      <c r="T131" s="199">
        <f>SUM(T132:T133)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0" t="s">
        <v>140</v>
      </c>
      <c r="AT131" s="201" t="s">
        <v>72</v>
      </c>
      <c r="AU131" s="201" t="s">
        <v>81</v>
      </c>
      <c r="AY131" s="200" t="s">
        <v>119</v>
      </c>
      <c r="BK131" s="202">
        <f>SUM(BK132:BK133)</f>
        <v>0</v>
      </c>
    </row>
    <row r="132" s="2" customFormat="1" ht="16.5" customHeight="1">
      <c r="A132" s="39"/>
      <c r="B132" s="40"/>
      <c r="C132" s="203" t="s">
        <v>8</v>
      </c>
      <c r="D132" s="203" t="s">
        <v>120</v>
      </c>
      <c r="E132" s="204" t="s">
        <v>198</v>
      </c>
      <c r="F132" s="205" t="s">
        <v>199</v>
      </c>
      <c r="G132" s="206" t="s">
        <v>145</v>
      </c>
      <c r="H132" s="207">
        <v>1</v>
      </c>
      <c r="I132" s="208"/>
      <c r="J132" s="209">
        <f>ROUND(I132*H132,2)</f>
        <v>0</v>
      </c>
      <c r="K132" s="205" t="s">
        <v>19</v>
      </c>
      <c r="L132" s="45"/>
      <c r="M132" s="210" t="s">
        <v>19</v>
      </c>
      <c r="N132" s="211" t="s">
        <v>44</v>
      </c>
      <c r="O132" s="85"/>
      <c r="P132" s="212">
        <f>O132*H132</f>
        <v>0</v>
      </c>
      <c r="Q132" s="212">
        <v>0</v>
      </c>
      <c r="R132" s="212">
        <f>Q132*H132</f>
        <v>0</v>
      </c>
      <c r="S132" s="212">
        <v>0</v>
      </c>
      <c r="T132" s="21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4" t="s">
        <v>118</v>
      </c>
      <c r="AT132" s="214" t="s">
        <v>120</v>
      </c>
      <c r="AU132" s="214" t="s">
        <v>83</v>
      </c>
      <c r="AY132" s="18" t="s">
        <v>119</v>
      </c>
      <c r="BE132" s="215">
        <f>IF(N132="základní",J132,0)</f>
        <v>0</v>
      </c>
      <c r="BF132" s="215">
        <f>IF(N132="snížená",J132,0)</f>
        <v>0</v>
      </c>
      <c r="BG132" s="215">
        <f>IF(N132="zákl. přenesená",J132,0)</f>
        <v>0</v>
      </c>
      <c r="BH132" s="215">
        <f>IF(N132="sníž. přenesená",J132,0)</f>
        <v>0</v>
      </c>
      <c r="BI132" s="215">
        <f>IF(N132="nulová",J132,0)</f>
        <v>0</v>
      </c>
      <c r="BJ132" s="18" t="s">
        <v>81</v>
      </c>
      <c r="BK132" s="215">
        <f>ROUND(I132*H132,2)</f>
        <v>0</v>
      </c>
      <c r="BL132" s="18" t="s">
        <v>118</v>
      </c>
      <c r="BM132" s="214" t="s">
        <v>200</v>
      </c>
    </row>
    <row r="133" s="2" customFormat="1">
      <c r="A133" s="39"/>
      <c r="B133" s="40"/>
      <c r="C133" s="41"/>
      <c r="D133" s="216" t="s">
        <v>125</v>
      </c>
      <c r="E133" s="41"/>
      <c r="F133" s="217" t="s">
        <v>199</v>
      </c>
      <c r="G133" s="41"/>
      <c r="H133" s="41"/>
      <c r="I133" s="218"/>
      <c r="J133" s="41"/>
      <c r="K133" s="41"/>
      <c r="L133" s="45"/>
      <c r="M133" s="258"/>
      <c r="N133" s="259"/>
      <c r="O133" s="260"/>
      <c r="P133" s="260"/>
      <c r="Q133" s="260"/>
      <c r="R133" s="260"/>
      <c r="S133" s="260"/>
      <c r="T133" s="261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125</v>
      </c>
      <c r="AU133" s="18" t="s">
        <v>83</v>
      </c>
    </row>
    <row r="134" s="2" customFormat="1" ht="6.96" customHeight="1">
      <c r="A134" s="39"/>
      <c r="B134" s="60"/>
      <c r="C134" s="61"/>
      <c r="D134" s="61"/>
      <c r="E134" s="61"/>
      <c r="F134" s="61"/>
      <c r="G134" s="61"/>
      <c r="H134" s="61"/>
      <c r="I134" s="61"/>
      <c r="J134" s="61"/>
      <c r="K134" s="61"/>
      <c r="L134" s="45"/>
      <c r="M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</sheetData>
  <sheetProtection sheet="1" autoFilter="0" formatColumns="0" formatRows="0" objects="1" scenarios="1" spinCount="100000" saltValue="nOOIhXoV87Eqc+v9MEnWuzWRdYbbmk91CqL5DDAkn/q9d4wll70LfhLcyYMqYIVNdAXCN5A8HQjto1c/99KNlw==" hashValue="RQCqobjMMvtFEPRm0bBATL5DTPhFlUrY4vMvBNYPkczAjS9aa+peDx4871e0kEg3OzmFmGQbm0jpjUpNGT6odw==" algorithmName="SHA-512" password="CC35"/>
  <autoFilter ref="C84:K133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100" r:id="rId1" display="https://podminky.urs.cz/item/CS_URS_2021_02/012303000"/>
    <hyperlink ref="F103" r:id="rId2" display="https://podminky.urs.cz/item/CS_URS_2021_02/013254000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3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</row>
    <row r="3" hidden="1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83</v>
      </c>
    </row>
    <row r="4" hidden="1" s="1" customFormat="1" ht="24.96" customHeight="1">
      <c r="B4" s="21"/>
      <c r="D4" s="131" t="s">
        <v>90</v>
      </c>
      <c r="L4" s="21"/>
      <c r="M4" s="132" t="s">
        <v>10</v>
      </c>
      <c r="AT4" s="18" t="s">
        <v>4</v>
      </c>
    </row>
    <row r="5" hidden="1" s="1" customFormat="1" ht="6.96" customHeight="1">
      <c r="B5" s="21"/>
      <c r="L5" s="21"/>
    </row>
    <row r="6" hidden="1" s="1" customFormat="1" ht="12" customHeight="1">
      <c r="B6" s="21"/>
      <c r="D6" s="133" t="s">
        <v>16</v>
      </c>
      <c r="L6" s="21"/>
    </row>
    <row r="7" hidden="1" s="1" customFormat="1" ht="16.5" customHeight="1">
      <c r="B7" s="21"/>
      <c r="E7" s="134" t="str">
        <f>'Rekapitulace stavby'!K6</f>
        <v>KARLOVY VARY, STEZKA MEZI ULICEMI F. X. ŠALDY A TÁBORSKÁ</v>
      </c>
      <c r="F7" s="133"/>
      <c r="G7" s="133"/>
      <c r="H7" s="133"/>
      <c r="L7" s="21"/>
    </row>
    <row r="8" hidden="1" s="2" customFormat="1" ht="12" customHeight="1">
      <c r="A8" s="39"/>
      <c r="B8" s="45"/>
      <c r="C8" s="39"/>
      <c r="D8" s="133" t="s">
        <v>91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hidden="1" s="2" customFormat="1" ht="16.5" customHeight="1">
      <c r="A9" s="39"/>
      <c r="B9" s="45"/>
      <c r="C9" s="39"/>
      <c r="D9" s="39"/>
      <c r="E9" s="136" t="s">
        <v>201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hidden="1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hidden="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hidden="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19. 4. 2022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hidden="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hidden="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hidden="1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hidden="1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hidden="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hidden="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hidden="1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hidden="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32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hidden="1" s="2" customFormat="1" ht="18" customHeight="1">
      <c r="A21" s="39"/>
      <c r="B21" s="45"/>
      <c r="C21" s="39"/>
      <c r="D21" s="39"/>
      <c r="E21" s="137" t="s">
        <v>33</v>
      </c>
      <c r="F21" s="39"/>
      <c r="G21" s="39"/>
      <c r="H21" s="39"/>
      <c r="I21" s="133" t="s">
        <v>28</v>
      </c>
      <c r="J21" s="137" t="s">
        <v>34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hidden="1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hidden="1" s="2" customFormat="1" ht="12" customHeight="1">
      <c r="A23" s="39"/>
      <c r="B23" s="45"/>
      <c r="C23" s="39"/>
      <c r="D23" s="133" t="s">
        <v>36</v>
      </c>
      <c r="E23" s="39"/>
      <c r="F23" s="39"/>
      <c r="G23" s="39"/>
      <c r="H23" s="39"/>
      <c r="I23" s="133" t="s">
        <v>26</v>
      </c>
      <c r="J23" s="137" t="s">
        <v>32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hidden="1" s="2" customFormat="1" ht="18" customHeight="1">
      <c r="A24" s="39"/>
      <c r="B24" s="45"/>
      <c r="C24" s="39"/>
      <c r="D24" s="39"/>
      <c r="E24" s="137" t="s">
        <v>33</v>
      </c>
      <c r="F24" s="39"/>
      <c r="G24" s="39"/>
      <c r="H24" s="39"/>
      <c r="I24" s="133" t="s">
        <v>28</v>
      </c>
      <c r="J24" s="137" t="s">
        <v>34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hidden="1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hidden="1" s="2" customFormat="1" ht="12" customHeight="1">
      <c r="A26" s="39"/>
      <c r="B26" s="45"/>
      <c r="C26" s="39"/>
      <c r="D26" s="133" t="s">
        <v>37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hidden="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hidden="1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hidden="1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hidden="1" s="2" customFormat="1" ht="25.44" customHeight="1">
      <c r="A30" s="39"/>
      <c r="B30" s="45"/>
      <c r="C30" s="39"/>
      <c r="D30" s="144" t="s">
        <v>39</v>
      </c>
      <c r="E30" s="39"/>
      <c r="F30" s="39"/>
      <c r="G30" s="39"/>
      <c r="H30" s="39"/>
      <c r="I30" s="39"/>
      <c r="J30" s="145">
        <f>ROUND(J93,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hidden="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hidden="1" s="2" customFormat="1" ht="14.4" customHeight="1">
      <c r="A32" s="39"/>
      <c r="B32" s="45"/>
      <c r="C32" s="39"/>
      <c r="D32" s="39"/>
      <c r="E32" s="39"/>
      <c r="F32" s="146" t="s">
        <v>41</v>
      </c>
      <c r="G32" s="39"/>
      <c r="H32" s="39"/>
      <c r="I32" s="146" t="s">
        <v>40</v>
      </c>
      <c r="J32" s="146" t="s">
        <v>42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hidden="1" s="2" customFormat="1" ht="14.4" customHeight="1">
      <c r="A33" s="39"/>
      <c r="B33" s="45"/>
      <c r="C33" s="39"/>
      <c r="D33" s="147" t="s">
        <v>43</v>
      </c>
      <c r="E33" s="133" t="s">
        <v>44</v>
      </c>
      <c r="F33" s="148">
        <f>ROUND((SUM(BE93:BE681)),  2)</f>
        <v>0</v>
      </c>
      <c r="G33" s="39"/>
      <c r="H33" s="39"/>
      <c r="I33" s="149">
        <v>0.20999999999999999</v>
      </c>
      <c r="J33" s="148">
        <f>ROUND(((SUM(BE93:BE681))*I33),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hidden="1" s="2" customFormat="1" ht="14.4" customHeight="1">
      <c r="A34" s="39"/>
      <c r="B34" s="45"/>
      <c r="C34" s="39"/>
      <c r="D34" s="39"/>
      <c r="E34" s="133" t="s">
        <v>45</v>
      </c>
      <c r="F34" s="148">
        <f>ROUND((SUM(BF93:BF681)),  2)</f>
        <v>0</v>
      </c>
      <c r="G34" s="39"/>
      <c r="H34" s="39"/>
      <c r="I34" s="149">
        <v>0.14999999999999999</v>
      </c>
      <c r="J34" s="148">
        <f>ROUND(((SUM(BF93:BF681))*I34),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46</v>
      </c>
      <c r="F35" s="148">
        <f>ROUND((SUM(BG93:BG681)),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47</v>
      </c>
      <c r="F36" s="148">
        <f>ROUND((SUM(BH93:BH681)),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48</v>
      </c>
      <c r="F37" s="148">
        <f>ROUND((SUM(BI93:BI681)),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25.44" customHeight="1">
      <c r="A39" s="39"/>
      <c r="B39" s="45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hidden="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hidden="1"/>
    <row r="42" hidden="1"/>
    <row r="43" hidden="1"/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93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KARLOVY VARY, STEZKA MEZI ULICEMI F. X. ŠALDY A TÁBORSKÁ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91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SO 101 - Stezka pro pěší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Karlovy Vary</v>
      </c>
      <c r="G52" s="41"/>
      <c r="H52" s="41"/>
      <c r="I52" s="33" t="s">
        <v>23</v>
      </c>
      <c r="J52" s="73" t="str">
        <f>IF(J12="","",J12)</f>
        <v>19. 4. 2022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31</v>
      </c>
      <c r="J54" s="37" t="str">
        <f>E21</f>
        <v>Woring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>Woring s.r.o.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94</v>
      </c>
      <c r="D57" s="163"/>
      <c r="E57" s="163"/>
      <c r="F57" s="163"/>
      <c r="G57" s="163"/>
      <c r="H57" s="163"/>
      <c r="I57" s="163"/>
      <c r="J57" s="164" t="s">
        <v>95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71</v>
      </c>
      <c r="D59" s="41"/>
      <c r="E59" s="41"/>
      <c r="F59" s="41"/>
      <c r="G59" s="41"/>
      <c r="H59" s="41"/>
      <c r="I59" s="41"/>
      <c r="J59" s="103">
        <f>J93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96</v>
      </c>
    </row>
    <row r="60" s="9" customFormat="1" ht="24.96" customHeight="1">
      <c r="A60" s="9"/>
      <c r="B60" s="166"/>
      <c r="C60" s="167"/>
      <c r="D60" s="168" t="s">
        <v>202</v>
      </c>
      <c r="E60" s="169"/>
      <c r="F60" s="169"/>
      <c r="G60" s="169"/>
      <c r="H60" s="169"/>
      <c r="I60" s="169"/>
      <c r="J60" s="170">
        <f>J94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203</v>
      </c>
      <c r="E61" s="175"/>
      <c r="F61" s="175"/>
      <c r="G61" s="175"/>
      <c r="H61" s="175"/>
      <c r="I61" s="175"/>
      <c r="J61" s="176">
        <f>J95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204</v>
      </c>
      <c r="E62" s="175"/>
      <c r="F62" s="175"/>
      <c r="G62" s="175"/>
      <c r="H62" s="175"/>
      <c r="I62" s="175"/>
      <c r="J62" s="176">
        <f>J288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205</v>
      </c>
      <c r="E63" s="175"/>
      <c r="F63" s="175"/>
      <c r="G63" s="175"/>
      <c r="H63" s="175"/>
      <c r="I63" s="175"/>
      <c r="J63" s="176">
        <f>J354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2"/>
      <c r="C64" s="173"/>
      <c r="D64" s="174" t="s">
        <v>206</v>
      </c>
      <c r="E64" s="175"/>
      <c r="F64" s="175"/>
      <c r="G64" s="175"/>
      <c r="H64" s="175"/>
      <c r="I64" s="175"/>
      <c r="J64" s="176">
        <f>J360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2"/>
      <c r="C65" s="173"/>
      <c r="D65" s="174" t="s">
        <v>207</v>
      </c>
      <c r="E65" s="175"/>
      <c r="F65" s="175"/>
      <c r="G65" s="175"/>
      <c r="H65" s="175"/>
      <c r="I65" s="175"/>
      <c r="J65" s="176">
        <f>J402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2"/>
      <c r="C66" s="173"/>
      <c r="D66" s="174" t="s">
        <v>208</v>
      </c>
      <c r="E66" s="175"/>
      <c r="F66" s="175"/>
      <c r="G66" s="175"/>
      <c r="H66" s="175"/>
      <c r="I66" s="175"/>
      <c r="J66" s="176">
        <f>J408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72"/>
      <c r="C67" s="173"/>
      <c r="D67" s="174" t="s">
        <v>209</v>
      </c>
      <c r="E67" s="175"/>
      <c r="F67" s="175"/>
      <c r="G67" s="175"/>
      <c r="H67" s="175"/>
      <c r="I67" s="175"/>
      <c r="J67" s="176">
        <f>J413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72"/>
      <c r="C68" s="173"/>
      <c r="D68" s="174" t="s">
        <v>210</v>
      </c>
      <c r="E68" s="175"/>
      <c r="F68" s="175"/>
      <c r="G68" s="175"/>
      <c r="H68" s="175"/>
      <c r="I68" s="175"/>
      <c r="J68" s="176">
        <f>J571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72"/>
      <c r="C69" s="173"/>
      <c r="D69" s="174" t="s">
        <v>211</v>
      </c>
      <c r="E69" s="175"/>
      <c r="F69" s="175"/>
      <c r="G69" s="175"/>
      <c r="H69" s="175"/>
      <c r="I69" s="175"/>
      <c r="J69" s="176">
        <f>J608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9" customFormat="1" ht="24.96" customHeight="1">
      <c r="A70" s="9"/>
      <c r="B70" s="166"/>
      <c r="C70" s="167"/>
      <c r="D70" s="168" t="s">
        <v>212</v>
      </c>
      <c r="E70" s="169"/>
      <c r="F70" s="169"/>
      <c r="G70" s="169"/>
      <c r="H70" s="169"/>
      <c r="I70" s="169"/>
      <c r="J70" s="170">
        <f>J612</f>
        <v>0</v>
      </c>
      <c r="K70" s="167"/>
      <c r="L70" s="17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10" customFormat="1" ht="19.92" customHeight="1">
      <c r="A71" s="10"/>
      <c r="B71" s="172"/>
      <c r="C71" s="173"/>
      <c r="D71" s="174" t="s">
        <v>213</v>
      </c>
      <c r="E71" s="175"/>
      <c r="F71" s="175"/>
      <c r="G71" s="175"/>
      <c r="H71" s="175"/>
      <c r="I71" s="175"/>
      <c r="J71" s="176">
        <f>J613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72"/>
      <c r="C72" s="173"/>
      <c r="D72" s="174" t="s">
        <v>214</v>
      </c>
      <c r="E72" s="175"/>
      <c r="F72" s="175"/>
      <c r="G72" s="175"/>
      <c r="H72" s="175"/>
      <c r="I72" s="175"/>
      <c r="J72" s="176">
        <f>J635</f>
        <v>0</v>
      </c>
      <c r="K72" s="173"/>
      <c r="L72" s="17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72"/>
      <c r="C73" s="173"/>
      <c r="D73" s="174" t="s">
        <v>215</v>
      </c>
      <c r="E73" s="175"/>
      <c r="F73" s="175"/>
      <c r="G73" s="175"/>
      <c r="H73" s="175"/>
      <c r="I73" s="175"/>
      <c r="J73" s="176">
        <f>J647</f>
        <v>0</v>
      </c>
      <c r="K73" s="173"/>
      <c r="L73" s="17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2" customFormat="1" ht="21.84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6.96" customHeight="1">
      <c r="A75" s="39"/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9" s="2" customFormat="1" ht="6.96" customHeight="1">
      <c r="A79" s="39"/>
      <c r="B79" s="62"/>
      <c r="C79" s="63"/>
      <c r="D79" s="63"/>
      <c r="E79" s="63"/>
      <c r="F79" s="63"/>
      <c r="G79" s="63"/>
      <c r="H79" s="63"/>
      <c r="I79" s="63"/>
      <c r="J79" s="63"/>
      <c r="K79" s="63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24.96" customHeight="1">
      <c r="A80" s="39"/>
      <c r="B80" s="40"/>
      <c r="C80" s="24" t="s">
        <v>103</v>
      </c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2" customHeight="1">
      <c r="A82" s="39"/>
      <c r="B82" s="40"/>
      <c r="C82" s="33" t="s">
        <v>16</v>
      </c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6.5" customHeight="1">
      <c r="A83" s="39"/>
      <c r="B83" s="40"/>
      <c r="C83" s="41"/>
      <c r="D83" s="41"/>
      <c r="E83" s="161" t="str">
        <f>E7</f>
        <v>KARLOVY VARY, STEZKA MEZI ULICEMI F. X. ŠALDY A TÁBORSKÁ</v>
      </c>
      <c r="F83" s="33"/>
      <c r="G83" s="33"/>
      <c r="H83" s="33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91</v>
      </c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70" t="str">
        <f>E9</f>
        <v>SO 101 - Stezka pro pěší</v>
      </c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2" customHeight="1">
      <c r="A87" s="39"/>
      <c r="B87" s="40"/>
      <c r="C87" s="33" t="s">
        <v>21</v>
      </c>
      <c r="D87" s="41"/>
      <c r="E87" s="41"/>
      <c r="F87" s="28" t="str">
        <f>F12</f>
        <v>Karlovy Vary</v>
      </c>
      <c r="G87" s="41"/>
      <c r="H87" s="41"/>
      <c r="I87" s="33" t="s">
        <v>23</v>
      </c>
      <c r="J87" s="73" t="str">
        <f>IF(J12="","",J12)</f>
        <v>19. 4. 2022</v>
      </c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5.15" customHeight="1">
      <c r="A89" s="39"/>
      <c r="B89" s="40"/>
      <c r="C89" s="33" t="s">
        <v>25</v>
      </c>
      <c r="D89" s="41"/>
      <c r="E89" s="41"/>
      <c r="F89" s="28" t="str">
        <f>E15</f>
        <v xml:space="preserve"> </v>
      </c>
      <c r="G89" s="41"/>
      <c r="H89" s="41"/>
      <c r="I89" s="33" t="s">
        <v>31</v>
      </c>
      <c r="J89" s="37" t="str">
        <f>E21</f>
        <v>Woring s.r.o.</v>
      </c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15.15" customHeight="1">
      <c r="A90" s="39"/>
      <c r="B90" s="40"/>
      <c r="C90" s="33" t="s">
        <v>29</v>
      </c>
      <c r="D90" s="41"/>
      <c r="E90" s="41"/>
      <c r="F90" s="28" t="str">
        <f>IF(E18="","",E18)</f>
        <v>Vyplň údaj</v>
      </c>
      <c r="G90" s="41"/>
      <c r="H90" s="41"/>
      <c r="I90" s="33" t="s">
        <v>36</v>
      </c>
      <c r="J90" s="37" t="str">
        <f>E24</f>
        <v>Woring s.r.o.</v>
      </c>
      <c r="K90" s="41"/>
      <c r="L90" s="13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0.32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3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11" customFormat="1" ht="29.28" customHeight="1">
      <c r="A92" s="178"/>
      <c r="B92" s="179"/>
      <c r="C92" s="180" t="s">
        <v>104</v>
      </c>
      <c r="D92" s="181" t="s">
        <v>58</v>
      </c>
      <c r="E92" s="181" t="s">
        <v>54</v>
      </c>
      <c r="F92" s="181" t="s">
        <v>55</v>
      </c>
      <c r="G92" s="181" t="s">
        <v>105</v>
      </c>
      <c r="H92" s="181" t="s">
        <v>106</v>
      </c>
      <c r="I92" s="181" t="s">
        <v>107</v>
      </c>
      <c r="J92" s="181" t="s">
        <v>95</v>
      </c>
      <c r="K92" s="182" t="s">
        <v>108</v>
      </c>
      <c r="L92" s="183"/>
      <c r="M92" s="93" t="s">
        <v>19</v>
      </c>
      <c r="N92" s="94" t="s">
        <v>43</v>
      </c>
      <c r="O92" s="94" t="s">
        <v>109</v>
      </c>
      <c r="P92" s="94" t="s">
        <v>110</v>
      </c>
      <c r="Q92" s="94" t="s">
        <v>111</v>
      </c>
      <c r="R92" s="94" t="s">
        <v>112</v>
      </c>
      <c r="S92" s="94" t="s">
        <v>113</v>
      </c>
      <c r="T92" s="95" t="s">
        <v>114</v>
      </c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</row>
    <row r="93" s="2" customFormat="1" ht="22.8" customHeight="1">
      <c r="A93" s="39"/>
      <c r="B93" s="40"/>
      <c r="C93" s="100" t="s">
        <v>115</v>
      </c>
      <c r="D93" s="41"/>
      <c r="E93" s="41"/>
      <c r="F93" s="41"/>
      <c r="G93" s="41"/>
      <c r="H93" s="41"/>
      <c r="I93" s="41"/>
      <c r="J93" s="184">
        <f>BK93</f>
        <v>0</v>
      </c>
      <c r="K93" s="41"/>
      <c r="L93" s="45"/>
      <c r="M93" s="96"/>
      <c r="N93" s="185"/>
      <c r="O93" s="97"/>
      <c r="P93" s="186">
        <f>P94+P612</f>
        <v>0</v>
      </c>
      <c r="Q93" s="97"/>
      <c r="R93" s="186">
        <f>R94+R612</f>
        <v>88.185238429999998</v>
      </c>
      <c r="S93" s="97"/>
      <c r="T93" s="187">
        <f>T94+T612</f>
        <v>105.6846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72</v>
      </c>
      <c r="AU93" s="18" t="s">
        <v>96</v>
      </c>
      <c r="BK93" s="188">
        <f>BK94+BK612</f>
        <v>0</v>
      </c>
    </row>
    <row r="94" s="12" customFormat="1" ht="25.92" customHeight="1">
      <c r="A94" s="12"/>
      <c r="B94" s="189"/>
      <c r="C94" s="190"/>
      <c r="D94" s="191" t="s">
        <v>72</v>
      </c>
      <c r="E94" s="192" t="s">
        <v>216</v>
      </c>
      <c r="F94" s="192" t="s">
        <v>217</v>
      </c>
      <c r="G94" s="190"/>
      <c r="H94" s="190"/>
      <c r="I94" s="193"/>
      <c r="J94" s="194">
        <f>BK94</f>
        <v>0</v>
      </c>
      <c r="K94" s="190"/>
      <c r="L94" s="195"/>
      <c r="M94" s="196"/>
      <c r="N94" s="197"/>
      <c r="O94" s="197"/>
      <c r="P94" s="198">
        <f>P95+P288+P354+P360+P402+P408+P413+P571+P608</f>
        <v>0</v>
      </c>
      <c r="Q94" s="197"/>
      <c r="R94" s="198">
        <f>R95+R288+R354+R360+R402+R408+R413+R571+R608</f>
        <v>86.41331418</v>
      </c>
      <c r="S94" s="197"/>
      <c r="T94" s="199">
        <f>T95+T288+T354+T360+T402+T408+T413+T571+T608</f>
        <v>105.66550000000001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0" t="s">
        <v>81</v>
      </c>
      <c r="AT94" s="201" t="s">
        <v>72</v>
      </c>
      <c r="AU94" s="201" t="s">
        <v>73</v>
      </c>
      <c r="AY94" s="200" t="s">
        <v>119</v>
      </c>
      <c r="BK94" s="202">
        <f>BK95+BK288+BK354+BK360+BK402+BK408+BK413+BK571+BK608</f>
        <v>0</v>
      </c>
    </row>
    <row r="95" s="12" customFormat="1" ht="22.8" customHeight="1">
      <c r="A95" s="12"/>
      <c r="B95" s="189"/>
      <c r="C95" s="190"/>
      <c r="D95" s="191" t="s">
        <v>72</v>
      </c>
      <c r="E95" s="222" t="s">
        <v>81</v>
      </c>
      <c r="F95" s="222" t="s">
        <v>218</v>
      </c>
      <c r="G95" s="190"/>
      <c r="H95" s="190"/>
      <c r="I95" s="193"/>
      <c r="J95" s="223">
        <f>BK95</f>
        <v>0</v>
      </c>
      <c r="K95" s="190"/>
      <c r="L95" s="195"/>
      <c r="M95" s="196"/>
      <c r="N95" s="197"/>
      <c r="O95" s="197"/>
      <c r="P95" s="198">
        <f>SUM(P96:P287)</f>
        <v>0</v>
      </c>
      <c r="Q95" s="197"/>
      <c r="R95" s="198">
        <f>SUM(R96:R287)</f>
        <v>23.495070000000002</v>
      </c>
      <c r="S95" s="197"/>
      <c r="T95" s="199">
        <f>SUM(T96:T287)</f>
        <v>93.405000000000001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0" t="s">
        <v>81</v>
      </c>
      <c r="AT95" s="201" t="s">
        <v>72</v>
      </c>
      <c r="AU95" s="201" t="s">
        <v>81</v>
      </c>
      <c r="AY95" s="200" t="s">
        <v>119</v>
      </c>
      <c r="BK95" s="202">
        <f>SUM(BK96:BK287)</f>
        <v>0</v>
      </c>
    </row>
    <row r="96" s="2" customFormat="1" ht="16.5" customHeight="1">
      <c r="A96" s="39"/>
      <c r="B96" s="40"/>
      <c r="C96" s="203" t="s">
        <v>81</v>
      </c>
      <c r="D96" s="203" t="s">
        <v>120</v>
      </c>
      <c r="E96" s="204" t="s">
        <v>219</v>
      </c>
      <c r="F96" s="205" t="s">
        <v>220</v>
      </c>
      <c r="G96" s="206" t="s">
        <v>221</v>
      </c>
      <c r="H96" s="207">
        <v>43</v>
      </c>
      <c r="I96" s="208"/>
      <c r="J96" s="209">
        <f>ROUND(I96*H96,2)</f>
        <v>0</v>
      </c>
      <c r="K96" s="205" t="s">
        <v>146</v>
      </c>
      <c r="L96" s="45"/>
      <c r="M96" s="210" t="s">
        <v>19</v>
      </c>
      <c r="N96" s="211" t="s">
        <v>44</v>
      </c>
      <c r="O96" s="85"/>
      <c r="P96" s="212">
        <f>O96*H96</f>
        <v>0</v>
      </c>
      <c r="Q96" s="212">
        <v>0</v>
      </c>
      <c r="R96" s="212">
        <f>Q96*H96</f>
        <v>0</v>
      </c>
      <c r="S96" s="212">
        <v>0</v>
      </c>
      <c r="T96" s="21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4" t="s">
        <v>118</v>
      </c>
      <c r="AT96" s="214" t="s">
        <v>120</v>
      </c>
      <c r="AU96" s="214" t="s">
        <v>83</v>
      </c>
      <c r="AY96" s="18" t="s">
        <v>119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18" t="s">
        <v>81</v>
      </c>
      <c r="BK96" s="215">
        <f>ROUND(I96*H96,2)</f>
        <v>0</v>
      </c>
      <c r="BL96" s="18" t="s">
        <v>118</v>
      </c>
      <c r="BM96" s="214" t="s">
        <v>222</v>
      </c>
    </row>
    <row r="97" s="2" customFormat="1">
      <c r="A97" s="39"/>
      <c r="B97" s="40"/>
      <c r="C97" s="41"/>
      <c r="D97" s="216" t="s">
        <v>125</v>
      </c>
      <c r="E97" s="41"/>
      <c r="F97" s="217" t="s">
        <v>223</v>
      </c>
      <c r="G97" s="41"/>
      <c r="H97" s="41"/>
      <c r="I97" s="218"/>
      <c r="J97" s="41"/>
      <c r="K97" s="41"/>
      <c r="L97" s="45"/>
      <c r="M97" s="219"/>
      <c r="N97" s="220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125</v>
      </c>
      <c r="AU97" s="18" t="s">
        <v>83</v>
      </c>
    </row>
    <row r="98" s="2" customFormat="1">
      <c r="A98" s="39"/>
      <c r="B98" s="40"/>
      <c r="C98" s="41"/>
      <c r="D98" s="224" t="s">
        <v>148</v>
      </c>
      <c r="E98" s="41"/>
      <c r="F98" s="225" t="s">
        <v>224</v>
      </c>
      <c r="G98" s="41"/>
      <c r="H98" s="41"/>
      <c r="I98" s="218"/>
      <c r="J98" s="41"/>
      <c r="K98" s="41"/>
      <c r="L98" s="45"/>
      <c r="M98" s="219"/>
      <c r="N98" s="220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148</v>
      </c>
      <c r="AU98" s="18" t="s">
        <v>83</v>
      </c>
    </row>
    <row r="99" s="14" customFormat="1">
      <c r="A99" s="14"/>
      <c r="B99" s="236"/>
      <c r="C99" s="237"/>
      <c r="D99" s="216" t="s">
        <v>159</v>
      </c>
      <c r="E99" s="238" t="s">
        <v>19</v>
      </c>
      <c r="F99" s="239" t="s">
        <v>225</v>
      </c>
      <c r="G99" s="237"/>
      <c r="H99" s="240">
        <v>43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6" t="s">
        <v>159</v>
      </c>
      <c r="AU99" s="246" t="s">
        <v>83</v>
      </c>
      <c r="AV99" s="14" t="s">
        <v>83</v>
      </c>
      <c r="AW99" s="14" t="s">
        <v>35</v>
      </c>
      <c r="AX99" s="14" t="s">
        <v>81</v>
      </c>
      <c r="AY99" s="246" t="s">
        <v>119</v>
      </c>
    </row>
    <row r="100" s="2" customFormat="1" ht="16.5" customHeight="1">
      <c r="A100" s="39"/>
      <c r="B100" s="40"/>
      <c r="C100" s="203" t="s">
        <v>83</v>
      </c>
      <c r="D100" s="203" t="s">
        <v>120</v>
      </c>
      <c r="E100" s="204" t="s">
        <v>226</v>
      </c>
      <c r="F100" s="205" t="s">
        <v>227</v>
      </c>
      <c r="G100" s="206" t="s">
        <v>221</v>
      </c>
      <c r="H100" s="207">
        <v>57</v>
      </c>
      <c r="I100" s="208"/>
      <c r="J100" s="209">
        <f>ROUND(I100*H100,2)</f>
        <v>0</v>
      </c>
      <c r="K100" s="205" t="s">
        <v>146</v>
      </c>
      <c r="L100" s="45"/>
      <c r="M100" s="210" t="s">
        <v>19</v>
      </c>
      <c r="N100" s="211" t="s">
        <v>44</v>
      </c>
      <c r="O100" s="85"/>
      <c r="P100" s="212">
        <f>O100*H100</f>
        <v>0</v>
      </c>
      <c r="Q100" s="212">
        <v>0</v>
      </c>
      <c r="R100" s="212">
        <f>Q100*H100</f>
        <v>0</v>
      </c>
      <c r="S100" s="212">
        <v>0.5</v>
      </c>
      <c r="T100" s="213">
        <f>S100*H100</f>
        <v>28.5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4" t="s">
        <v>118</v>
      </c>
      <c r="AT100" s="214" t="s">
        <v>120</v>
      </c>
      <c r="AU100" s="214" t="s">
        <v>83</v>
      </c>
      <c r="AY100" s="18" t="s">
        <v>119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18" t="s">
        <v>81</v>
      </c>
      <c r="BK100" s="215">
        <f>ROUND(I100*H100,2)</f>
        <v>0</v>
      </c>
      <c r="BL100" s="18" t="s">
        <v>118</v>
      </c>
      <c r="BM100" s="214" t="s">
        <v>228</v>
      </c>
    </row>
    <row r="101" s="2" customFormat="1">
      <c r="A101" s="39"/>
      <c r="B101" s="40"/>
      <c r="C101" s="41"/>
      <c r="D101" s="216" t="s">
        <v>125</v>
      </c>
      <c r="E101" s="41"/>
      <c r="F101" s="217" t="s">
        <v>229</v>
      </c>
      <c r="G101" s="41"/>
      <c r="H101" s="41"/>
      <c r="I101" s="218"/>
      <c r="J101" s="41"/>
      <c r="K101" s="41"/>
      <c r="L101" s="45"/>
      <c r="M101" s="219"/>
      <c r="N101" s="22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125</v>
      </c>
      <c r="AU101" s="18" t="s">
        <v>83</v>
      </c>
    </row>
    <row r="102" s="2" customFormat="1">
      <c r="A102" s="39"/>
      <c r="B102" s="40"/>
      <c r="C102" s="41"/>
      <c r="D102" s="224" t="s">
        <v>148</v>
      </c>
      <c r="E102" s="41"/>
      <c r="F102" s="225" t="s">
        <v>230</v>
      </c>
      <c r="G102" s="41"/>
      <c r="H102" s="41"/>
      <c r="I102" s="218"/>
      <c r="J102" s="41"/>
      <c r="K102" s="41"/>
      <c r="L102" s="45"/>
      <c r="M102" s="219"/>
      <c r="N102" s="22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148</v>
      </c>
      <c r="AU102" s="18" t="s">
        <v>83</v>
      </c>
    </row>
    <row r="103" s="14" customFormat="1">
      <c r="A103" s="14"/>
      <c r="B103" s="236"/>
      <c r="C103" s="237"/>
      <c r="D103" s="216" t="s">
        <v>159</v>
      </c>
      <c r="E103" s="238" t="s">
        <v>19</v>
      </c>
      <c r="F103" s="239" t="s">
        <v>231</v>
      </c>
      <c r="G103" s="237"/>
      <c r="H103" s="240">
        <v>45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6" t="s">
        <v>159</v>
      </c>
      <c r="AU103" s="246" t="s">
        <v>83</v>
      </c>
      <c r="AV103" s="14" t="s">
        <v>83</v>
      </c>
      <c r="AW103" s="14" t="s">
        <v>35</v>
      </c>
      <c r="AX103" s="14" t="s">
        <v>73</v>
      </c>
      <c r="AY103" s="246" t="s">
        <v>119</v>
      </c>
    </row>
    <row r="104" s="14" customFormat="1">
      <c r="A104" s="14"/>
      <c r="B104" s="236"/>
      <c r="C104" s="237"/>
      <c r="D104" s="216" t="s">
        <v>159</v>
      </c>
      <c r="E104" s="238" t="s">
        <v>19</v>
      </c>
      <c r="F104" s="239" t="s">
        <v>232</v>
      </c>
      <c r="G104" s="237"/>
      <c r="H104" s="240">
        <v>12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6" t="s">
        <v>159</v>
      </c>
      <c r="AU104" s="246" t="s">
        <v>83</v>
      </c>
      <c r="AV104" s="14" t="s">
        <v>83</v>
      </c>
      <c r="AW104" s="14" t="s">
        <v>35</v>
      </c>
      <c r="AX104" s="14" t="s">
        <v>73</v>
      </c>
      <c r="AY104" s="246" t="s">
        <v>119</v>
      </c>
    </row>
    <row r="105" s="15" customFormat="1">
      <c r="A105" s="15"/>
      <c r="B105" s="247"/>
      <c r="C105" s="248"/>
      <c r="D105" s="216" t="s">
        <v>159</v>
      </c>
      <c r="E105" s="249" t="s">
        <v>19</v>
      </c>
      <c r="F105" s="250" t="s">
        <v>161</v>
      </c>
      <c r="G105" s="248"/>
      <c r="H105" s="251">
        <v>57</v>
      </c>
      <c r="I105" s="252"/>
      <c r="J105" s="248"/>
      <c r="K105" s="248"/>
      <c r="L105" s="253"/>
      <c r="M105" s="254"/>
      <c r="N105" s="255"/>
      <c r="O105" s="255"/>
      <c r="P105" s="255"/>
      <c r="Q105" s="255"/>
      <c r="R105" s="255"/>
      <c r="S105" s="255"/>
      <c r="T105" s="256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57" t="s">
        <v>159</v>
      </c>
      <c r="AU105" s="257" t="s">
        <v>83</v>
      </c>
      <c r="AV105" s="15" t="s">
        <v>118</v>
      </c>
      <c r="AW105" s="15" t="s">
        <v>35</v>
      </c>
      <c r="AX105" s="15" t="s">
        <v>81</v>
      </c>
      <c r="AY105" s="257" t="s">
        <v>119</v>
      </c>
    </row>
    <row r="106" s="2" customFormat="1" ht="16.5" customHeight="1">
      <c r="A106" s="39"/>
      <c r="B106" s="40"/>
      <c r="C106" s="203" t="s">
        <v>131</v>
      </c>
      <c r="D106" s="203" t="s">
        <v>120</v>
      </c>
      <c r="E106" s="204" t="s">
        <v>233</v>
      </c>
      <c r="F106" s="205" t="s">
        <v>234</v>
      </c>
      <c r="G106" s="206" t="s">
        <v>221</v>
      </c>
      <c r="H106" s="207">
        <v>17</v>
      </c>
      <c r="I106" s="208"/>
      <c r="J106" s="209">
        <f>ROUND(I106*H106,2)</f>
        <v>0</v>
      </c>
      <c r="K106" s="205" t="s">
        <v>146</v>
      </c>
      <c r="L106" s="45"/>
      <c r="M106" s="210" t="s">
        <v>19</v>
      </c>
      <c r="N106" s="211" t="s">
        <v>44</v>
      </c>
      <c r="O106" s="85"/>
      <c r="P106" s="212">
        <f>O106*H106</f>
        <v>0</v>
      </c>
      <c r="Q106" s="212">
        <v>0</v>
      </c>
      <c r="R106" s="212">
        <f>Q106*H106</f>
        <v>0</v>
      </c>
      <c r="S106" s="212">
        <v>1.1200000000000001</v>
      </c>
      <c r="T106" s="213">
        <f>S106*H106</f>
        <v>19.040000000000003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4" t="s">
        <v>118</v>
      </c>
      <c r="AT106" s="214" t="s">
        <v>120</v>
      </c>
      <c r="AU106" s="214" t="s">
        <v>83</v>
      </c>
      <c r="AY106" s="18" t="s">
        <v>119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18" t="s">
        <v>81</v>
      </c>
      <c r="BK106" s="215">
        <f>ROUND(I106*H106,2)</f>
        <v>0</v>
      </c>
      <c r="BL106" s="18" t="s">
        <v>118</v>
      </c>
      <c r="BM106" s="214" t="s">
        <v>235</v>
      </c>
    </row>
    <row r="107" s="2" customFormat="1">
      <c r="A107" s="39"/>
      <c r="B107" s="40"/>
      <c r="C107" s="41"/>
      <c r="D107" s="216" t="s">
        <v>125</v>
      </c>
      <c r="E107" s="41"/>
      <c r="F107" s="217" t="s">
        <v>236</v>
      </c>
      <c r="G107" s="41"/>
      <c r="H107" s="41"/>
      <c r="I107" s="218"/>
      <c r="J107" s="41"/>
      <c r="K107" s="41"/>
      <c r="L107" s="45"/>
      <c r="M107" s="219"/>
      <c r="N107" s="22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125</v>
      </c>
      <c r="AU107" s="18" t="s">
        <v>83</v>
      </c>
    </row>
    <row r="108" s="2" customFormat="1">
      <c r="A108" s="39"/>
      <c r="B108" s="40"/>
      <c r="C108" s="41"/>
      <c r="D108" s="224" t="s">
        <v>148</v>
      </c>
      <c r="E108" s="41"/>
      <c r="F108" s="225" t="s">
        <v>237</v>
      </c>
      <c r="G108" s="41"/>
      <c r="H108" s="41"/>
      <c r="I108" s="218"/>
      <c r="J108" s="41"/>
      <c r="K108" s="41"/>
      <c r="L108" s="45"/>
      <c r="M108" s="219"/>
      <c r="N108" s="220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148</v>
      </c>
      <c r="AU108" s="18" t="s">
        <v>83</v>
      </c>
    </row>
    <row r="109" s="14" customFormat="1">
      <c r="A109" s="14"/>
      <c r="B109" s="236"/>
      <c r="C109" s="237"/>
      <c r="D109" s="216" t="s">
        <v>159</v>
      </c>
      <c r="E109" s="238" t="s">
        <v>19</v>
      </c>
      <c r="F109" s="239" t="s">
        <v>238</v>
      </c>
      <c r="G109" s="237"/>
      <c r="H109" s="240">
        <v>17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6" t="s">
        <v>159</v>
      </c>
      <c r="AU109" s="246" t="s">
        <v>83</v>
      </c>
      <c r="AV109" s="14" t="s">
        <v>83</v>
      </c>
      <c r="AW109" s="14" t="s">
        <v>35</v>
      </c>
      <c r="AX109" s="14" t="s">
        <v>81</v>
      </c>
      <c r="AY109" s="246" t="s">
        <v>119</v>
      </c>
    </row>
    <row r="110" s="2" customFormat="1" ht="16.5" customHeight="1">
      <c r="A110" s="39"/>
      <c r="B110" s="40"/>
      <c r="C110" s="203" t="s">
        <v>118</v>
      </c>
      <c r="D110" s="203" t="s">
        <v>120</v>
      </c>
      <c r="E110" s="204" t="s">
        <v>239</v>
      </c>
      <c r="F110" s="205" t="s">
        <v>240</v>
      </c>
      <c r="G110" s="206" t="s">
        <v>221</v>
      </c>
      <c r="H110" s="207">
        <v>57</v>
      </c>
      <c r="I110" s="208"/>
      <c r="J110" s="209">
        <f>ROUND(I110*H110,2)</f>
        <v>0</v>
      </c>
      <c r="K110" s="205" t="s">
        <v>146</v>
      </c>
      <c r="L110" s="45"/>
      <c r="M110" s="210" t="s">
        <v>19</v>
      </c>
      <c r="N110" s="211" t="s">
        <v>44</v>
      </c>
      <c r="O110" s="85"/>
      <c r="P110" s="212">
        <f>O110*H110</f>
        <v>0</v>
      </c>
      <c r="Q110" s="212">
        <v>0</v>
      </c>
      <c r="R110" s="212">
        <f>Q110*H110</f>
        <v>0</v>
      </c>
      <c r="S110" s="212">
        <v>0.22</v>
      </c>
      <c r="T110" s="213">
        <f>S110*H110</f>
        <v>12.540000000000001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4" t="s">
        <v>118</v>
      </c>
      <c r="AT110" s="214" t="s">
        <v>120</v>
      </c>
      <c r="AU110" s="214" t="s">
        <v>83</v>
      </c>
      <c r="AY110" s="18" t="s">
        <v>119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18" t="s">
        <v>81</v>
      </c>
      <c r="BK110" s="215">
        <f>ROUND(I110*H110,2)</f>
        <v>0</v>
      </c>
      <c r="BL110" s="18" t="s">
        <v>118</v>
      </c>
      <c r="BM110" s="214" t="s">
        <v>241</v>
      </c>
    </row>
    <row r="111" s="2" customFormat="1">
      <c r="A111" s="39"/>
      <c r="B111" s="40"/>
      <c r="C111" s="41"/>
      <c r="D111" s="216" t="s">
        <v>125</v>
      </c>
      <c r="E111" s="41"/>
      <c r="F111" s="217" t="s">
        <v>242</v>
      </c>
      <c r="G111" s="41"/>
      <c r="H111" s="41"/>
      <c r="I111" s="218"/>
      <c r="J111" s="41"/>
      <c r="K111" s="41"/>
      <c r="L111" s="45"/>
      <c r="M111" s="219"/>
      <c r="N111" s="22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125</v>
      </c>
      <c r="AU111" s="18" t="s">
        <v>83</v>
      </c>
    </row>
    <row r="112" s="2" customFormat="1">
      <c r="A112" s="39"/>
      <c r="B112" s="40"/>
      <c r="C112" s="41"/>
      <c r="D112" s="224" t="s">
        <v>148</v>
      </c>
      <c r="E112" s="41"/>
      <c r="F112" s="225" t="s">
        <v>243</v>
      </c>
      <c r="G112" s="41"/>
      <c r="H112" s="41"/>
      <c r="I112" s="218"/>
      <c r="J112" s="41"/>
      <c r="K112" s="41"/>
      <c r="L112" s="45"/>
      <c r="M112" s="219"/>
      <c r="N112" s="220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148</v>
      </c>
      <c r="AU112" s="18" t="s">
        <v>83</v>
      </c>
    </row>
    <row r="113" s="14" customFormat="1">
      <c r="A113" s="14"/>
      <c r="B113" s="236"/>
      <c r="C113" s="237"/>
      <c r="D113" s="216" t="s">
        <v>159</v>
      </c>
      <c r="E113" s="238" t="s">
        <v>19</v>
      </c>
      <c r="F113" s="239" t="s">
        <v>231</v>
      </c>
      <c r="G113" s="237"/>
      <c r="H113" s="240">
        <v>45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6" t="s">
        <v>159</v>
      </c>
      <c r="AU113" s="246" t="s">
        <v>83</v>
      </c>
      <c r="AV113" s="14" t="s">
        <v>83</v>
      </c>
      <c r="AW113" s="14" t="s">
        <v>35</v>
      </c>
      <c r="AX113" s="14" t="s">
        <v>73</v>
      </c>
      <c r="AY113" s="246" t="s">
        <v>119</v>
      </c>
    </row>
    <row r="114" s="14" customFormat="1">
      <c r="A114" s="14"/>
      <c r="B114" s="236"/>
      <c r="C114" s="237"/>
      <c r="D114" s="216" t="s">
        <v>159</v>
      </c>
      <c r="E114" s="238" t="s">
        <v>19</v>
      </c>
      <c r="F114" s="239" t="s">
        <v>232</v>
      </c>
      <c r="G114" s="237"/>
      <c r="H114" s="240">
        <v>12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6" t="s">
        <v>159</v>
      </c>
      <c r="AU114" s="246" t="s">
        <v>83</v>
      </c>
      <c r="AV114" s="14" t="s">
        <v>83</v>
      </c>
      <c r="AW114" s="14" t="s">
        <v>35</v>
      </c>
      <c r="AX114" s="14" t="s">
        <v>73</v>
      </c>
      <c r="AY114" s="246" t="s">
        <v>119</v>
      </c>
    </row>
    <row r="115" s="15" customFormat="1">
      <c r="A115" s="15"/>
      <c r="B115" s="247"/>
      <c r="C115" s="248"/>
      <c r="D115" s="216" t="s">
        <v>159</v>
      </c>
      <c r="E115" s="249" t="s">
        <v>19</v>
      </c>
      <c r="F115" s="250" t="s">
        <v>161</v>
      </c>
      <c r="G115" s="248"/>
      <c r="H115" s="251">
        <v>57</v>
      </c>
      <c r="I115" s="252"/>
      <c r="J115" s="248"/>
      <c r="K115" s="248"/>
      <c r="L115" s="253"/>
      <c r="M115" s="254"/>
      <c r="N115" s="255"/>
      <c r="O115" s="255"/>
      <c r="P115" s="255"/>
      <c r="Q115" s="255"/>
      <c r="R115" s="255"/>
      <c r="S115" s="255"/>
      <c r="T115" s="256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57" t="s">
        <v>159</v>
      </c>
      <c r="AU115" s="257" t="s">
        <v>83</v>
      </c>
      <c r="AV115" s="15" t="s">
        <v>118</v>
      </c>
      <c r="AW115" s="15" t="s">
        <v>35</v>
      </c>
      <c r="AX115" s="15" t="s">
        <v>81</v>
      </c>
      <c r="AY115" s="257" t="s">
        <v>119</v>
      </c>
    </row>
    <row r="116" s="2" customFormat="1" ht="16.5" customHeight="1">
      <c r="A116" s="39"/>
      <c r="B116" s="40"/>
      <c r="C116" s="203" t="s">
        <v>140</v>
      </c>
      <c r="D116" s="203" t="s">
        <v>120</v>
      </c>
      <c r="E116" s="204" t="s">
        <v>244</v>
      </c>
      <c r="F116" s="205" t="s">
        <v>245</v>
      </c>
      <c r="G116" s="206" t="s">
        <v>221</v>
      </c>
      <c r="H116" s="207">
        <v>25</v>
      </c>
      <c r="I116" s="208"/>
      <c r="J116" s="209">
        <f>ROUND(I116*H116,2)</f>
        <v>0</v>
      </c>
      <c r="K116" s="205" t="s">
        <v>146</v>
      </c>
      <c r="L116" s="45"/>
      <c r="M116" s="210" t="s">
        <v>19</v>
      </c>
      <c r="N116" s="211" t="s">
        <v>44</v>
      </c>
      <c r="O116" s="85"/>
      <c r="P116" s="212">
        <f>O116*H116</f>
        <v>0</v>
      </c>
      <c r="Q116" s="212">
        <v>4.0000000000000003E-05</v>
      </c>
      <c r="R116" s="212">
        <f>Q116*H116</f>
        <v>0.001</v>
      </c>
      <c r="S116" s="212">
        <v>0.11500000000000001</v>
      </c>
      <c r="T116" s="213">
        <f>S116*H116</f>
        <v>2.875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4" t="s">
        <v>118</v>
      </c>
      <c r="AT116" s="214" t="s">
        <v>120</v>
      </c>
      <c r="AU116" s="214" t="s">
        <v>83</v>
      </c>
      <c r="AY116" s="18" t="s">
        <v>119</v>
      </c>
      <c r="BE116" s="215">
        <f>IF(N116="základní",J116,0)</f>
        <v>0</v>
      </c>
      <c r="BF116" s="215">
        <f>IF(N116="snížená",J116,0)</f>
        <v>0</v>
      </c>
      <c r="BG116" s="215">
        <f>IF(N116="zákl. přenesená",J116,0)</f>
        <v>0</v>
      </c>
      <c r="BH116" s="215">
        <f>IF(N116="sníž. přenesená",J116,0)</f>
        <v>0</v>
      </c>
      <c r="BI116" s="215">
        <f>IF(N116="nulová",J116,0)</f>
        <v>0</v>
      </c>
      <c r="BJ116" s="18" t="s">
        <v>81</v>
      </c>
      <c r="BK116" s="215">
        <f>ROUND(I116*H116,2)</f>
        <v>0</v>
      </c>
      <c r="BL116" s="18" t="s">
        <v>118</v>
      </c>
      <c r="BM116" s="214" t="s">
        <v>246</v>
      </c>
    </row>
    <row r="117" s="2" customFormat="1">
      <c r="A117" s="39"/>
      <c r="B117" s="40"/>
      <c r="C117" s="41"/>
      <c r="D117" s="216" t="s">
        <v>125</v>
      </c>
      <c r="E117" s="41"/>
      <c r="F117" s="217" t="s">
        <v>247</v>
      </c>
      <c r="G117" s="41"/>
      <c r="H117" s="41"/>
      <c r="I117" s="218"/>
      <c r="J117" s="41"/>
      <c r="K117" s="41"/>
      <c r="L117" s="45"/>
      <c r="M117" s="219"/>
      <c r="N117" s="22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125</v>
      </c>
      <c r="AU117" s="18" t="s">
        <v>83</v>
      </c>
    </row>
    <row r="118" s="2" customFormat="1">
      <c r="A118" s="39"/>
      <c r="B118" s="40"/>
      <c r="C118" s="41"/>
      <c r="D118" s="224" t="s">
        <v>148</v>
      </c>
      <c r="E118" s="41"/>
      <c r="F118" s="225" t="s">
        <v>248</v>
      </c>
      <c r="G118" s="41"/>
      <c r="H118" s="41"/>
      <c r="I118" s="218"/>
      <c r="J118" s="41"/>
      <c r="K118" s="41"/>
      <c r="L118" s="45"/>
      <c r="M118" s="219"/>
      <c r="N118" s="220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148</v>
      </c>
      <c r="AU118" s="18" t="s">
        <v>83</v>
      </c>
    </row>
    <row r="119" s="2" customFormat="1">
      <c r="A119" s="39"/>
      <c r="B119" s="40"/>
      <c r="C119" s="41"/>
      <c r="D119" s="216" t="s">
        <v>126</v>
      </c>
      <c r="E119" s="41"/>
      <c r="F119" s="221" t="s">
        <v>249</v>
      </c>
      <c r="G119" s="41"/>
      <c r="H119" s="41"/>
      <c r="I119" s="218"/>
      <c r="J119" s="41"/>
      <c r="K119" s="41"/>
      <c r="L119" s="45"/>
      <c r="M119" s="219"/>
      <c r="N119" s="22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126</v>
      </c>
      <c r="AU119" s="18" t="s">
        <v>83</v>
      </c>
    </row>
    <row r="120" s="14" customFormat="1">
      <c r="A120" s="14"/>
      <c r="B120" s="236"/>
      <c r="C120" s="237"/>
      <c r="D120" s="216" t="s">
        <v>159</v>
      </c>
      <c r="E120" s="238" t="s">
        <v>19</v>
      </c>
      <c r="F120" s="239" t="s">
        <v>250</v>
      </c>
      <c r="G120" s="237"/>
      <c r="H120" s="240">
        <v>25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6" t="s">
        <v>159</v>
      </c>
      <c r="AU120" s="246" t="s">
        <v>83</v>
      </c>
      <c r="AV120" s="14" t="s">
        <v>83</v>
      </c>
      <c r="AW120" s="14" t="s">
        <v>35</v>
      </c>
      <c r="AX120" s="14" t="s">
        <v>81</v>
      </c>
      <c r="AY120" s="246" t="s">
        <v>119</v>
      </c>
    </row>
    <row r="121" s="2" customFormat="1" ht="16.5" customHeight="1">
      <c r="A121" s="39"/>
      <c r="B121" s="40"/>
      <c r="C121" s="203" t="s">
        <v>150</v>
      </c>
      <c r="D121" s="203" t="s">
        <v>120</v>
      </c>
      <c r="E121" s="204" t="s">
        <v>251</v>
      </c>
      <c r="F121" s="205" t="s">
        <v>252</v>
      </c>
      <c r="G121" s="206" t="s">
        <v>253</v>
      </c>
      <c r="H121" s="207">
        <v>105</v>
      </c>
      <c r="I121" s="208"/>
      <c r="J121" s="209">
        <f>ROUND(I121*H121,2)</f>
        <v>0</v>
      </c>
      <c r="K121" s="205" t="s">
        <v>146</v>
      </c>
      <c r="L121" s="45"/>
      <c r="M121" s="210" t="s">
        <v>19</v>
      </c>
      <c r="N121" s="211" t="s">
        <v>44</v>
      </c>
      <c r="O121" s="85"/>
      <c r="P121" s="212">
        <f>O121*H121</f>
        <v>0</v>
      </c>
      <c r="Q121" s="212">
        <v>0</v>
      </c>
      <c r="R121" s="212">
        <f>Q121*H121</f>
        <v>0</v>
      </c>
      <c r="S121" s="212">
        <v>0.28999999999999998</v>
      </c>
      <c r="T121" s="213">
        <f>S121*H121</f>
        <v>30.449999999999999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4" t="s">
        <v>118</v>
      </c>
      <c r="AT121" s="214" t="s">
        <v>120</v>
      </c>
      <c r="AU121" s="214" t="s">
        <v>83</v>
      </c>
      <c r="AY121" s="18" t="s">
        <v>119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18" t="s">
        <v>81</v>
      </c>
      <c r="BK121" s="215">
        <f>ROUND(I121*H121,2)</f>
        <v>0</v>
      </c>
      <c r="BL121" s="18" t="s">
        <v>118</v>
      </c>
      <c r="BM121" s="214" t="s">
        <v>254</v>
      </c>
    </row>
    <row r="122" s="2" customFormat="1">
      <c r="A122" s="39"/>
      <c r="B122" s="40"/>
      <c r="C122" s="41"/>
      <c r="D122" s="216" t="s">
        <v>125</v>
      </c>
      <c r="E122" s="41"/>
      <c r="F122" s="217" t="s">
        <v>255</v>
      </c>
      <c r="G122" s="41"/>
      <c r="H122" s="41"/>
      <c r="I122" s="218"/>
      <c r="J122" s="41"/>
      <c r="K122" s="41"/>
      <c r="L122" s="45"/>
      <c r="M122" s="219"/>
      <c r="N122" s="22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125</v>
      </c>
      <c r="AU122" s="18" t="s">
        <v>83</v>
      </c>
    </row>
    <row r="123" s="2" customFormat="1">
      <c r="A123" s="39"/>
      <c r="B123" s="40"/>
      <c r="C123" s="41"/>
      <c r="D123" s="224" t="s">
        <v>148</v>
      </c>
      <c r="E123" s="41"/>
      <c r="F123" s="225" t="s">
        <v>256</v>
      </c>
      <c r="G123" s="41"/>
      <c r="H123" s="41"/>
      <c r="I123" s="218"/>
      <c r="J123" s="41"/>
      <c r="K123" s="41"/>
      <c r="L123" s="45"/>
      <c r="M123" s="219"/>
      <c r="N123" s="22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148</v>
      </c>
      <c r="AU123" s="18" t="s">
        <v>83</v>
      </c>
    </row>
    <row r="124" s="14" customFormat="1">
      <c r="A124" s="14"/>
      <c r="B124" s="236"/>
      <c r="C124" s="237"/>
      <c r="D124" s="216" t="s">
        <v>159</v>
      </c>
      <c r="E124" s="238" t="s">
        <v>19</v>
      </c>
      <c r="F124" s="239" t="s">
        <v>257</v>
      </c>
      <c r="G124" s="237"/>
      <c r="H124" s="240">
        <v>82</v>
      </c>
      <c r="I124" s="241"/>
      <c r="J124" s="237"/>
      <c r="K124" s="237"/>
      <c r="L124" s="242"/>
      <c r="M124" s="243"/>
      <c r="N124" s="244"/>
      <c r="O124" s="244"/>
      <c r="P124" s="244"/>
      <c r="Q124" s="244"/>
      <c r="R124" s="244"/>
      <c r="S124" s="244"/>
      <c r="T124" s="24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6" t="s">
        <v>159</v>
      </c>
      <c r="AU124" s="246" t="s">
        <v>83</v>
      </c>
      <c r="AV124" s="14" t="s">
        <v>83</v>
      </c>
      <c r="AW124" s="14" t="s">
        <v>35</v>
      </c>
      <c r="AX124" s="14" t="s">
        <v>73</v>
      </c>
      <c r="AY124" s="246" t="s">
        <v>119</v>
      </c>
    </row>
    <row r="125" s="14" customFormat="1">
      <c r="A125" s="14"/>
      <c r="B125" s="236"/>
      <c r="C125" s="237"/>
      <c r="D125" s="216" t="s">
        <v>159</v>
      </c>
      <c r="E125" s="238" t="s">
        <v>19</v>
      </c>
      <c r="F125" s="239" t="s">
        <v>258</v>
      </c>
      <c r="G125" s="237"/>
      <c r="H125" s="240">
        <v>23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6" t="s">
        <v>159</v>
      </c>
      <c r="AU125" s="246" t="s">
        <v>83</v>
      </c>
      <c r="AV125" s="14" t="s">
        <v>83</v>
      </c>
      <c r="AW125" s="14" t="s">
        <v>35</v>
      </c>
      <c r="AX125" s="14" t="s">
        <v>73</v>
      </c>
      <c r="AY125" s="246" t="s">
        <v>119</v>
      </c>
    </row>
    <row r="126" s="15" customFormat="1">
      <c r="A126" s="15"/>
      <c r="B126" s="247"/>
      <c r="C126" s="248"/>
      <c r="D126" s="216" t="s">
        <v>159</v>
      </c>
      <c r="E126" s="249" t="s">
        <v>19</v>
      </c>
      <c r="F126" s="250" t="s">
        <v>161</v>
      </c>
      <c r="G126" s="248"/>
      <c r="H126" s="251">
        <v>105</v>
      </c>
      <c r="I126" s="252"/>
      <c r="J126" s="248"/>
      <c r="K126" s="248"/>
      <c r="L126" s="253"/>
      <c r="M126" s="254"/>
      <c r="N126" s="255"/>
      <c r="O126" s="255"/>
      <c r="P126" s="255"/>
      <c r="Q126" s="255"/>
      <c r="R126" s="255"/>
      <c r="S126" s="255"/>
      <c r="T126" s="256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57" t="s">
        <v>159</v>
      </c>
      <c r="AU126" s="257" t="s">
        <v>83</v>
      </c>
      <c r="AV126" s="15" t="s">
        <v>118</v>
      </c>
      <c r="AW126" s="15" t="s">
        <v>35</v>
      </c>
      <c r="AX126" s="15" t="s">
        <v>81</v>
      </c>
      <c r="AY126" s="257" t="s">
        <v>119</v>
      </c>
    </row>
    <row r="127" s="2" customFormat="1" ht="24.15" customHeight="1">
      <c r="A127" s="39"/>
      <c r="B127" s="40"/>
      <c r="C127" s="203" t="s">
        <v>155</v>
      </c>
      <c r="D127" s="203" t="s">
        <v>120</v>
      </c>
      <c r="E127" s="204" t="s">
        <v>259</v>
      </c>
      <c r="F127" s="205" t="s">
        <v>260</v>
      </c>
      <c r="G127" s="206" t="s">
        <v>221</v>
      </c>
      <c r="H127" s="207">
        <v>205</v>
      </c>
      <c r="I127" s="208"/>
      <c r="J127" s="209">
        <f>ROUND(I127*H127,2)</f>
        <v>0</v>
      </c>
      <c r="K127" s="205" t="s">
        <v>146</v>
      </c>
      <c r="L127" s="45"/>
      <c r="M127" s="210" t="s">
        <v>19</v>
      </c>
      <c r="N127" s="211" t="s">
        <v>44</v>
      </c>
      <c r="O127" s="85"/>
      <c r="P127" s="212">
        <f>O127*H127</f>
        <v>0</v>
      </c>
      <c r="Q127" s="212">
        <v>0</v>
      </c>
      <c r="R127" s="212">
        <f>Q127*H127</f>
        <v>0</v>
      </c>
      <c r="S127" s="212">
        <v>0</v>
      </c>
      <c r="T127" s="21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4" t="s">
        <v>118</v>
      </c>
      <c r="AT127" s="214" t="s">
        <v>120</v>
      </c>
      <c r="AU127" s="214" t="s">
        <v>83</v>
      </c>
      <c r="AY127" s="18" t="s">
        <v>119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18" t="s">
        <v>81</v>
      </c>
      <c r="BK127" s="215">
        <f>ROUND(I127*H127,2)</f>
        <v>0</v>
      </c>
      <c r="BL127" s="18" t="s">
        <v>118</v>
      </c>
      <c r="BM127" s="214" t="s">
        <v>261</v>
      </c>
    </row>
    <row r="128" s="2" customFormat="1">
      <c r="A128" s="39"/>
      <c r="B128" s="40"/>
      <c r="C128" s="41"/>
      <c r="D128" s="216" t="s">
        <v>125</v>
      </c>
      <c r="E128" s="41"/>
      <c r="F128" s="217" t="s">
        <v>262</v>
      </c>
      <c r="G128" s="41"/>
      <c r="H128" s="41"/>
      <c r="I128" s="218"/>
      <c r="J128" s="41"/>
      <c r="K128" s="41"/>
      <c r="L128" s="45"/>
      <c r="M128" s="219"/>
      <c r="N128" s="220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125</v>
      </c>
      <c r="AU128" s="18" t="s">
        <v>83</v>
      </c>
    </row>
    <row r="129" s="2" customFormat="1">
      <c r="A129" s="39"/>
      <c r="B129" s="40"/>
      <c r="C129" s="41"/>
      <c r="D129" s="224" t="s">
        <v>148</v>
      </c>
      <c r="E129" s="41"/>
      <c r="F129" s="225" t="s">
        <v>263</v>
      </c>
      <c r="G129" s="41"/>
      <c r="H129" s="41"/>
      <c r="I129" s="218"/>
      <c r="J129" s="41"/>
      <c r="K129" s="41"/>
      <c r="L129" s="45"/>
      <c r="M129" s="219"/>
      <c r="N129" s="22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148</v>
      </c>
      <c r="AU129" s="18" t="s">
        <v>83</v>
      </c>
    </row>
    <row r="130" s="14" customFormat="1">
      <c r="A130" s="14"/>
      <c r="B130" s="236"/>
      <c r="C130" s="237"/>
      <c r="D130" s="216" t="s">
        <v>159</v>
      </c>
      <c r="E130" s="238" t="s">
        <v>19</v>
      </c>
      <c r="F130" s="239" t="s">
        <v>264</v>
      </c>
      <c r="G130" s="237"/>
      <c r="H130" s="240">
        <v>205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6" t="s">
        <v>159</v>
      </c>
      <c r="AU130" s="246" t="s">
        <v>83</v>
      </c>
      <c r="AV130" s="14" t="s">
        <v>83</v>
      </c>
      <c r="AW130" s="14" t="s">
        <v>35</v>
      </c>
      <c r="AX130" s="14" t="s">
        <v>81</v>
      </c>
      <c r="AY130" s="246" t="s">
        <v>119</v>
      </c>
    </row>
    <row r="131" s="2" customFormat="1" ht="16.5" customHeight="1">
      <c r="A131" s="39"/>
      <c r="B131" s="40"/>
      <c r="C131" s="203" t="s">
        <v>164</v>
      </c>
      <c r="D131" s="203" t="s">
        <v>120</v>
      </c>
      <c r="E131" s="204" t="s">
        <v>265</v>
      </c>
      <c r="F131" s="205" t="s">
        <v>266</v>
      </c>
      <c r="G131" s="206" t="s">
        <v>221</v>
      </c>
      <c r="H131" s="207">
        <v>43</v>
      </c>
      <c r="I131" s="208"/>
      <c r="J131" s="209">
        <f>ROUND(I131*H131,2)</f>
        <v>0</v>
      </c>
      <c r="K131" s="205" t="s">
        <v>146</v>
      </c>
      <c r="L131" s="45"/>
      <c r="M131" s="210" t="s">
        <v>19</v>
      </c>
      <c r="N131" s="211" t="s">
        <v>44</v>
      </c>
      <c r="O131" s="85"/>
      <c r="P131" s="212">
        <f>O131*H131</f>
        <v>0</v>
      </c>
      <c r="Q131" s="212">
        <v>0</v>
      </c>
      <c r="R131" s="212">
        <f>Q131*H131</f>
        <v>0</v>
      </c>
      <c r="S131" s="212">
        <v>0</v>
      </c>
      <c r="T131" s="21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4" t="s">
        <v>118</v>
      </c>
      <c r="AT131" s="214" t="s">
        <v>120</v>
      </c>
      <c r="AU131" s="214" t="s">
        <v>83</v>
      </c>
      <c r="AY131" s="18" t="s">
        <v>119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18" t="s">
        <v>81</v>
      </c>
      <c r="BK131" s="215">
        <f>ROUND(I131*H131,2)</f>
        <v>0</v>
      </c>
      <c r="BL131" s="18" t="s">
        <v>118</v>
      </c>
      <c r="BM131" s="214" t="s">
        <v>267</v>
      </c>
    </row>
    <row r="132" s="2" customFormat="1">
      <c r="A132" s="39"/>
      <c r="B132" s="40"/>
      <c r="C132" s="41"/>
      <c r="D132" s="216" t="s">
        <v>125</v>
      </c>
      <c r="E132" s="41"/>
      <c r="F132" s="217" t="s">
        <v>268</v>
      </c>
      <c r="G132" s="41"/>
      <c r="H132" s="41"/>
      <c r="I132" s="218"/>
      <c r="J132" s="41"/>
      <c r="K132" s="41"/>
      <c r="L132" s="45"/>
      <c r="M132" s="219"/>
      <c r="N132" s="220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125</v>
      </c>
      <c r="AU132" s="18" t="s">
        <v>83</v>
      </c>
    </row>
    <row r="133" s="2" customFormat="1">
      <c r="A133" s="39"/>
      <c r="B133" s="40"/>
      <c r="C133" s="41"/>
      <c r="D133" s="224" t="s">
        <v>148</v>
      </c>
      <c r="E133" s="41"/>
      <c r="F133" s="225" t="s">
        <v>269</v>
      </c>
      <c r="G133" s="41"/>
      <c r="H133" s="41"/>
      <c r="I133" s="218"/>
      <c r="J133" s="41"/>
      <c r="K133" s="41"/>
      <c r="L133" s="45"/>
      <c r="M133" s="219"/>
      <c r="N133" s="220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148</v>
      </c>
      <c r="AU133" s="18" t="s">
        <v>83</v>
      </c>
    </row>
    <row r="134" s="14" customFormat="1">
      <c r="A134" s="14"/>
      <c r="B134" s="236"/>
      <c r="C134" s="237"/>
      <c r="D134" s="216" t="s">
        <v>159</v>
      </c>
      <c r="E134" s="238" t="s">
        <v>19</v>
      </c>
      <c r="F134" s="239" t="s">
        <v>225</v>
      </c>
      <c r="G134" s="237"/>
      <c r="H134" s="240">
        <v>43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6" t="s">
        <v>159</v>
      </c>
      <c r="AU134" s="246" t="s">
        <v>83</v>
      </c>
      <c r="AV134" s="14" t="s">
        <v>83</v>
      </c>
      <c r="AW134" s="14" t="s">
        <v>35</v>
      </c>
      <c r="AX134" s="14" t="s">
        <v>81</v>
      </c>
      <c r="AY134" s="246" t="s">
        <v>119</v>
      </c>
    </row>
    <row r="135" s="2" customFormat="1" ht="16.5" customHeight="1">
      <c r="A135" s="39"/>
      <c r="B135" s="40"/>
      <c r="C135" s="203" t="s">
        <v>168</v>
      </c>
      <c r="D135" s="203" t="s">
        <v>120</v>
      </c>
      <c r="E135" s="204" t="s">
        <v>270</v>
      </c>
      <c r="F135" s="205" t="s">
        <v>271</v>
      </c>
      <c r="G135" s="206" t="s">
        <v>272</v>
      </c>
      <c r="H135" s="207">
        <v>28.399999999999999</v>
      </c>
      <c r="I135" s="208"/>
      <c r="J135" s="209">
        <f>ROUND(I135*H135,2)</f>
        <v>0</v>
      </c>
      <c r="K135" s="205" t="s">
        <v>146</v>
      </c>
      <c r="L135" s="45"/>
      <c r="M135" s="210" t="s">
        <v>19</v>
      </c>
      <c r="N135" s="211" t="s">
        <v>44</v>
      </c>
      <c r="O135" s="85"/>
      <c r="P135" s="212">
        <f>O135*H135</f>
        <v>0</v>
      </c>
      <c r="Q135" s="212">
        <v>0</v>
      </c>
      <c r="R135" s="212">
        <f>Q135*H135</f>
        <v>0</v>
      </c>
      <c r="S135" s="212">
        <v>0</v>
      </c>
      <c r="T135" s="21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4" t="s">
        <v>118</v>
      </c>
      <c r="AT135" s="214" t="s">
        <v>120</v>
      </c>
      <c r="AU135" s="214" t="s">
        <v>83</v>
      </c>
      <c r="AY135" s="18" t="s">
        <v>119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18" t="s">
        <v>81</v>
      </c>
      <c r="BK135" s="215">
        <f>ROUND(I135*H135,2)</f>
        <v>0</v>
      </c>
      <c r="BL135" s="18" t="s">
        <v>118</v>
      </c>
      <c r="BM135" s="214" t="s">
        <v>273</v>
      </c>
    </row>
    <row r="136" s="2" customFormat="1">
      <c r="A136" s="39"/>
      <c r="B136" s="40"/>
      <c r="C136" s="41"/>
      <c r="D136" s="216" t="s">
        <v>125</v>
      </c>
      <c r="E136" s="41"/>
      <c r="F136" s="217" t="s">
        <v>274</v>
      </c>
      <c r="G136" s="41"/>
      <c r="H136" s="41"/>
      <c r="I136" s="218"/>
      <c r="J136" s="41"/>
      <c r="K136" s="41"/>
      <c r="L136" s="45"/>
      <c r="M136" s="219"/>
      <c r="N136" s="220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125</v>
      </c>
      <c r="AU136" s="18" t="s">
        <v>83</v>
      </c>
    </row>
    <row r="137" s="2" customFormat="1">
      <c r="A137" s="39"/>
      <c r="B137" s="40"/>
      <c r="C137" s="41"/>
      <c r="D137" s="224" t="s">
        <v>148</v>
      </c>
      <c r="E137" s="41"/>
      <c r="F137" s="225" t="s">
        <v>275</v>
      </c>
      <c r="G137" s="41"/>
      <c r="H137" s="41"/>
      <c r="I137" s="218"/>
      <c r="J137" s="41"/>
      <c r="K137" s="41"/>
      <c r="L137" s="45"/>
      <c r="M137" s="219"/>
      <c r="N137" s="220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148</v>
      </c>
      <c r="AU137" s="18" t="s">
        <v>83</v>
      </c>
    </row>
    <row r="138" s="13" customFormat="1">
      <c r="A138" s="13"/>
      <c r="B138" s="226"/>
      <c r="C138" s="227"/>
      <c r="D138" s="216" t="s">
        <v>159</v>
      </c>
      <c r="E138" s="228" t="s">
        <v>19</v>
      </c>
      <c r="F138" s="229" t="s">
        <v>276</v>
      </c>
      <c r="G138" s="227"/>
      <c r="H138" s="228" t="s">
        <v>19</v>
      </c>
      <c r="I138" s="230"/>
      <c r="J138" s="227"/>
      <c r="K138" s="227"/>
      <c r="L138" s="231"/>
      <c r="M138" s="232"/>
      <c r="N138" s="233"/>
      <c r="O138" s="233"/>
      <c r="P138" s="233"/>
      <c r="Q138" s="233"/>
      <c r="R138" s="233"/>
      <c r="S138" s="233"/>
      <c r="T138" s="23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5" t="s">
        <v>159</v>
      </c>
      <c r="AU138" s="235" t="s">
        <v>83</v>
      </c>
      <c r="AV138" s="13" t="s">
        <v>81</v>
      </c>
      <c r="AW138" s="13" t="s">
        <v>35</v>
      </c>
      <c r="AX138" s="13" t="s">
        <v>73</v>
      </c>
      <c r="AY138" s="235" t="s">
        <v>119</v>
      </c>
    </row>
    <row r="139" s="14" customFormat="1">
      <c r="A139" s="14"/>
      <c r="B139" s="236"/>
      <c r="C139" s="237"/>
      <c r="D139" s="216" t="s">
        <v>159</v>
      </c>
      <c r="E139" s="238" t="s">
        <v>19</v>
      </c>
      <c r="F139" s="239" t="s">
        <v>277</v>
      </c>
      <c r="G139" s="237"/>
      <c r="H139" s="240">
        <v>28.399999999999999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6" t="s">
        <v>159</v>
      </c>
      <c r="AU139" s="246" t="s">
        <v>83</v>
      </c>
      <c r="AV139" s="14" t="s">
        <v>83</v>
      </c>
      <c r="AW139" s="14" t="s">
        <v>35</v>
      </c>
      <c r="AX139" s="14" t="s">
        <v>81</v>
      </c>
      <c r="AY139" s="246" t="s">
        <v>119</v>
      </c>
    </row>
    <row r="140" s="2" customFormat="1" ht="16.5" customHeight="1">
      <c r="A140" s="39"/>
      <c r="B140" s="40"/>
      <c r="C140" s="203" t="s">
        <v>172</v>
      </c>
      <c r="D140" s="203" t="s">
        <v>120</v>
      </c>
      <c r="E140" s="204" t="s">
        <v>278</v>
      </c>
      <c r="F140" s="205" t="s">
        <v>279</v>
      </c>
      <c r="G140" s="206" t="s">
        <v>272</v>
      </c>
      <c r="H140" s="207">
        <v>29.73</v>
      </c>
      <c r="I140" s="208"/>
      <c r="J140" s="209">
        <f>ROUND(I140*H140,2)</f>
        <v>0</v>
      </c>
      <c r="K140" s="205" t="s">
        <v>146</v>
      </c>
      <c r="L140" s="45"/>
      <c r="M140" s="210" t="s">
        <v>19</v>
      </c>
      <c r="N140" s="211" t="s">
        <v>44</v>
      </c>
      <c r="O140" s="85"/>
      <c r="P140" s="212">
        <f>O140*H140</f>
        <v>0</v>
      </c>
      <c r="Q140" s="212">
        <v>0</v>
      </c>
      <c r="R140" s="212">
        <f>Q140*H140</f>
        <v>0</v>
      </c>
      <c r="S140" s="212">
        <v>0</v>
      </c>
      <c r="T140" s="21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4" t="s">
        <v>118</v>
      </c>
      <c r="AT140" s="214" t="s">
        <v>120</v>
      </c>
      <c r="AU140" s="214" t="s">
        <v>83</v>
      </c>
      <c r="AY140" s="18" t="s">
        <v>119</v>
      </c>
      <c r="BE140" s="215">
        <f>IF(N140="základní",J140,0)</f>
        <v>0</v>
      </c>
      <c r="BF140" s="215">
        <f>IF(N140="snížená",J140,0)</f>
        <v>0</v>
      </c>
      <c r="BG140" s="215">
        <f>IF(N140="zákl. přenesená",J140,0)</f>
        <v>0</v>
      </c>
      <c r="BH140" s="215">
        <f>IF(N140="sníž. přenesená",J140,0)</f>
        <v>0</v>
      </c>
      <c r="BI140" s="215">
        <f>IF(N140="nulová",J140,0)</f>
        <v>0</v>
      </c>
      <c r="BJ140" s="18" t="s">
        <v>81</v>
      </c>
      <c r="BK140" s="215">
        <f>ROUND(I140*H140,2)</f>
        <v>0</v>
      </c>
      <c r="BL140" s="18" t="s">
        <v>118</v>
      </c>
      <c r="BM140" s="214" t="s">
        <v>280</v>
      </c>
    </row>
    <row r="141" s="2" customFormat="1">
      <c r="A141" s="39"/>
      <c r="B141" s="40"/>
      <c r="C141" s="41"/>
      <c r="D141" s="216" t="s">
        <v>125</v>
      </c>
      <c r="E141" s="41"/>
      <c r="F141" s="217" t="s">
        <v>281</v>
      </c>
      <c r="G141" s="41"/>
      <c r="H141" s="41"/>
      <c r="I141" s="218"/>
      <c r="J141" s="41"/>
      <c r="K141" s="41"/>
      <c r="L141" s="45"/>
      <c r="M141" s="219"/>
      <c r="N141" s="220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125</v>
      </c>
      <c r="AU141" s="18" t="s">
        <v>83</v>
      </c>
    </row>
    <row r="142" s="2" customFormat="1">
      <c r="A142" s="39"/>
      <c r="B142" s="40"/>
      <c r="C142" s="41"/>
      <c r="D142" s="224" t="s">
        <v>148</v>
      </c>
      <c r="E142" s="41"/>
      <c r="F142" s="225" t="s">
        <v>282</v>
      </c>
      <c r="G142" s="41"/>
      <c r="H142" s="41"/>
      <c r="I142" s="218"/>
      <c r="J142" s="41"/>
      <c r="K142" s="41"/>
      <c r="L142" s="45"/>
      <c r="M142" s="219"/>
      <c r="N142" s="220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148</v>
      </c>
      <c r="AU142" s="18" t="s">
        <v>83</v>
      </c>
    </row>
    <row r="143" s="14" customFormat="1">
      <c r="A143" s="14"/>
      <c r="B143" s="236"/>
      <c r="C143" s="237"/>
      <c r="D143" s="216" t="s">
        <v>159</v>
      </c>
      <c r="E143" s="238" t="s">
        <v>19</v>
      </c>
      <c r="F143" s="239" t="s">
        <v>283</v>
      </c>
      <c r="G143" s="237"/>
      <c r="H143" s="240">
        <v>21.760000000000002</v>
      </c>
      <c r="I143" s="241"/>
      <c r="J143" s="237"/>
      <c r="K143" s="237"/>
      <c r="L143" s="242"/>
      <c r="M143" s="243"/>
      <c r="N143" s="244"/>
      <c r="O143" s="244"/>
      <c r="P143" s="244"/>
      <c r="Q143" s="244"/>
      <c r="R143" s="244"/>
      <c r="S143" s="244"/>
      <c r="T143" s="24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6" t="s">
        <v>159</v>
      </c>
      <c r="AU143" s="246" t="s">
        <v>83</v>
      </c>
      <c r="AV143" s="14" t="s">
        <v>83</v>
      </c>
      <c r="AW143" s="14" t="s">
        <v>35</v>
      </c>
      <c r="AX143" s="14" t="s">
        <v>73</v>
      </c>
      <c r="AY143" s="246" t="s">
        <v>119</v>
      </c>
    </row>
    <row r="144" s="14" customFormat="1">
      <c r="A144" s="14"/>
      <c r="B144" s="236"/>
      <c r="C144" s="237"/>
      <c r="D144" s="216" t="s">
        <v>159</v>
      </c>
      <c r="E144" s="238" t="s">
        <v>19</v>
      </c>
      <c r="F144" s="239" t="s">
        <v>284</v>
      </c>
      <c r="G144" s="237"/>
      <c r="H144" s="240">
        <v>1.3999999999999999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6" t="s">
        <v>159</v>
      </c>
      <c r="AU144" s="246" t="s">
        <v>83</v>
      </c>
      <c r="AV144" s="14" t="s">
        <v>83</v>
      </c>
      <c r="AW144" s="14" t="s">
        <v>35</v>
      </c>
      <c r="AX144" s="14" t="s">
        <v>73</v>
      </c>
      <c r="AY144" s="246" t="s">
        <v>119</v>
      </c>
    </row>
    <row r="145" s="14" customFormat="1">
      <c r="A145" s="14"/>
      <c r="B145" s="236"/>
      <c r="C145" s="237"/>
      <c r="D145" s="216" t="s">
        <v>159</v>
      </c>
      <c r="E145" s="238" t="s">
        <v>19</v>
      </c>
      <c r="F145" s="239" t="s">
        <v>285</v>
      </c>
      <c r="G145" s="237"/>
      <c r="H145" s="240">
        <v>0.29999999999999999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6" t="s">
        <v>159</v>
      </c>
      <c r="AU145" s="246" t="s">
        <v>83</v>
      </c>
      <c r="AV145" s="14" t="s">
        <v>83</v>
      </c>
      <c r="AW145" s="14" t="s">
        <v>35</v>
      </c>
      <c r="AX145" s="14" t="s">
        <v>73</v>
      </c>
      <c r="AY145" s="246" t="s">
        <v>119</v>
      </c>
    </row>
    <row r="146" s="14" customFormat="1">
      <c r="A146" s="14"/>
      <c r="B146" s="236"/>
      <c r="C146" s="237"/>
      <c r="D146" s="216" t="s">
        <v>159</v>
      </c>
      <c r="E146" s="238" t="s">
        <v>19</v>
      </c>
      <c r="F146" s="239" t="s">
        <v>286</v>
      </c>
      <c r="G146" s="237"/>
      <c r="H146" s="240">
        <v>3.8399999999999999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6" t="s">
        <v>159</v>
      </c>
      <c r="AU146" s="246" t="s">
        <v>83</v>
      </c>
      <c r="AV146" s="14" t="s">
        <v>83</v>
      </c>
      <c r="AW146" s="14" t="s">
        <v>35</v>
      </c>
      <c r="AX146" s="14" t="s">
        <v>73</v>
      </c>
      <c r="AY146" s="246" t="s">
        <v>119</v>
      </c>
    </row>
    <row r="147" s="14" customFormat="1">
      <c r="A147" s="14"/>
      <c r="B147" s="236"/>
      <c r="C147" s="237"/>
      <c r="D147" s="216" t="s">
        <v>159</v>
      </c>
      <c r="E147" s="238" t="s">
        <v>19</v>
      </c>
      <c r="F147" s="239" t="s">
        <v>287</v>
      </c>
      <c r="G147" s="237"/>
      <c r="H147" s="240">
        <v>0.90000000000000002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6" t="s">
        <v>159</v>
      </c>
      <c r="AU147" s="246" t="s">
        <v>83</v>
      </c>
      <c r="AV147" s="14" t="s">
        <v>83</v>
      </c>
      <c r="AW147" s="14" t="s">
        <v>35</v>
      </c>
      <c r="AX147" s="14" t="s">
        <v>73</v>
      </c>
      <c r="AY147" s="246" t="s">
        <v>119</v>
      </c>
    </row>
    <row r="148" s="14" customFormat="1">
      <c r="A148" s="14"/>
      <c r="B148" s="236"/>
      <c r="C148" s="237"/>
      <c r="D148" s="216" t="s">
        <v>159</v>
      </c>
      <c r="E148" s="238" t="s">
        <v>19</v>
      </c>
      <c r="F148" s="239" t="s">
        <v>288</v>
      </c>
      <c r="G148" s="237"/>
      <c r="H148" s="240">
        <v>1.53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6" t="s">
        <v>159</v>
      </c>
      <c r="AU148" s="246" t="s">
        <v>83</v>
      </c>
      <c r="AV148" s="14" t="s">
        <v>83</v>
      </c>
      <c r="AW148" s="14" t="s">
        <v>35</v>
      </c>
      <c r="AX148" s="14" t="s">
        <v>73</v>
      </c>
      <c r="AY148" s="246" t="s">
        <v>119</v>
      </c>
    </row>
    <row r="149" s="15" customFormat="1">
      <c r="A149" s="15"/>
      <c r="B149" s="247"/>
      <c r="C149" s="248"/>
      <c r="D149" s="216" t="s">
        <v>159</v>
      </c>
      <c r="E149" s="249" t="s">
        <v>19</v>
      </c>
      <c r="F149" s="250" t="s">
        <v>161</v>
      </c>
      <c r="G149" s="248"/>
      <c r="H149" s="251">
        <v>29.73</v>
      </c>
      <c r="I149" s="252"/>
      <c r="J149" s="248"/>
      <c r="K149" s="248"/>
      <c r="L149" s="253"/>
      <c r="M149" s="254"/>
      <c r="N149" s="255"/>
      <c r="O149" s="255"/>
      <c r="P149" s="255"/>
      <c r="Q149" s="255"/>
      <c r="R149" s="255"/>
      <c r="S149" s="255"/>
      <c r="T149" s="256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57" t="s">
        <v>159</v>
      </c>
      <c r="AU149" s="257" t="s">
        <v>83</v>
      </c>
      <c r="AV149" s="15" t="s">
        <v>118</v>
      </c>
      <c r="AW149" s="15" t="s">
        <v>35</v>
      </c>
      <c r="AX149" s="15" t="s">
        <v>81</v>
      </c>
      <c r="AY149" s="257" t="s">
        <v>119</v>
      </c>
    </row>
    <row r="150" s="2" customFormat="1" ht="16.5" customHeight="1">
      <c r="A150" s="39"/>
      <c r="B150" s="40"/>
      <c r="C150" s="203" t="s">
        <v>177</v>
      </c>
      <c r="D150" s="203" t="s">
        <v>120</v>
      </c>
      <c r="E150" s="204" t="s">
        <v>289</v>
      </c>
      <c r="F150" s="205" t="s">
        <v>290</v>
      </c>
      <c r="G150" s="206" t="s">
        <v>221</v>
      </c>
      <c r="H150" s="207">
        <v>43</v>
      </c>
      <c r="I150" s="208"/>
      <c r="J150" s="209">
        <f>ROUND(I150*H150,2)</f>
        <v>0</v>
      </c>
      <c r="K150" s="205" t="s">
        <v>146</v>
      </c>
      <c r="L150" s="45"/>
      <c r="M150" s="210" t="s">
        <v>19</v>
      </c>
      <c r="N150" s="211" t="s">
        <v>44</v>
      </c>
      <c r="O150" s="85"/>
      <c r="P150" s="212">
        <f>O150*H150</f>
        <v>0</v>
      </c>
      <c r="Q150" s="212">
        <v>0</v>
      </c>
      <c r="R150" s="212">
        <f>Q150*H150</f>
        <v>0</v>
      </c>
      <c r="S150" s="212">
        <v>0</v>
      </c>
      <c r="T150" s="21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4" t="s">
        <v>118</v>
      </c>
      <c r="AT150" s="214" t="s">
        <v>120</v>
      </c>
      <c r="AU150" s="214" t="s">
        <v>83</v>
      </c>
      <c r="AY150" s="18" t="s">
        <v>119</v>
      </c>
      <c r="BE150" s="215">
        <f>IF(N150="základní",J150,0)</f>
        <v>0</v>
      </c>
      <c r="BF150" s="215">
        <f>IF(N150="snížená",J150,0)</f>
        <v>0</v>
      </c>
      <c r="BG150" s="215">
        <f>IF(N150="zákl. přenesená",J150,0)</f>
        <v>0</v>
      </c>
      <c r="BH150" s="215">
        <f>IF(N150="sníž. přenesená",J150,0)</f>
        <v>0</v>
      </c>
      <c r="BI150" s="215">
        <f>IF(N150="nulová",J150,0)</f>
        <v>0</v>
      </c>
      <c r="BJ150" s="18" t="s">
        <v>81</v>
      </c>
      <c r="BK150" s="215">
        <f>ROUND(I150*H150,2)</f>
        <v>0</v>
      </c>
      <c r="BL150" s="18" t="s">
        <v>118</v>
      </c>
      <c r="BM150" s="214" t="s">
        <v>291</v>
      </c>
    </row>
    <row r="151" s="2" customFormat="1">
      <c r="A151" s="39"/>
      <c r="B151" s="40"/>
      <c r="C151" s="41"/>
      <c r="D151" s="216" t="s">
        <v>125</v>
      </c>
      <c r="E151" s="41"/>
      <c r="F151" s="217" t="s">
        <v>292</v>
      </c>
      <c r="G151" s="41"/>
      <c r="H151" s="41"/>
      <c r="I151" s="218"/>
      <c r="J151" s="41"/>
      <c r="K151" s="41"/>
      <c r="L151" s="45"/>
      <c r="M151" s="219"/>
      <c r="N151" s="220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125</v>
      </c>
      <c r="AU151" s="18" t="s">
        <v>83</v>
      </c>
    </row>
    <row r="152" s="2" customFormat="1">
      <c r="A152" s="39"/>
      <c r="B152" s="40"/>
      <c r="C152" s="41"/>
      <c r="D152" s="224" t="s">
        <v>148</v>
      </c>
      <c r="E152" s="41"/>
      <c r="F152" s="225" t="s">
        <v>293</v>
      </c>
      <c r="G152" s="41"/>
      <c r="H152" s="41"/>
      <c r="I152" s="218"/>
      <c r="J152" s="41"/>
      <c r="K152" s="41"/>
      <c r="L152" s="45"/>
      <c r="M152" s="219"/>
      <c r="N152" s="220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148</v>
      </c>
      <c r="AU152" s="18" t="s">
        <v>83</v>
      </c>
    </row>
    <row r="153" s="14" customFormat="1">
      <c r="A153" s="14"/>
      <c r="B153" s="236"/>
      <c r="C153" s="237"/>
      <c r="D153" s="216" t="s">
        <v>159</v>
      </c>
      <c r="E153" s="238" t="s">
        <v>19</v>
      </c>
      <c r="F153" s="239" t="s">
        <v>225</v>
      </c>
      <c r="G153" s="237"/>
      <c r="H153" s="240">
        <v>43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6" t="s">
        <v>159</v>
      </c>
      <c r="AU153" s="246" t="s">
        <v>83</v>
      </c>
      <c r="AV153" s="14" t="s">
        <v>83</v>
      </c>
      <c r="AW153" s="14" t="s">
        <v>35</v>
      </c>
      <c r="AX153" s="14" t="s">
        <v>81</v>
      </c>
      <c r="AY153" s="246" t="s">
        <v>119</v>
      </c>
    </row>
    <row r="154" s="2" customFormat="1" ht="16.5" customHeight="1">
      <c r="A154" s="39"/>
      <c r="B154" s="40"/>
      <c r="C154" s="203" t="s">
        <v>181</v>
      </c>
      <c r="D154" s="203" t="s">
        <v>120</v>
      </c>
      <c r="E154" s="204" t="s">
        <v>294</v>
      </c>
      <c r="F154" s="205" t="s">
        <v>295</v>
      </c>
      <c r="G154" s="206" t="s">
        <v>272</v>
      </c>
      <c r="H154" s="207">
        <v>58.130000000000003</v>
      </c>
      <c r="I154" s="208"/>
      <c r="J154" s="209">
        <f>ROUND(I154*H154,2)</f>
        <v>0</v>
      </c>
      <c r="K154" s="205" t="s">
        <v>146</v>
      </c>
      <c r="L154" s="45"/>
      <c r="M154" s="210" t="s">
        <v>19</v>
      </c>
      <c r="N154" s="211" t="s">
        <v>44</v>
      </c>
      <c r="O154" s="85"/>
      <c r="P154" s="212">
        <f>O154*H154</f>
        <v>0</v>
      </c>
      <c r="Q154" s="212">
        <v>0</v>
      </c>
      <c r="R154" s="212">
        <f>Q154*H154</f>
        <v>0</v>
      </c>
      <c r="S154" s="212">
        <v>0</v>
      </c>
      <c r="T154" s="21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4" t="s">
        <v>118</v>
      </c>
      <c r="AT154" s="214" t="s">
        <v>120</v>
      </c>
      <c r="AU154" s="214" t="s">
        <v>83</v>
      </c>
      <c r="AY154" s="18" t="s">
        <v>119</v>
      </c>
      <c r="BE154" s="215">
        <f>IF(N154="základní",J154,0)</f>
        <v>0</v>
      </c>
      <c r="BF154" s="215">
        <f>IF(N154="snížená",J154,0)</f>
        <v>0</v>
      </c>
      <c r="BG154" s="215">
        <f>IF(N154="zákl. přenesená",J154,0)</f>
        <v>0</v>
      </c>
      <c r="BH154" s="215">
        <f>IF(N154="sníž. přenesená",J154,0)</f>
        <v>0</v>
      </c>
      <c r="BI154" s="215">
        <f>IF(N154="nulová",J154,0)</f>
        <v>0</v>
      </c>
      <c r="BJ154" s="18" t="s">
        <v>81</v>
      </c>
      <c r="BK154" s="215">
        <f>ROUND(I154*H154,2)</f>
        <v>0</v>
      </c>
      <c r="BL154" s="18" t="s">
        <v>118</v>
      </c>
      <c r="BM154" s="214" t="s">
        <v>296</v>
      </c>
    </row>
    <row r="155" s="2" customFormat="1">
      <c r="A155" s="39"/>
      <c r="B155" s="40"/>
      <c r="C155" s="41"/>
      <c r="D155" s="216" t="s">
        <v>125</v>
      </c>
      <c r="E155" s="41"/>
      <c r="F155" s="217" t="s">
        <v>297</v>
      </c>
      <c r="G155" s="41"/>
      <c r="H155" s="41"/>
      <c r="I155" s="218"/>
      <c r="J155" s="41"/>
      <c r="K155" s="41"/>
      <c r="L155" s="45"/>
      <c r="M155" s="219"/>
      <c r="N155" s="220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125</v>
      </c>
      <c r="AU155" s="18" t="s">
        <v>83</v>
      </c>
    </row>
    <row r="156" s="2" customFormat="1">
      <c r="A156" s="39"/>
      <c r="B156" s="40"/>
      <c r="C156" s="41"/>
      <c r="D156" s="224" t="s">
        <v>148</v>
      </c>
      <c r="E156" s="41"/>
      <c r="F156" s="225" t="s">
        <v>298</v>
      </c>
      <c r="G156" s="41"/>
      <c r="H156" s="41"/>
      <c r="I156" s="218"/>
      <c r="J156" s="41"/>
      <c r="K156" s="41"/>
      <c r="L156" s="45"/>
      <c r="M156" s="219"/>
      <c r="N156" s="220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148</v>
      </c>
      <c r="AU156" s="18" t="s">
        <v>83</v>
      </c>
    </row>
    <row r="157" s="13" customFormat="1">
      <c r="A157" s="13"/>
      <c r="B157" s="226"/>
      <c r="C157" s="227"/>
      <c r="D157" s="216" t="s">
        <v>159</v>
      </c>
      <c r="E157" s="228" t="s">
        <v>19</v>
      </c>
      <c r="F157" s="229" t="s">
        <v>299</v>
      </c>
      <c r="G157" s="227"/>
      <c r="H157" s="228" t="s">
        <v>19</v>
      </c>
      <c r="I157" s="230"/>
      <c r="J157" s="227"/>
      <c r="K157" s="227"/>
      <c r="L157" s="231"/>
      <c r="M157" s="232"/>
      <c r="N157" s="233"/>
      <c r="O157" s="233"/>
      <c r="P157" s="233"/>
      <c r="Q157" s="233"/>
      <c r="R157" s="233"/>
      <c r="S157" s="233"/>
      <c r="T157" s="23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5" t="s">
        <v>159</v>
      </c>
      <c r="AU157" s="235" t="s">
        <v>83</v>
      </c>
      <c r="AV157" s="13" t="s">
        <v>81</v>
      </c>
      <c r="AW157" s="13" t="s">
        <v>35</v>
      </c>
      <c r="AX157" s="13" t="s">
        <v>73</v>
      </c>
      <c r="AY157" s="235" t="s">
        <v>119</v>
      </c>
    </row>
    <row r="158" s="14" customFormat="1">
      <c r="A158" s="14"/>
      <c r="B158" s="236"/>
      <c r="C158" s="237"/>
      <c r="D158" s="216" t="s">
        <v>159</v>
      </c>
      <c r="E158" s="238" t="s">
        <v>19</v>
      </c>
      <c r="F158" s="239" t="s">
        <v>300</v>
      </c>
      <c r="G158" s="237"/>
      <c r="H158" s="240">
        <v>28.399999999999999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6" t="s">
        <v>159</v>
      </c>
      <c r="AU158" s="246" t="s">
        <v>83</v>
      </c>
      <c r="AV158" s="14" t="s">
        <v>83</v>
      </c>
      <c r="AW158" s="14" t="s">
        <v>35</v>
      </c>
      <c r="AX158" s="14" t="s">
        <v>73</v>
      </c>
      <c r="AY158" s="246" t="s">
        <v>119</v>
      </c>
    </row>
    <row r="159" s="14" customFormat="1">
      <c r="A159" s="14"/>
      <c r="B159" s="236"/>
      <c r="C159" s="237"/>
      <c r="D159" s="216" t="s">
        <v>159</v>
      </c>
      <c r="E159" s="238" t="s">
        <v>19</v>
      </c>
      <c r="F159" s="239" t="s">
        <v>301</v>
      </c>
      <c r="G159" s="237"/>
      <c r="H159" s="240">
        <v>29.73</v>
      </c>
      <c r="I159" s="241"/>
      <c r="J159" s="237"/>
      <c r="K159" s="237"/>
      <c r="L159" s="242"/>
      <c r="M159" s="243"/>
      <c r="N159" s="244"/>
      <c r="O159" s="244"/>
      <c r="P159" s="244"/>
      <c r="Q159" s="244"/>
      <c r="R159" s="244"/>
      <c r="S159" s="244"/>
      <c r="T159" s="24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6" t="s">
        <v>159</v>
      </c>
      <c r="AU159" s="246" t="s">
        <v>83</v>
      </c>
      <c r="AV159" s="14" t="s">
        <v>83</v>
      </c>
      <c r="AW159" s="14" t="s">
        <v>35</v>
      </c>
      <c r="AX159" s="14" t="s">
        <v>73</v>
      </c>
      <c r="AY159" s="246" t="s">
        <v>119</v>
      </c>
    </row>
    <row r="160" s="15" customFormat="1">
      <c r="A160" s="15"/>
      <c r="B160" s="247"/>
      <c r="C160" s="248"/>
      <c r="D160" s="216" t="s">
        <v>159</v>
      </c>
      <c r="E160" s="249" t="s">
        <v>19</v>
      </c>
      <c r="F160" s="250" t="s">
        <v>161</v>
      </c>
      <c r="G160" s="248"/>
      <c r="H160" s="251">
        <v>58.129999999999995</v>
      </c>
      <c r="I160" s="252"/>
      <c r="J160" s="248"/>
      <c r="K160" s="248"/>
      <c r="L160" s="253"/>
      <c r="M160" s="254"/>
      <c r="N160" s="255"/>
      <c r="O160" s="255"/>
      <c r="P160" s="255"/>
      <c r="Q160" s="255"/>
      <c r="R160" s="255"/>
      <c r="S160" s="255"/>
      <c r="T160" s="256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57" t="s">
        <v>159</v>
      </c>
      <c r="AU160" s="257" t="s">
        <v>83</v>
      </c>
      <c r="AV160" s="15" t="s">
        <v>118</v>
      </c>
      <c r="AW160" s="15" t="s">
        <v>35</v>
      </c>
      <c r="AX160" s="15" t="s">
        <v>81</v>
      </c>
      <c r="AY160" s="257" t="s">
        <v>119</v>
      </c>
    </row>
    <row r="161" s="2" customFormat="1" ht="16.5" customHeight="1">
      <c r="A161" s="39"/>
      <c r="B161" s="40"/>
      <c r="C161" s="203" t="s">
        <v>185</v>
      </c>
      <c r="D161" s="203" t="s">
        <v>120</v>
      </c>
      <c r="E161" s="204" t="s">
        <v>302</v>
      </c>
      <c r="F161" s="205" t="s">
        <v>303</v>
      </c>
      <c r="G161" s="206" t="s">
        <v>221</v>
      </c>
      <c r="H161" s="207">
        <v>817</v>
      </c>
      <c r="I161" s="208"/>
      <c r="J161" s="209">
        <f>ROUND(I161*H161,2)</f>
        <v>0</v>
      </c>
      <c r="K161" s="205" t="s">
        <v>146</v>
      </c>
      <c r="L161" s="45"/>
      <c r="M161" s="210" t="s">
        <v>19</v>
      </c>
      <c r="N161" s="211" t="s">
        <v>44</v>
      </c>
      <c r="O161" s="85"/>
      <c r="P161" s="212">
        <f>O161*H161</f>
        <v>0</v>
      </c>
      <c r="Q161" s="212">
        <v>0</v>
      </c>
      <c r="R161" s="212">
        <f>Q161*H161</f>
        <v>0</v>
      </c>
      <c r="S161" s="212">
        <v>0</v>
      </c>
      <c r="T161" s="21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4" t="s">
        <v>118</v>
      </c>
      <c r="AT161" s="214" t="s">
        <v>120</v>
      </c>
      <c r="AU161" s="214" t="s">
        <v>83</v>
      </c>
      <c r="AY161" s="18" t="s">
        <v>119</v>
      </c>
      <c r="BE161" s="215">
        <f>IF(N161="základní",J161,0)</f>
        <v>0</v>
      </c>
      <c r="BF161" s="215">
        <f>IF(N161="snížená",J161,0)</f>
        <v>0</v>
      </c>
      <c r="BG161" s="215">
        <f>IF(N161="zákl. přenesená",J161,0)</f>
        <v>0</v>
      </c>
      <c r="BH161" s="215">
        <f>IF(N161="sníž. přenesená",J161,0)</f>
        <v>0</v>
      </c>
      <c r="BI161" s="215">
        <f>IF(N161="nulová",J161,0)</f>
        <v>0</v>
      </c>
      <c r="BJ161" s="18" t="s">
        <v>81</v>
      </c>
      <c r="BK161" s="215">
        <f>ROUND(I161*H161,2)</f>
        <v>0</v>
      </c>
      <c r="BL161" s="18" t="s">
        <v>118</v>
      </c>
      <c r="BM161" s="214" t="s">
        <v>304</v>
      </c>
    </row>
    <row r="162" s="2" customFormat="1">
      <c r="A162" s="39"/>
      <c r="B162" s="40"/>
      <c r="C162" s="41"/>
      <c r="D162" s="216" t="s">
        <v>125</v>
      </c>
      <c r="E162" s="41"/>
      <c r="F162" s="217" t="s">
        <v>305</v>
      </c>
      <c r="G162" s="41"/>
      <c r="H162" s="41"/>
      <c r="I162" s="218"/>
      <c r="J162" s="41"/>
      <c r="K162" s="41"/>
      <c r="L162" s="45"/>
      <c r="M162" s="219"/>
      <c r="N162" s="220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125</v>
      </c>
      <c r="AU162" s="18" t="s">
        <v>83</v>
      </c>
    </row>
    <row r="163" s="2" customFormat="1">
      <c r="A163" s="39"/>
      <c r="B163" s="40"/>
      <c r="C163" s="41"/>
      <c r="D163" s="224" t="s">
        <v>148</v>
      </c>
      <c r="E163" s="41"/>
      <c r="F163" s="225" t="s">
        <v>306</v>
      </c>
      <c r="G163" s="41"/>
      <c r="H163" s="41"/>
      <c r="I163" s="218"/>
      <c r="J163" s="41"/>
      <c r="K163" s="41"/>
      <c r="L163" s="45"/>
      <c r="M163" s="219"/>
      <c r="N163" s="220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148</v>
      </c>
      <c r="AU163" s="18" t="s">
        <v>83</v>
      </c>
    </row>
    <row r="164" s="2" customFormat="1">
      <c r="A164" s="39"/>
      <c r="B164" s="40"/>
      <c r="C164" s="41"/>
      <c r="D164" s="216" t="s">
        <v>126</v>
      </c>
      <c r="E164" s="41"/>
      <c r="F164" s="221" t="s">
        <v>307</v>
      </c>
      <c r="G164" s="41"/>
      <c r="H164" s="41"/>
      <c r="I164" s="218"/>
      <c r="J164" s="41"/>
      <c r="K164" s="41"/>
      <c r="L164" s="45"/>
      <c r="M164" s="219"/>
      <c r="N164" s="220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126</v>
      </c>
      <c r="AU164" s="18" t="s">
        <v>83</v>
      </c>
    </row>
    <row r="165" s="14" customFormat="1">
      <c r="A165" s="14"/>
      <c r="B165" s="236"/>
      <c r="C165" s="237"/>
      <c r="D165" s="216" t="s">
        <v>159</v>
      </c>
      <c r="E165" s="238" t="s">
        <v>19</v>
      </c>
      <c r="F165" s="239" t="s">
        <v>225</v>
      </c>
      <c r="G165" s="237"/>
      <c r="H165" s="240">
        <v>43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6" t="s">
        <v>159</v>
      </c>
      <c r="AU165" s="246" t="s">
        <v>83</v>
      </c>
      <c r="AV165" s="14" t="s">
        <v>83</v>
      </c>
      <c r="AW165" s="14" t="s">
        <v>35</v>
      </c>
      <c r="AX165" s="14" t="s">
        <v>81</v>
      </c>
      <c r="AY165" s="246" t="s">
        <v>119</v>
      </c>
    </row>
    <row r="166" s="14" customFormat="1">
      <c r="A166" s="14"/>
      <c r="B166" s="236"/>
      <c r="C166" s="237"/>
      <c r="D166" s="216" t="s">
        <v>159</v>
      </c>
      <c r="E166" s="237"/>
      <c r="F166" s="239" t="s">
        <v>308</v>
      </c>
      <c r="G166" s="237"/>
      <c r="H166" s="240">
        <v>817</v>
      </c>
      <c r="I166" s="241"/>
      <c r="J166" s="237"/>
      <c r="K166" s="237"/>
      <c r="L166" s="242"/>
      <c r="M166" s="243"/>
      <c r="N166" s="244"/>
      <c r="O166" s="244"/>
      <c r="P166" s="244"/>
      <c r="Q166" s="244"/>
      <c r="R166" s="244"/>
      <c r="S166" s="244"/>
      <c r="T166" s="245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6" t="s">
        <v>159</v>
      </c>
      <c r="AU166" s="246" t="s">
        <v>83</v>
      </c>
      <c r="AV166" s="14" t="s">
        <v>83</v>
      </c>
      <c r="AW166" s="14" t="s">
        <v>4</v>
      </c>
      <c r="AX166" s="14" t="s">
        <v>81</v>
      </c>
      <c r="AY166" s="246" t="s">
        <v>119</v>
      </c>
    </row>
    <row r="167" s="2" customFormat="1" ht="24.15" customHeight="1">
      <c r="A167" s="39"/>
      <c r="B167" s="40"/>
      <c r="C167" s="203" t="s">
        <v>191</v>
      </c>
      <c r="D167" s="203" t="s">
        <v>120</v>
      </c>
      <c r="E167" s="204" t="s">
        <v>309</v>
      </c>
      <c r="F167" s="205" t="s">
        <v>310</v>
      </c>
      <c r="G167" s="206" t="s">
        <v>272</v>
      </c>
      <c r="H167" s="207">
        <v>1104.47</v>
      </c>
      <c r="I167" s="208"/>
      <c r="J167" s="209">
        <f>ROUND(I167*H167,2)</f>
        <v>0</v>
      </c>
      <c r="K167" s="205" t="s">
        <v>146</v>
      </c>
      <c r="L167" s="45"/>
      <c r="M167" s="210" t="s">
        <v>19</v>
      </c>
      <c r="N167" s="211" t="s">
        <v>44</v>
      </c>
      <c r="O167" s="85"/>
      <c r="P167" s="212">
        <f>O167*H167</f>
        <v>0</v>
      </c>
      <c r="Q167" s="212">
        <v>0</v>
      </c>
      <c r="R167" s="212">
        <f>Q167*H167</f>
        <v>0</v>
      </c>
      <c r="S167" s="212">
        <v>0</v>
      </c>
      <c r="T167" s="21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4" t="s">
        <v>118</v>
      </c>
      <c r="AT167" s="214" t="s">
        <v>120</v>
      </c>
      <c r="AU167" s="214" t="s">
        <v>83</v>
      </c>
      <c r="AY167" s="18" t="s">
        <v>119</v>
      </c>
      <c r="BE167" s="215">
        <f>IF(N167="základní",J167,0)</f>
        <v>0</v>
      </c>
      <c r="BF167" s="215">
        <f>IF(N167="snížená",J167,0)</f>
        <v>0</v>
      </c>
      <c r="BG167" s="215">
        <f>IF(N167="zákl. přenesená",J167,0)</f>
        <v>0</v>
      </c>
      <c r="BH167" s="215">
        <f>IF(N167="sníž. přenesená",J167,0)</f>
        <v>0</v>
      </c>
      <c r="BI167" s="215">
        <f>IF(N167="nulová",J167,0)</f>
        <v>0</v>
      </c>
      <c r="BJ167" s="18" t="s">
        <v>81</v>
      </c>
      <c r="BK167" s="215">
        <f>ROUND(I167*H167,2)</f>
        <v>0</v>
      </c>
      <c r="BL167" s="18" t="s">
        <v>118</v>
      </c>
      <c r="BM167" s="214" t="s">
        <v>311</v>
      </c>
    </row>
    <row r="168" s="2" customFormat="1">
      <c r="A168" s="39"/>
      <c r="B168" s="40"/>
      <c r="C168" s="41"/>
      <c r="D168" s="216" t="s">
        <v>125</v>
      </c>
      <c r="E168" s="41"/>
      <c r="F168" s="217" t="s">
        <v>312</v>
      </c>
      <c r="G168" s="41"/>
      <c r="H168" s="41"/>
      <c r="I168" s="218"/>
      <c r="J168" s="41"/>
      <c r="K168" s="41"/>
      <c r="L168" s="45"/>
      <c r="M168" s="219"/>
      <c r="N168" s="220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125</v>
      </c>
      <c r="AU168" s="18" t="s">
        <v>83</v>
      </c>
    </row>
    <row r="169" s="2" customFormat="1">
      <c r="A169" s="39"/>
      <c r="B169" s="40"/>
      <c r="C169" s="41"/>
      <c r="D169" s="224" t="s">
        <v>148</v>
      </c>
      <c r="E169" s="41"/>
      <c r="F169" s="225" t="s">
        <v>313</v>
      </c>
      <c r="G169" s="41"/>
      <c r="H169" s="41"/>
      <c r="I169" s="218"/>
      <c r="J169" s="41"/>
      <c r="K169" s="41"/>
      <c r="L169" s="45"/>
      <c r="M169" s="219"/>
      <c r="N169" s="220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148</v>
      </c>
      <c r="AU169" s="18" t="s">
        <v>83</v>
      </c>
    </row>
    <row r="170" s="2" customFormat="1">
      <c r="A170" s="39"/>
      <c r="B170" s="40"/>
      <c r="C170" s="41"/>
      <c r="D170" s="216" t="s">
        <v>126</v>
      </c>
      <c r="E170" s="41"/>
      <c r="F170" s="221" t="s">
        <v>307</v>
      </c>
      <c r="G170" s="41"/>
      <c r="H170" s="41"/>
      <c r="I170" s="218"/>
      <c r="J170" s="41"/>
      <c r="K170" s="41"/>
      <c r="L170" s="45"/>
      <c r="M170" s="219"/>
      <c r="N170" s="220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126</v>
      </c>
      <c r="AU170" s="18" t="s">
        <v>83</v>
      </c>
    </row>
    <row r="171" s="13" customFormat="1">
      <c r="A171" s="13"/>
      <c r="B171" s="226"/>
      <c r="C171" s="227"/>
      <c r="D171" s="216" t="s">
        <v>159</v>
      </c>
      <c r="E171" s="228" t="s">
        <v>19</v>
      </c>
      <c r="F171" s="229" t="s">
        <v>299</v>
      </c>
      <c r="G171" s="227"/>
      <c r="H171" s="228" t="s">
        <v>19</v>
      </c>
      <c r="I171" s="230"/>
      <c r="J171" s="227"/>
      <c r="K171" s="227"/>
      <c r="L171" s="231"/>
      <c r="M171" s="232"/>
      <c r="N171" s="233"/>
      <c r="O171" s="233"/>
      <c r="P171" s="233"/>
      <c r="Q171" s="233"/>
      <c r="R171" s="233"/>
      <c r="S171" s="233"/>
      <c r="T171" s="23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5" t="s">
        <v>159</v>
      </c>
      <c r="AU171" s="235" t="s">
        <v>83</v>
      </c>
      <c r="AV171" s="13" t="s">
        <v>81</v>
      </c>
      <c r="AW171" s="13" t="s">
        <v>35</v>
      </c>
      <c r="AX171" s="13" t="s">
        <v>73</v>
      </c>
      <c r="AY171" s="235" t="s">
        <v>119</v>
      </c>
    </row>
    <row r="172" s="14" customFormat="1">
      <c r="A172" s="14"/>
      <c r="B172" s="236"/>
      <c r="C172" s="237"/>
      <c r="D172" s="216" t="s">
        <v>159</v>
      </c>
      <c r="E172" s="238" t="s">
        <v>19</v>
      </c>
      <c r="F172" s="239" t="s">
        <v>300</v>
      </c>
      <c r="G172" s="237"/>
      <c r="H172" s="240">
        <v>28.399999999999999</v>
      </c>
      <c r="I172" s="241"/>
      <c r="J172" s="237"/>
      <c r="K172" s="237"/>
      <c r="L172" s="242"/>
      <c r="M172" s="243"/>
      <c r="N172" s="244"/>
      <c r="O172" s="244"/>
      <c r="P172" s="244"/>
      <c r="Q172" s="244"/>
      <c r="R172" s="244"/>
      <c r="S172" s="244"/>
      <c r="T172" s="245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6" t="s">
        <v>159</v>
      </c>
      <c r="AU172" s="246" t="s">
        <v>83</v>
      </c>
      <c r="AV172" s="14" t="s">
        <v>83</v>
      </c>
      <c r="AW172" s="14" t="s">
        <v>35</v>
      </c>
      <c r="AX172" s="14" t="s">
        <v>73</v>
      </c>
      <c r="AY172" s="246" t="s">
        <v>119</v>
      </c>
    </row>
    <row r="173" s="14" customFormat="1">
      <c r="A173" s="14"/>
      <c r="B173" s="236"/>
      <c r="C173" s="237"/>
      <c r="D173" s="216" t="s">
        <v>159</v>
      </c>
      <c r="E173" s="238" t="s">
        <v>19</v>
      </c>
      <c r="F173" s="239" t="s">
        <v>301</v>
      </c>
      <c r="G173" s="237"/>
      <c r="H173" s="240">
        <v>29.73</v>
      </c>
      <c r="I173" s="241"/>
      <c r="J173" s="237"/>
      <c r="K173" s="237"/>
      <c r="L173" s="242"/>
      <c r="M173" s="243"/>
      <c r="N173" s="244"/>
      <c r="O173" s="244"/>
      <c r="P173" s="244"/>
      <c r="Q173" s="244"/>
      <c r="R173" s="244"/>
      <c r="S173" s="244"/>
      <c r="T173" s="245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6" t="s">
        <v>159</v>
      </c>
      <c r="AU173" s="246" t="s">
        <v>83</v>
      </c>
      <c r="AV173" s="14" t="s">
        <v>83</v>
      </c>
      <c r="AW173" s="14" t="s">
        <v>35</v>
      </c>
      <c r="AX173" s="14" t="s">
        <v>73</v>
      </c>
      <c r="AY173" s="246" t="s">
        <v>119</v>
      </c>
    </row>
    <row r="174" s="15" customFormat="1">
      <c r="A174" s="15"/>
      <c r="B174" s="247"/>
      <c r="C174" s="248"/>
      <c r="D174" s="216" t="s">
        <v>159</v>
      </c>
      <c r="E174" s="249" t="s">
        <v>19</v>
      </c>
      <c r="F174" s="250" t="s">
        <v>161</v>
      </c>
      <c r="G174" s="248"/>
      <c r="H174" s="251">
        <v>58.129999999999995</v>
      </c>
      <c r="I174" s="252"/>
      <c r="J174" s="248"/>
      <c r="K174" s="248"/>
      <c r="L174" s="253"/>
      <c r="M174" s="254"/>
      <c r="N174" s="255"/>
      <c r="O174" s="255"/>
      <c r="P174" s="255"/>
      <c r="Q174" s="255"/>
      <c r="R174" s="255"/>
      <c r="S174" s="255"/>
      <c r="T174" s="256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57" t="s">
        <v>159</v>
      </c>
      <c r="AU174" s="257" t="s">
        <v>83</v>
      </c>
      <c r="AV174" s="15" t="s">
        <v>118</v>
      </c>
      <c r="AW174" s="15" t="s">
        <v>35</v>
      </c>
      <c r="AX174" s="15" t="s">
        <v>81</v>
      </c>
      <c r="AY174" s="257" t="s">
        <v>119</v>
      </c>
    </row>
    <row r="175" s="14" customFormat="1">
      <c r="A175" s="14"/>
      <c r="B175" s="236"/>
      <c r="C175" s="237"/>
      <c r="D175" s="216" t="s">
        <v>159</v>
      </c>
      <c r="E175" s="237"/>
      <c r="F175" s="239" t="s">
        <v>314</v>
      </c>
      <c r="G175" s="237"/>
      <c r="H175" s="240">
        <v>1104.47</v>
      </c>
      <c r="I175" s="241"/>
      <c r="J175" s="237"/>
      <c r="K175" s="237"/>
      <c r="L175" s="242"/>
      <c r="M175" s="243"/>
      <c r="N175" s="244"/>
      <c r="O175" s="244"/>
      <c r="P175" s="244"/>
      <c r="Q175" s="244"/>
      <c r="R175" s="244"/>
      <c r="S175" s="244"/>
      <c r="T175" s="245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6" t="s">
        <v>159</v>
      </c>
      <c r="AU175" s="246" t="s">
        <v>83</v>
      </c>
      <c r="AV175" s="14" t="s">
        <v>83</v>
      </c>
      <c r="AW175" s="14" t="s">
        <v>4</v>
      </c>
      <c r="AX175" s="14" t="s">
        <v>81</v>
      </c>
      <c r="AY175" s="246" t="s">
        <v>119</v>
      </c>
    </row>
    <row r="176" s="2" customFormat="1" ht="16.5" customHeight="1">
      <c r="A176" s="39"/>
      <c r="B176" s="40"/>
      <c r="C176" s="203" t="s">
        <v>8</v>
      </c>
      <c r="D176" s="203" t="s">
        <v>120</v>
      </c>
      <c r="E176" s="204" t="s">
        <v>315</v>
      </c>
      <c r="F176" s="205" t="s">
        <v>316</v>
      </c>
      <c r="G176" s="206" t="s">
        <v>272</v>
      </c>
      <c r="H176" s="207">
        <v>67.680000000000007</v>
      </c>
      <c r="I176" s="208"/>
      <c r="J176" s="209">
        <f>ROUND(I176*H176,2)</f>
        <v>0</v>
      </c>
      <c r="K176" s="205" t="s">
        <v>146</v>
      </c>
      <c r="L176" s="45"/>
      <c r="M176" s="210" t="s">
        <v>19</v>
      </c>
      <c r="N176" s="211" t="s">
        <v>44</v>
      </c>
      <c r="O176" s="85"/>
      <c r="P176" s="212">
        <f>O176*H176</f>
        <v>0</v>
      </c>
      <c r="Q176" s="212">
        <v>0</v>
      </c>
      <c r="R176" s="212">
        <f>Q176*H176</f>
        <v>0</v>
      </c>
      <c r="S176" s="212">
        <v>0</v>
      </c>
      <c r="T176" s="21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4" t="s">
        <v>118</v>
      </c>
      <c r="AT176" s="214" t="s">
        <v>120</v>
      </c>
      <c r="AU176" s="214" t="s">
        <v>83</v>
      </c>
      <c r="AY176" s="18" t="s">
        <v>119</v>
      </c>
      <c r="BE176" s="215">
        <f>IF(N176="základní",J176,0)</f>
        <v>0</v>
      </c>
      <c r="BF176" s="215">
        <f>IF(N176="snížená",J176,0)</f>
        <v>0</v>
      </c>
      <c r="BG176" s="215">
        <f>IF(N176="zákl. přenesená",J176,0)</f>
        <v>0</v>
      </c>
      <c r="BH176" s="215">
        <f>IF(N176="sníž. přenesená",J176,0)</f>
        <v>0</v>
      </c>
      <c r="BI176" s="215">
        <f>IF(N176="nulová",J176,0)</f>
        <v>0</v>
      </c>
      <c r="BJ176" s="18" t="s">
        <v>81</v>
      </c>
      <c r="BK176" s="215">
        <f>ROUND(I176*H176,2)</f>
        <v>0</v>
      </c>
      <c r="BL176" s="18" t="s">
        <v>118</v>
      </c>
      <c r="BM176" s="214" t="s">
        <v>317</v>
      </c>
    </row>
    <row r="177" s="2" customFormat="1">
      <c r="A177" s="39"/>
      <c r="B177" s="40"/>
      <c r="C177" s="41"/>
      <c r="D177" s="216" t="s">
        <v>125</v>
      </c>
      <c r="E177" s="41"/>
      <c r="F177" s="217" t="s">
        <v>318</v>
      </c>
      <c r="G177" s="41"/>
      <c r="H177" s="41"/>
      <c r="I177" s="218"/>
      <c r="J177" s="41"/>
      <c r="K177" s="41"/>
      <c r="L177" s="45"/>
      <c r="M177" s="219"/>
      <c r="N177" s="220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125</v>
      </c>
      <c r="AU177" s="18" t="s">
        <v>83</v>
      </c>
    </row>
    <row r="178" s="2" customFormat="1">
      <c r="A178" s="39"/>
      <c r="B178" s="40"/>
      <c r="C178" s="41"/>
      <c r="D178" s="224" t="s">
        <v>148</v>
      </c>
      <c r="E178" s="41"/>
      <c r="F178" s="225" t="s">
        <v>319</v>
      </c>
      <c r="G178" s="41"/>
      <c r="H178" s="41"/>
      <c r="I178" s="218"/>
      <c r="J178" s="41"/>
      <c r="K178" s="41"/>
      <c r="L178" s="45"/>
      <c r="M178" s="219"/>
      <c r="N178" s="220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148</v>
      </c>
      <c r="AU178" s="18" t="s">
        <v>83</v>
      </c>
    </row>
    <row r="179" s="13" customFormat="1">
      <c r="A179" s="13"/>
      <c r="B179" s="226"/>
      <c r="C179" s="227"/>
      <c r="D179" s="216" t="s">
        <v>159</v>
      </c>
      <c r="E179" s="228" t="s">
        <v>19</v>
      </c>
      <c r="F179" s="229" t="s">
        <v>299</v>
      </c>
      <c r="G179" s="227"/>
      <c r="H179" s="228" t="s">
        <v>19</v>
      </c>
      <c r="I179" s="230"/>
      <c r="J179" s="227"/>
      <c r="K179" s="227"/>
      <c r="L179" s="231"/>
      <c r="M179" s="232"/>
      <c r="N179" s="233"/>
      <c r="O179" s="233"/>
      <c r="P179" s="233"/>
      <c r="Q179" s="233"/>
      <c r="R179" s="233"/>
      <c r="S179" s="233"/>
      <c r="T179" s="23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5" t="s">
        <v>159</v>
      </c>
      <c r="AU179" s="235" t="s">
        <v>83</v>
      </c>
      <c r="AV179" s="13" t="s">
        <v>81</v>
      </c>
      <c r="AW179" s="13" t="s">
        <v>35</v>
      </c>
      <c r="AX179" s="13" t="s">
        <v>73</v>
      </c>
      <c r="AY179" s="235" t="s">
        <v>119</v>
      </c>
    </row>
    <row r="180" s="14" customFormat="1">
      <c r="A180" s="14"/>
      <c r="B180" s="236"/>
      <c r="C180" s="237"/>
      <c r="D180" s="216" t="s">
        <v>159</v>
      </c>
      <c r="E180" s="238" t="s">
        <v>19</v>
      </c>
      <c r="F180" s="239" t="s">
        <v>300</v>
      </c>
      <c r="G180" s="237"/>
      <c r="H180" s="240">
        <v>28.399999999999999</v>
      </c>
      <c r="I180" s="241"/>
      <c r="J180" s="237"/>
      <c r="K180" s="237"/>
      <c r="L180" s="242"/>
      <c r="M180" s="243"/>
      <c r="N180" s="244"/>
      <c r="O180" s="244"/>
      <c r="P180" s="244"/>
      <c r="Q180" s="244"/>
      <c r="R180" s="244"/>
      <c r="S180" s="244"/>
      <c r="T180" s="245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6" t="s">
        <v>159</v>
      </c>
      <c r="AU180" s="246" t="s">
        <v>83</v>
      </c>
      <c r="AV180" s="14" t="s">
        <v>83</v>
      </c>
      <c r="AW180" s="14" t="s">
        <v>35</v>
      </c>
      <c r="AX180" s="14" t="s">
        <v>73</v>
      </c>
      <c r="AY180" s="246" t="s">
        <v>119</v>
      </c>
    </row>
    <row r="181" s="14" customFormat="1">
      <c r="A181" s="14"/>
      <c r="B181" s="236"/>
      <c r="C181" s="237"/>
      <c r="D181" s="216" t="s">
        <v>159</v>
      </c>
      <c r="E181" s="238" t="s">
        <v>19</v>
      </c>
      <c r="F181" s="239" t="s">
        <v>301</v>
      </c>
      <c r="G181" s="237"/>
      <c r="H181" s="240">
        <v>29.73</v>
      </c>
      <c r="I181" s="241"/>
      <c r="J181" s="237"/>
      <c r="K181" s="237"/>
      <c r="L181" s="242"/>
      <c r="M181" s="243"/>
      <c r="N181" s="244"/>
      <c r="O181" s="244"/>
      <c r="P181" s="244"/>
      <c r="Q181" s="244"/>
      <c r="R181" s="244"/>
      <c r="S181" s="244"/>
      <c r="T181" s="245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6" t="s">
        <v>159</v>
      </c>
      <c r="AU181" s="246" t="s">
        <v>83</v>
      </c>
      <c r="AV181" s="14" t="s">
        <v>83</v>
      </c>
      <c r="AW181" s="14" t="s">
        <v>35</v>
      </c>
      <c r="AX181" s="14" t="s">
        <v>73</v>
      </c>
      <c r="AY181" s="246" t="s">
        <v>119</v>
      </c>
    </row>
    <row r="182" s="13" customFormat="1">
      <c r="A182" s="13"/>
      <c r="B182" s="226"/>
      <c r="C182" s="227"/>
      <c r="D182" s="216" t="s">
        <v>159</v>
      </c>
      <c r="E182" s="228" t="s">
        <v>19</v>
      </c>
      <c r="F182" s="229" t="s">
        <v>320</v>
      </c>
      <c r="G182" s="227"/>
      <c r="H182" s="228" t="s">
        <v>19</v>
      </c>
      <c r="I182" s="230"/>
      <c r="J182" s="227"/>
      <c r="K182" s="227"/>
      <c r="L182" s="231"/>
      <c r="M182" s="232"/>
      <c r="N182" s="233"/>
      <c r="O182" s="233"/>
      <c r="P182" s="233"/>
      <c r="Q182" s="233"/>
      <c r="R182" s="233"/>
      <c r="S182" s="233"/>
      <c r="T182" s="23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5" t="s">
        <v>159</v>
      </c>
      <c r="AU182" s="235" t="s">
        <v>83</v>
      </c>
      <c r="AV182" s="13" t="s">
        <v>81</v>
      </c>
      <c r="AW182" s="13" t="s">
        <v>35</v>
      </c>
      <c r="AX182" s="13" t="s">
        <v>73</v>
      </c>
      <c r="AY182" s="235" t="s">
        <v>119</v>
      </c>
    </row>
    <row r="183" s="14" customFormat="1">
      <c r="A183" s="14"/>
      <c r="B183" s="236"/>
      <c r="C183" s="237"/>
      <c r="D183" s="216" t="s">
        <v>159</v>
      </c>
      <c r="E183" s="238" t="s">
        <v>19</v>
      </c>
      <c r="F183" s="239" t="s">
        <v>321</v>
      </c>
      <c r="G183" s="237"/>
      <c r="H183" s="240">
        <v>4.2999999999999998</v>
      </c>
      <c r="I183" s="241"/>
      <c r="J183" s="237"/>
      <c r="K183" s="237"/>
      <c r="L183" s="242"/>
      <c r="M183" s="243"/>
      <c r="N183" s="244"/>
      <c r="O183" s="244"/>
      <c r="P183" s="244"/>
      <c r="Q183" s="244"/>
      <c r="R183" s="244"/>
      <c r="S183" s="244"/>
      <c r="T183" s="24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6" t="s">
        <v>159</v>
      </c>
      <c r="AU183" s="246" t="s">
        <v>83</v>
      </c>
      <c r="AV183" s="14" t="s">
        <v>83</v>
      </c>
      <c r="AW183" s="14" t="s">
        <v>35</v>
      </c>
      <c r="AX183" s="14" t="s">
        <v>73</v>
      </c>
      <c r="AY183" s="246" t="s">
        <v>119</v>
      </c>
    </row>
    <row r="184" s="13" customFormat="1">
      <c r="A184" s="13"/>
      <c r="B184" s="226"/>
      <c r="C184" s="227"/>
      <c r="D184" s="216" t="s">
        <v>159</v>
      </c>
      <c r="E184" s="228" t="s">
        <v>19</v>
      </c>
      <c r="F184" s="229" t="s">
        <v>322</v>
      </c>
      <c r="G184" s="227"/>
      <c r="H184" s="228" t="s">
        <v>19</v>
      </c>
      <c r="I184" s="230"/>
      <c r="J184" s="227"/>
      <c r="K184" s="227"/>
      <c r="L184" s="231"/>
      <c r="M184" s="232"/>
      <c r="N184" s="233"/>
      <c r="O184" s="233"/>
      <c r="P184" s="233"/>
      <c r="Q184" s="233"/>
      <c r="R184" s="233"/>
      <c r="S184" s="233"/>
      <c r="T184" s="23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5" t="s">
        <v>159</v>
      </c>
      <c r="AU184" s="235" t="s">
        <v>83</v>
      </c>
      <c r="AV184" s="13" t="s">
        <v>81</v>
      </c>
      <c r="AW184" s="13" t="s">
        <v>35</v>
      </c>
      <c r="AX184" s="13" t="s">
        <v>73</v>
      </c>
      <c r="AY184" s="235" t="s">
        <v>119</v>
      </c>
    </row>
    <row r="185" s="14" customFormat="1">
      <c r="A185" s="14"/>
      <c r="B185" s="236"/>
      <c r="C185" s="237"/>
      <c r="D185" s="216" t="s">
        <v>159</v>
      </c>
      <c r="E185" s="238" t="s">
        <v>19</v>
      </c>
      <c r="F185" s="239" t="s">
        <v>323</v>
      </c>
      <c r="G185" s="237"/>
      <c r="H185" s="240">
        <v>5.25</v>
      </c>
      <c r="I185" s="241"/>
      <c r="J185" s="237"/>
      <c r="K185" s="237"/>
      <c r="L185" s="242"/>
      <c r="M185" s="243"/>
      <c r="N185" s="244"/>
      <c r="O185" s="244"/>
      <c r="P185" s="244"/>
      <c r="Q185" s="244"/>
      <c r="R185" s="244"/>
      <c r="S185" s="244"/>
      <c r="T185" s="245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6" t="s">
        <v>159</v>
      </c>
      <c r="AU185" s="246" t="s">
        <v>83</v>
      </c>
      <c r="AV185" s="14" t="s">
        <v>83</v>
      </c>
      <c r="AW185" s="14" t="s">
        <v>35</v>
      </c>
      <c r="AX185" s="14" t="s">
        <v>73</v>
      </c>
      <c r="AY185" s="246" t="s">
        <v>119</v>
      </c>
    </row>
    <row r="186" s="15" customFormat="1">
      <c r="A186" s="15"/>
      <c r="B186" s="247"/>
      <c r="C186" s="248"/>
      <c r="D186" s="216" t="s">
        <v>159</v>
      </c>
      <c r="E186" s="249" t="s">
        <v>19</v>
      </c>
      <c r="F186" s="250" t="s">
        <v>161</v>
      </c>
      <c r="G186" s="248"/>
      <c r="H186" s="251">
        <v>67.679999999999993</v>
      </c>
      <c r="I186" s="252"/>
      <c r="J186" s="248"/>
      <c r="K186" s="248"/>
      <c r="L186" s="253"/>
      <c r="M186" s="254"/>
      <c r="N186" s="255"/>
      <c r="O186" s="255"/>
      <c r="P186" s="255"/>
      <c r="Q186" s="255"/>
      <c r="R186" s="255"/>
      <c r="S186" s="255"/>
      <c r="T186" s="256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57" t="s">
        <v>159</v>
      </c>
      <c r="AU186" s="257" t="s">
        <v>83</v>
      </c>
      <c r="AV186" s="15" t="s">
        <v>118</v>
      </c>
      <c r="AW186" s="15" t="s">
        <v>35</v>
      </c>
      <c r="AX186" s="15" t="s">
        <v>81</v>
      </c>
      <c r="AY186" s="257" t="s">
        <v>119</v>
      </c>
    </row>
    <row r="187" s="2" customFormat="1" ht="16.5" customHeight="1">
      <c r="A187" s="39"/>
      <c r="B187" s="40"/>
      <c r="C187" s="203" t="s">
        <v>324</v>
      </c>
      <c r="D187" s="203" t="s">
        <v>120</v>
      </c>
      <c r="E187" s="204" t="s">
        <v>325</v>
      </c>
      <c r="F187" s="205" t="s">
        <v>326</v>
      </c>
      <c r="G187" s="206" t="s">
        <v>327</v>
      </c>
      <c r="H187" s="207">
        <v>112.374</v>
      </c>
      <c r="I187" s="208"/>
      <c r="J187" s="209">
        <f>ROUND(I187*H187,2)</f>
        <v>0</v>
      </c>
      <c r="K187" s="205" t="s">
        <v>146</v>
      </c>
      <c r="L187" s="45"/>
      <c r="M187" s="210" t="s">
        <v>19</v>
      </c>
      <c r="N187" s="211" t="s">
        <v>44</v>
      </c>
      <c r="O187" s="85"/>
      <c r="P187" s="212">
        <f>O187*H187</f>
        <v>0</v>
      </c>
      <c r="Q187" s="212">
        <v>0</v>
      </c>
      <c r="R187" s="212">
        <f>Q187*H187</f>
        <v>0</v>
      </c>
      <c r="S187" s="212">
        <v>0</v>
      </c>
      <c r="T187" s="213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4" t="s">
        <v>118</v>
      </c>
      <c r="AT187" s="214" t="s">
        <v>120</v>
      </c>
      <c r="AU187" s="214" t="s">
        <v>83</v>
      </c>
      <c r="AY187" s="18" t="s">
        <v>119</v>
      </c>
      <c r="BE187" s="215">
        <f>IF(N187="základní",J187,0)</f>
        <v>0</v>
      </c>
      <c r="BF187" s="215">
        <f>IF(N187="snížená",J187,0)</f>
        <v>0</v>
      </c>
      <c r="BG187" s="215">
        <f>IF(N187="zákl. přenesená",J187,0)</f>
        <v>0</v>
      </c>
      <c r="BH187" s="215">
        <f>IF(N187="sníž. přenesená",J187,0)</f>
        <v>0</v>
      </c>
      <c r="BI187" s="215">
        <f>IF(N187="nulová",J187,0)</f>
        <v>0</v>
      </c>
      <c r="BJ187" s="18" t="s">
        <v>81</v>
      </c>
      <c r="BK187" s="215">
        <f>ROUND(I187*H187,2)</f>
        <v>0</v>
      </c>
      <c r="BL187" s="18" t="s">
        <v>118</v>
      </c>
      <c r="BM187" s="214" t="s">
        <v>328</v>
      </c>
    </row>
    <row r="188" s="2" customFormat="1">
      <c r="A188" s="39"/>
      <c r="B188" s="40"/>
      <c r="C188" s="41"/>
      <c r="D188" s="216" t="s">
        <v>125</v>
      </c>
      <c r="E188" s="41"/>
      <c r="F188" s="217" t="s">
        <v>329</v>
      </c>
      <c r="G188" s="41"/>
      <c r="H188" s="41"/>
      <c r="I188" s="218"/>
      <c r="J188" s="41"/>
      <c r="K188" s="41"/>
      <c r="L188" s="45"/>
      <c r="M188" s="219"/>
      <c r="N188" s="220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125</v>
      </c>
      <c r="AU188" s="18" t="s">
        <v>83</v>
      </c>
    </row>
    <row r="189" s="2" customFormat="1">
      <c r="A189" s="39"/>
      <c r="B189" s="40"/>
      <c r="C189" s="41"/>
      <c r="D189" s="224" t="s">
        <v>148</v>
      </c>
      <c r="E189" s="41"/>
      <c r="F189" s="225" t="s">
        <v>330</v>
      </c>
      <c r="G189" s="41"/>
      <c r="H189" s="41"/>
      <c r="I189" s="218"/>
      <c r="J189" s="41"/>
      <c r="K189" s="41"/>
      <c r="L189" s="45"/>
      <c r="M189" s="219"/>
      <c r="N189" s="220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148</v>
      </c>
      <c r="AU189" s="18" t="s">
        <v>83</v>
      </c>
    </row>
    <row r="190" s="13" customFormat="1">
      <c r="A190" s="13"/>
      <c r="B190" s="226"/>
      <c r="C190" s="227"/>
      <c r="D190" s="216" t="s">
        <v>159</v>
      </c>
      <c r="E190" s="228" t="s">
        <v>19</v>
      </c>
      <c r="F190" s="229" t="s">
        <v>299</v>
      </c>
      <c r="G190" s="227"/>
      <c r="H190" s="228" t="s">
        <v>19</v>
      </c>
      <c r="I190" s="230"/>
      <c r="J190" s="227"/>
      <c r="K190" s="227"/>
      <c r="L190" s="231"/>
      <c r="M190" s="232"/>
      <c r="N190" s="233"/>
      <c r="O190" s="233"/>
      <c r="P190" s="233"/>
      <c r="Q190" s="233"/>
      <c r="R190" s="233"/>
      <c r="S190" s="233"/>
      <c r="T190" s="23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5" t="s">
        <v>159</v>
      </c>
      <c r="AU190" s="235" t="s">
        <v>83</v>
      </c>
      <c r="AV190" s="13" t="s">
        <v>81</v>
      </c>
      <c r="AW190" s="13" t="s">
        <v>35</v>
      </c>
      <c r="AX190" s="13" t="s">
        <v>73</v>
      </c>
      <c r="AY190" s="235" t="s">
        <v>119</v>
      </c>
    </row>
    <row r="191" s="14" customFormat="1">
      <c r="A191" s="14"/>
      <c r="B191" s="236"/>
      <c r="C191" s="237"/>
      <c r="D191" s="216" t="s">
        <v>159</v>
      </c>
      <c r="E191" s="238" t="s">
        <v>19</v>
      </c>
      <c r="F191" s="239" t="s">
        <v>300</v>
      </c>
      <c r="G191" s="237"/>
      <c r="H191" s="240">
        <v>28.399999999999999</v>
      </c>
      <c r="I191" s="241"/>
      <c r="J191" s="237"/>
      <c r="K191" s="237"/>
      <c r="L191" s="242"/>
      <c r="M191" s="243"/>
      <c r="N191" s="244"/>
      <c r="O191" s="244"/>
      <c r="P191" s="244"/>
      <c r="Q191" s="244"/>
      <c r="R191" s="244"/>
      <c r="S191" s="244"/>
      <c r="T191" s="245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6" t="s">
        <v>159</v>
      </c>
      <c r="AU191" s="246" t="s">
        <v>83</v>
      </c>
      <c r="AV191" s="14" t="s">
        <v>83</v>
      </c>
      <c r="AW191" s="14" t="s">
        <v>35</v>
      </c>
      <c r="AX191" s="14" t="s">
        <v>73</v>
      </c>
      <c r="AY191" s="246" t="s">
        <v>119</v>
      </c>
    </row>
    <row r="192" s="14" customFormat="1">
      <c r="A192" s="14"/>
      <c r="B192" s="236"/>
      <c r="C192" s="237"/>
      <c r="D192" s="216" t="s">
        <v>159</v>
      </c>
      <c r="E192" s="238" t="s">
        <v>19</v>
      </c>
      <c r="F192" s="239" t="s">
        <v>301</v>
      </c>
      <c r="G192" s="237"/>
      <c r="H192" s="240">
        <v>29.73</v>
      </c>
      <c r="I192" s="241"/>
      <c r="J192" s="237"/>
      <c r="K192" s="237"/>
      <c r="L192" s="242"/>
      <c r="M192" s="243"/>
      <c r="N192" s="244"/>
      <c r="O192" s="244"/>
      <c r="P192" s="244"/>
      <c r="Q192" s="244"/>
      <c r="R192" s="244"/>
      <c r="S192" s="244"/>
      <c r="T192" s="245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6" t="s">
        <v>159</v>
      </c>
      <c r="AU192" s="246" t="s">
        <v>83</v>
      </c>
      <c r="AV192" s="14" t="s">
        <v>83</v>
      </c>
      <c r="AW192" s="14" t="s">
        <v>35</v>
      </c>
      <c r="AX192" s="14" t="s">
        <v>73</v>
      </c>
      <c r="AY192" s="246" t="s">
        <v>119</v>
      </c>
    </row>
    <row r="193" s="13" customFormat="1">
      <c r="A193" s="13"/>
      <c r="B193" s="226"/>
      <c r="C193" s="227"/>
      <c r="D193" s="216" t="s">
        <v>159</v>
      </c>
      <c r="E193" s="228" t="s">
        <v>19</v>
      </c>
      <c r="F193" s="229" t="s">
        <v>320</v>
      </c>
      <c r="G193" s="227"/>
      <c r="H193" s="228" t="s">
        <v>19</v>
      </c>
      <c r="I193" s="230"/>
      <c r="J193" s="227"/>
      <c r="K193" s="227"/>
      <c r="L193" s="231"/>
      <c r="M193" s="232"/>
      <c r="N193" s="233"/>
      <c r="O193" s="233"/>
      <c r="P193" s="233"/>
      <c r="Q193" s="233"/>
      <c r="R193" s="233"/>
      <c r="S193" s="233"/>
      <c r="T193" s="23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5" t="s">
        <v>159</v>
      </c>
      <c r="AU193" s="235" t="s">
        <v>83</v>
      </c>
      <c r="AV193" s="13" t="s">
        <v>81</v>
      </c>
      <c r="AW193" s="13" t="s">
        <v>35</v>
      </c>
      <c r="AX193" s="13" t="s">
        <v>73</v>
      </c>
      <c r="AY193" s="235" t="s">
        <v>119</v>
      </c>
    </row>
    <row r="194" s="14" customFormat="1">
      <c r="A194" s="14"/>
      <c r="B194" s="236"/>
      <c r="C194" s="237"/>
      <c r="D194" s="216" t="s">
        <v>159</v>
      </c>
      <c r="E194" s="238" t="s">
        <v>19</v>
      </c>
      <c r="F194" s="239" t="s">
        <v>321</v>
      </c>
      <c r="G194" s="237"/>
      <c r="H194" s="240">
        <v>4.2999999999999998</v>
      </c>
      <c r="I194" s="241"/>
      <c r="J194" s="237"/>
      <c r="K194" s="237"/>
      <c r="L194" s="242"/>
      <c r="M194" s="243"/>
      <c r="N194" s="244"/>
      <c r="O194" s="244"/>
      <c r="P194" s="244"/>
      <c r="Q194" s="244"/>
      <c r="R194" s="244"/>
      <c r="S194" s="244"/>
      <c r="T194" s="245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6" t="s">
        <v>159</v>
      </c>
      <c r="AU194" s="246" t="s">
        <v>83</v>
      </c>
      <c r="AV194" s="14" t="s">
        <v>83</v>
      </c>
      <c r="AW194" s="14" t="s">
        <v>35</v>
      </c>
      <c r="AX194" s="14" t="s">
        <v>73</v>
      </c>
      <c r="AY194" s="246" t="s">
        <v>119</v>
      </c>
    </row>
    <row r="195" s="15" customFormat="1">
      <c r="A195" s="15"/>
      <c r="B195" s="247"/>
      <c r="C195" s="248"/>
      <c r="D195" s="216" t="s">
        <v>159</v>
      </c>
      <c r="E195" s="249" t="s">
        <v>19</v>
      </c>
      <c r="F195" s="250" t="s">
        <v>161</v>
      </c>
      <c r="G195" s="248"/>
      <c r="H195" s="251">
        <v>62.429999999999993</v>
      </c>
      <c r="I195" s="252"/>
      <c r="J195" s="248"/>
      <c r="K195" s="248"/>
      <c r="L195" s="253"/>
      <c r="M195" s="254"/>
      <c r="N195" s="255"/>
      <c r="O195" s="255"/>
      <c r="P195" s="255"/>
      <c r="Q195" s="255"/>
      <c r="R195" s="255"/>
      <c r="S195" s="255"/>
      <c r="T195" s="256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57" t="s">
        <v>159</v>
      </c>
      <c r="AU195" s="257" t="s">
        <v>83</v>
      </c>
      <c r="AV195" s="15" t="s">
        <v>118</v>
      </c>
      <c r="AW195" s="15" t="s">
        <v>35</v>
      </c>
      <c r="AX195" s="15" t="s">
        <v>81</v>
      </c>
      <c r="AY195" s="257" t="s">
        <v>119</v>
      </c>
    </row>
    <row r="196" s="14" customFormat="1">
      <c r="A196" s="14"/>
      <c r="B196" s="236"/>
      <c r="C196" s="237"/>
      <c r="D196" s="216" t="s">
        <v>159</v>
      </c>
      <c r="E196" s="237"/>
      <c r="F196" s="239" t="s">
        <v>331</v>
      </c>
      <c r="G196" s="237"/>
      <c r="H196" s="240">
        <v>112.374</v>
      </c>
      <c r="I196" s="241"/>
      <c r="J196" s="237"/>
      <c r="K196" s="237"/>
      <c r="L196" s="242"/>
      <c r="M196" s="243"/>
      <c r="N196" s="244"/>
      <c r="O196" s="244"/>
      <c r="P196" s="244"/>
      <c r="Q196" s="244"/>
      <c r="R196" s="244"/>
      <c r="S196" s="244"/>
      <c r="T196" s="245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6" t="s">
        <v>159</v>
      </c>
      <c r="AU196" s="246" t="s">
        <v>83</v>
      </c>
      <c r="AV196" s="14" t="s">
        <v>83</v>
      </c>
      <c r="AW196" s="14" t="s">
        <v>4</v>
      </c>
      <c r="AX196" s="14" t="s">
        <v>81</v>
      </c>
      <c r="AY196" s="246" t="s">
        <v>119</v>
      </c>
    </row>
    <row r="197" s="2" customFormat="1" ht="16.5" customHeight="1">
      <c r="A197" s="39"/>
      <c r="B197" s="40"/>
      <c r="C197" s="203" t="s">
        <v>332</v>
      </c>
      <c r="D197" s="203" t="s">
        <v>120</v>
      </c>
      <c r="E197" s="204" t="s">
        <v>333</v>
      </c>
      <c r="F197" s="205" t="s">
        <v>334</v>
      </c>
      <c r="G197" s="206" t="s">
        <v>272</v>
      </c>
      <c r="H197" s="207">
        <v>66.730000000000004</v>
      </c>
      <c r="I197" s="208"/>
      <c r="J197" s="209">
        <f>ROUND(I197*H197,2)</f>
        <v>0</v>
      </c>
      <c r="K197" s="205" t="s">
        <v>146</v>
      </c>
      <c r="L197" s="45"/>
      <c r="M197" s="210" t="s">
        <v>19</v>
      </c>
      <c r="N197" s="211" t="s">
        <v>44</v>
      </c>
      <c r="O197" s="85"/>
      <c r="P197" s="212">
        <f>O197*H197</f>
        <v>0</v>
      </c>
      <c r="Q197" s="212">
        <v>0</v>
      </c>
      <c r="R197" s="212">
        <f>Q197*H197</f>
        <v>0</v>
      </c>
      <c r="S197" s="212">
        <v>0</v>
      </c>
      <c r="T197" s="213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14" t="s">
        <v>118</v>
      </c>
      <c r="AT197" s="214" t="s">
        <v>120</v>
      </c>
      <c r="AU197" s="214" t="s">
        <v>83</v>
      </c>
      <c r="AY197" s="18" t="s">
        <v>119</v>
      </c>
      <c r="BE197" s="215">
        <f>IF(N197="základní",J197,0)</f>
        <v>0</v>
      </c>
      <c r="BF197" s="215">
        <f>IF(N197="snížená",J197,0)</f>
        <v>0</v>
      </c>
      <c r="BG197" s="215">
        <f>IF(N197="zákl. přenesená",J197,0)</f>
        <v>0</v>
      </c>
      <c r="BH197" s="215">
        <f>IF(N197="sníž. přenesená",J197,0)</f>
        <v>0</v>
      </c>
      <c r="BI197" s="215">
        <f>IF(N197="nulová",J197,0)</f>
        <v>0</v>
      </c>
      <c r="BJ197" s="18" t="s">
        <v>81</v>
      </c>
      <c r="BK197" s="215">
        <f>ROUND(I197*H197,2)</f>
        <v>0</v>
      </c>
      <c r="BL197" s="18" t="s">
        <v>118</v>
      </c>
      <c r="BM197" s="214" t="s">
        <v>335</v>
      </c>
    </row>
    <row r="198" s="2" customFormat="1">
      <c r="A198" s="39"/>
      <c r="B198" s="40"/>
      <c r="C198" s="41"/>
      <c r="D198" s="216" t="s">
        <v>125</v>
      </c>
      <c r="E198" s="41"/>
      <c r="F198" s="217" t="s">
        <v>336</v>
      </c>
      <c r="G198" s="41"/>
      <c r="H198" s="41"/>
      <c r="I198" s="218"/>
      <c r="J198" s="41"/>
      <c r="K198" s="41"/>
      <c r="L198" s="45"/>
      <c r="M198" s="219"/>
      <c r="N198" s="220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125</v>
      </c>
      <c r="AU198" s="18" t="s">
        <v>83</v>
      </c>
    </row>
    <row r="199" s="2" customFormat="1">
      <c r="A199" s="39"/>
      <c r="B199" s="40"/>
      <c r="C199" s="41"/>
      <c r="D199" s="224" t="s">
        <v>148</v>
      </c>
      <c r="E199" s="41"/>
      <c r="F199" s="225" t="s">
        <v>337</v>
      </c>
      <c r="G199" s="41"/>
      <c r="H199" s="41"/>
      <c r="I199" s="218"/>
      <c r="J199" s="41"/>
      <c r="K199" s="41"/>
      <c r="L199" s="45"/>
      <c r="M199" s="219"/>
      <c r="N199" s="220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148</v>
      </c>
      <c r="AU199" s="18" t="s">
        <v>83</v>
      </c>
    </row>
    <row r="200" s="13" customFormat="1">
      <c r="A200" s="13"/>
      <c r="B200" s="226"/>
      <c r="C200" s="227"/>
      <c r="D200" s="216" t="s">
        <v>159</v>
      </c>
      <c r="E200" s="228" t="s">
        <v>19</v>
      </c>
      <c r="F200" s="229" t="s">
        <v>338</v>
      </c>
      <c r="G200" s="227"/>
      <c r="H200" s="228" t="s">
        <v>19</v>
      </c>
      <c r="I200" s="230"/>
      <c r="J200" s="227"/>
      <c r="K200" s="227"/>
      <c r="L200" s="231"/>
      <c r="M200" s="232"/>
      <c r="N200" s="233"/>
      <c r="O200" s="233"/>
      <c r="P200" s="233"/>
      <c r="Q200" s="233"/>
      <c r="R200" s="233"/>
      <c r="S200" s="233"/>
      <c r="T200" s="23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5" t="s">
        <v>159</v>
      </c>
      <c r="AU200" s="235" t="s">
        <v>83</v>
      </c>
      <c r="AV200" s="13" t="s">
        <v>81</v>
      </c>
      <c r="AW200" s="13" t="s">
        <v>35</v>
      </c>
      <c r="AX200" s="13" t="s">
        <v>73</v>
      </c>
      <c r="AY200" s="235" t="s">
        <v>119</v>
      </c>
    </row>
    <row r="201" s="14" customFormat="1">
      <c r="A201" s="14"/>
      <c r="B201" s="236"/>
      <c r="C201" s="237"/>
      <c r="D201" s="216" t="s">
        <v>159</v>
      </c>
      <c r="E201" s="238" t="s">
        <v>19</v>
      </c>
      <c r="F201" s="239" t="s">
        <v>321</v>
      </c>
      <c r="G201" s="237"/>
      <c r="H201" s="240">
        <v>4.2999999999999998</v>
      </c>
      <c r="I201" s="241"/>
      <c r="J201" s="237"/>
      <c r="K201" s="237"/>
      <c r="L201" s="242"/>
      <c r="M201" s="243"/>
      <c r="N201" s="244"/>
      <c r="O201" s="244"/>
      <c r="P201" s="244"/>
      <c r="Q201" s="244"/>
      <c r="R201" s="244"/>
      <c r="S201" s="244"/>
      <c r="T201" s="245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6" t="s">
        <v>159</v>
      </c>
      <c r="AU201" s="246" t="s">
        <v>83</v>
      </c>
      <c r="AV201" s="14" t="s">
        <v>83</v>
      </c>
      <c r="AW201" s="14" t="s">
        <v>35</v>
      </c>
      <c r="AX201" s="14" t="s">
        <v>73</v>
      </c>
      <c r="AY201" s="246" t="s">
        <v>119</v>
      </c>
    </row>
    <row r="202" s="13" customFormat="1">
      <c r="A202" s="13"/>
      <c r="B202" s="226"/>
      <c r="C202" s="227"/>
      <c r="D202" s="216" t="s">
        <v>159</v>
      </c>
      <c r="E202" s="228" t="s">
        <v>19</v>
      </c>
      <c r="F202" s="229" t="s">
        <v>339</v>
      </c>
      <c r="G202" s="227"/>
      <c r="H202" s="228" t="s">
        <v>19</v>
      </c>
      <c r="I202" s="230"/>
      <c r="J202" s="227"/>
      <c r="K202" s="227"/>
      <c r="L202" s="231"/>
      <c r="M202" s="232"/>
      <c r="N202" s="233"/>
      <c r="O202" s="233"/>
      <c r="P202" s="233"/>
      <c r="Q202" s="233"/>
      <c r="R202" s="233"/>
      <c r="S202" s="233"/>
      <c r="T202" s="23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5" t="s">
        <v>159</v>
      </c>
      <c r="AU202" s="235" t="s">
        <v>83</v>
      </c>
      <c r="AV202" s="13" t="s">
        <v>81</v>
      </c>
      <c r="AW202" s="13" t="s">
        <v>35</v>
      </c>
      <c r="AX202" s="13" t="s">
        <v>73</v>
      </c>
      <c r="AY202" s="235" t="s">
        <v>119</v>
      </c>
    </row>
    <row r="203" s="13" customFormat="1">
      <c r="A203" s="13"/>
      <c r="B203" s="226"/>
      <c r="C203" s="227"/>
      <c r="D203" s="216" t="s">
        <v>159</v>
      </c>
      <c r="E203" s="228" t="s">
        <v>19</v>
      </c>
      <c r="F203" s="229" t="s">
        <v>299</v>
      </c>
      <c r="G203" s="227"/>
      <c r="H203" s="228" t="s">
        <v>19</v>
      </c>
      <c r="I203" s="230"/>
      <c r="J203" s="227"/>
      <c r="K203" s="227"/>
      <c r="L203" s="231"/>
      <c r="M203" s="232"/>
      <c r="N203" s="233"/>
      <c r="O203" s="233"/>
      <c r="P203" s="233"/>
      <c r="Q203" s="233"/>
      <c r="R203" s="233"/>
      <c r="S203" s="233"/>
      <c r="T203" s="23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5" t="s">
        <v>159</v>
      </c>
      <c r="AU203" s="235" t="s">
        <v>83</v>
      </c>
      <c r="AV203" s="13" t="s">
        <v>81</v>
      </c>
      <c r="AW203" s="13" t="s">
        <v>35</v>
      </c>
      <c r="AX203" s="13" t="s">
        <v>73</v>
      </c>
      <c r="AY203" s="235" t="s">
        <v>119</v>
      </c>
    </row>
    <row r="204" s="14" customFormat="1">
      <c r="A204" s="14"/>
      <c r="B204" s="236"/>
      <c r="C204" s="237"/>
      <c r="D204" s="216" t="s">
        <v>159</v>
      </c>
      <c r="E204" s="238" t="s">
        <v>19</v>
      </c>
      <c r="F204" s="239" t="s">
        <v>300</v>
      </c>
      <c r="G204" s="237"/>
      <c r="H204" s="240">
        <v>28.399999999999999</v>
      </c>
      <c r="I204" s="241"/>
      <c r="J204" s="237"/>
      <c r="K204" s="237"/>
      <c r="L204" s="242"/>
      <c r="M204" s="243"/>
      <c r="N204" s="244"/>
      <c r="O204" s="244"/>
      <c r="P204" s="244"/>
      <c r="Q204" s="244"/>
      <c r="R204" s="244"/>
      <c r="S204" s="244"/>
      <c r="T204" s="245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6" t="s">
        <v>159</v>
      </c>
      <c r="AU204" s="246" t="s">
        <v>83</v>
      </c>
      <c r="AV204" s="14" t="s">
        <v>83</v>
      </c>
      <c r="AW204" s="14" t="s">
        <v>35</v>
      </c>
      <c r="AX204" s="14" t="s">
        <v>73</v>
      </c>
      <c r="AY204" s="246" t="s">
        <v>119</v>
      </c>
    </row>
    <row r="205" s="14" customFormat="1">
      <c r="A205" s="14"/>
      <c r="B205" s="236"/>
      <c r="C205" s="237"/>
      <c r="D205" s="216" t="s">
        <v>159</v>
      </c>
      <c r="E205" s="238" t="s">
        <v>19</v>
      </c>
      <c r="F205" s="239" t="s">
        <v>301</v>
      </c>
      <c r="G205" s="237"/>
      <c r="H205" s="240">
        <v>29.73</v>
      </c>
      <c r="I205" s="241"/>
      <c r="J205" s="237"/>
      <c r="K205" s="237"/>
      <c r="L205" s="242"/>
      <c r="M205" s="243"/>
      <c r="N205" s="244"/>
      <c r="O205" s="244"/>
      <c r="P205" s="244"/>
      <c r="Q205" s="244"/>
      <c r="R205" s="244"/>
      <c r="S205" s="244"/>
      <c r="T205" s="245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6" t="s">
        <v>159</v>
      </c>
      <c r="AU205" s="246" t="s">
        <v>83</v>
      </c>
      <c r="AV205" s="14" t="s">
        <v>83</v>
      </c>
      <c r="AW205" s="14" t="s">
        <v>35</v>
      </c>
      <c r="AX205" s="14" t="s">
        <v>73</v>
      </c>
      <c r="AY205" s="246" t="s">
        <v>119</v>
      </c>
    </row>
    <row r="206" s="13" customFormat="1">
      <c r="A206" s="13"/>
      <c r="B206" s="226"/>
      <c r="C206" s="227"/>
      <c r="D206" s="216" t="s">
        <v>159</v>
      </c>
      <c r="E206" s="228" t="s">
        <v>19</v>
      </c>
      <c r="F206" s="229" t="s">
        <v>320</v>
      </c>
      <c r="G206" s="227"/>
      <c r="H206" s="228" t="s">
        <v>19</v>
      </c>
      <c r="I206" s="230"/>
      <c r="J206" s="227"/>
      <c r="K206" s="227"/>
      <c r="L206" s="231"/>
      <c r="M206" s="232"/>
      <c r="N206" s="233"/>
      <c r="O206" s="233"/>
      <c r="P206" s="233"/>
      <c r="Q206" s="233"/>
      <c r="R206" s="233"/>
      <c r="S206" s="233"/>
      <c r="T206" s="23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5" t="s">
        <v>159</v>
      </c>
      <c r="AU206" s="235" t="s">
        <v>83</v>
      </c>
      <c r="AV206" s="13" t="s">
        <v>81</v>
      </c>
      <c r="AW206" s="13" t="s">
        <v>35</v>
      </c>
      <c r="AX206" s="13" t="s">
        <v>73</v>
      </c>
      <c r="AY206" s="235" t="s">
        <v>119</v>
      </c>
    </row>
    <row r="207" s="14" customFormat="1">
      <c r="A207" s="14"/>
      <c r="B207" s="236"/>
      <c r="C207" s="237"/>
      <c r="D207" s="216" t="s">
        <v>159</v>
      </c>
      <c r="E207" s="238" t="s">
        <v>19</v>
      </c>
      <c r="F207" s="239" t="s">
        <v>321</v>
      </c>
      <c r="G207" s="237"/>
      <c r="H207" s="240">
        <v>4.2999999999999998</v>
      </c>
      <c r="I207" s="241"/>
      <c r="J207" s="237"/>
      <c r="K207" s="237"/>
      <c r="L207" s="242"/>
      <c r="M207" s="243"/>
      <c r="N207" s="244"/>
      <c r="O207" s="244"/>
      <c r="P207" s="244"/>
      <c r="Q207" s="244"/>
      <c r="R207" s="244"/>
      <c r="S207" s="244"/>
      <c r="T207" s="245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6" t="s">
        <v>159</v>
      </c>
      <c r="AU207" s="246" t="s">
        <v>83</v>
      </c>
      <c r="AV207" s="14" t="s">
        <v>83</v>
      </c>
      <c r="AW207" s="14" t="s">
        <v>35</v>
      </c>
      <c r="AX207" s="14" t="s">
        <v>73</v>
      </c>
      <c r="AY207" s="246" t="s">
        <v>119</v>
      </c>
    </row>
    <row r="208" s="15" customFormat="1">
      <c r="A208" s="15"/>
      <c r="B208" s="247"/>
      <c r="C208" s="248"/>
      <c r="D208" s="216" t="s">
        <v>159</v>
      </c>
      <c r="E208" s="249" t="s">
        <v>19</v>
      </c>
      <c r="F208" s="250" t="s">
        <v>161</v>
      </c>
      <c r="G208" s="248"/>
      <c r="H208" s="251">
        <v>66.72999999999999</v>
      </c>
      <c r="I208" s="252"/>
      <c r="J208" s="248"/>
      <c r="K208" s="248"/>
      <c r="L208" s="253"/>
      <c r="M208" s="254"/>
      <c r="N208" s="255"/>
      <c r="O208" s="255"/>
      <c r="P208" s="255"/>
      <c r="Q208" s="255"/>
      <c r="R208" s="255"/>
      <c r="S208" s="255"/>
      <c r="T208" s="256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57" t="s">
        <v>159</v>
      </c>
      <c r="AU208" s="257" t="s">
        <v>83</v>
      </c>
      <c r="AV208" s="15" t="s">
        <v>118</v>
      </c>
      <c r="AW208" s="15" t="s">
        <v>35</v>
      </c>
      <c r="AX208" s="15" t="s">
        <v>81</v>
      </c>
      <c r="AY208" s="257" t="s">
        <v>119</v>
      </c>
    </row>
    <row r="209" s="2" customFormat="1" ht="16.5" customHeight="1">
      <c r="A209" s="39"/>
      <c r="B209" s="40"/>
      <c r="C209" s="203" t="s">
        <v>340</v>
      </c>
      <c r="D209" s="203" t="s">
        <v>120</v>
      </c>
      <c r="E209" s="204" t="s">
        <v>341</v>
      </c>
      <c r="F209" s="205" t="s">
        <v>342</v>
      </c>
      <c r="G209" s="206" t="s">
        <v>272</v>
      </c>
      <c r="H209" s="207">
        <v>11.967000000000001</v>
      </c>
      <c r="I209" s="208"/>
      <c r="J209" s="209">
        <f>ROUND(I209*H209,2)</f>
        <v>0</v>
      </c>
      <c r="K209" s="205" t="s">
        <v>146</v>
      </c>
      <c r="L209" s="45"/>
      <c r="M209" s="210" t="s">
        <v>19</v>
      </c>
      <c r="N209" s="211" t="s">
        <v>44</v>
      </c>
      <c r="O209" s="85"/>
      <c r="P209" s="212">
        <f>O209*H209</f>
        <v>0</v>
      </c>
      <c r="Q209" s="212">
        <v>0</v>
      </c>
      <c r="R209" s="212">
        <f>Q209*H209</f>
        <v>0</v>
      </c>
      <c r="S209" s="212">
        <v>0</v>
      </c>
      <c r="T209" s="213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4" t="s">
        <v>118</v>
      </c>
      <c r="AT209" s="214" t="s">
        <v>120</v>
      </c>
      <c r="AU209" s="214" t="s">
        <v>83</v>
      </c>
      <c r="AY209" s="18" t="s">
        <v>119</v>
      </c>
      <c r="BE209" s="215">
        <f>IF(N209="základní",J209,0)</f>
        <v>0</v>
      </c>
      <c r="BF209" s="215">
        <f>IF(N209="snížená",J209,0)</f>
        <v>0</v>
      </c>
      <c r="BG209" s="215">
        <f>IF(N209="zákl. přenesená",J209,0)</f>
        <v>0</v>
      </c>
      <c r="BH209" s="215">
        <f>IF(N209="sníž. přenesená",J209,0)</f>
        <v>0</v>
      </c>
      <c r="BI209" s="215">
        <f>IF(N209="nulová",J209,0)</f>
        <v>0</v>
      </c>
      <c r="BJ209" s="18" t="s">
        <v>81</v>
      </c>
      <c r="BK209" s="215">
        <f>ROUND(I209*H209,2)</f>
        <v>0</v>
      </c>
      <c r="BL209" s="18" t="s">
        <v>118</v>
      </c>
      <c r="BM209" s="214" t="s">
        <v>343</v>
      </c>
    </row>
    <row r="210" s="2" customFormat="1">
      <c r="A210" s="39"/>
      <c r="B210" s="40"/>
      <c r="C210" s="41"/>
      <c r="D210" s="216" t="s">
        <v>125</v>
      </c>
      <c r="E210" s="41"/>
      <c r="F210" s="217" t="s">
        <v>344</v>
      </c>
      <c r="G210" s="41"/>
      <c r="H210" s="41"/>
      <c r="I210" s="218"/>
      <c r="J210" s="41"/>
      <c r="K210" s="41"/>
      <c r="L210" s="45"/>
      <c r="M210" s="219"/>
      <c r="N210" s="220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125</v>
      </c>
      <c r="AU210" s="18" t="s">
        <v>83</v>
      </c>
    </row>
    <row r="211" s="2" customFormat="1">
      <c r="A211" s="39"/>
      <c r="B211" s="40"/>
      <c r="C211" s="41"/>
      <c r="D211" s="224" t="s">
        <v>148</v>
      </c>
      <c r="E211" s="41"/>
      <c r="F211" s="225" t="s">
        <v>345</v>
      </c>
      <c r="G211" s="41"/>
      <c r="H211" s="41"/>
      <c r="I211" s="218"/>
      <c r="J211" s="41"/>
      <c r="K211" s="41"/>
      <c r="L211" s="45"/>
      <c r="M211" s="219"/>
      <c r="N211" s="220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148</v>
      </c>
      <c r="AU211" s="18" t="s">
        <v>83</v>
      </c>
    </row>
    <row r="212" s="14" customFormat="1">
      <c r="A212" s="14"/>
      <c r="B212" s="236"/>
      <c r="C212" s="237"/>
      <c r="D212" s="216" t="s">
        <v>159</v>
      </c>
      <c r="E212" s="238" t="s">
        <v>19</v>
      </c>
      <c r="F212" s="239" t="s">
        <v>346</v>
      </c>
      <c r="G212" s="237"/>
      <c r="H212" s="240">
        <v>3.6669999999999998</v>
      </c>
      <c r="I212" s="241"/>
      <c r="J212" s="237"/>
      <c r="K212" s="237"/>
      <c r="L212" s="242"/>
      <c r="M212" s="243"/>
      <c r="N212" s="244"/>
      <c r="O212" s="244"/>
      <c r="P212" s="244"/>
      <c r="Q212" s="244"/>
      <c r="R212" s="244"/>
      <c r="S212" s="244"/>
      <c r="T212" s="245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6" t="s">
        <v>159</v>
      </c>
      <c r="AU212" s="246" t="s">
        <v>83</v>
      </c>
      <c r="AV212" s="14" t="s">
        <v>83</v>
      </c>
      <c r="AW212" s="14" t="s">
        <v>35</v>
      </c>
      <c r="AX212" s="14" t="s">
        <v>73</v>
      </c>
      <c r="AY212" s="246" t="s">
        <v>119</v>
      </c>
    </row>
    <row r="213" s="14" customFormat="1">
      <c r="A213" s="14"/>
      <c r="B213" s="236"/>
      <c r="C213" s="237"/>
      <c r="D213" s="216" t="s">
        <v>159</v>
      </c>
      <c r="E213" s="238" t="s">
        <v>19</v>
      </c>
      <c r="F213" s="239" t="s">
        <v>347</v>
      </c>
      <c r="G213" s="237"/>
      <c r="H213" s="240">
        <v>1.7</v>
      </c>
      <c r="I213" s="241"/>
      <c r="J213" s="237"/>
      <c r="K213" s="237"/>
      <c r="L213" s="242"/>
      <c r="M213" s="243"/>
      <c r="N213" s="244"/>
      <c r="O213" s="244"/>
      <c r="P213" s="244"/>
      <c r="Q213" s="244"/>
      <c r="R213" s="244"/>
      <c r="S213" s="244"/>
      <c r="T213" s="245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6" t="s">
        <v>159</v>
      </c>
      <c r="AU213" s="246" t="s">
        <v>83</v>
      </c>
      <c r="AV213" s="14" t="s">
        <v>83</v>
      </c>
      <c r="AW213" s="14" t="s">
        <v>35</v>
      </c>
      <c r="AX213" s="14" t="s">
        <v>73</v>
      </c>
      <c r="AY213" s="246" t="s">
        <v>119</v>
      </c>
    </row>
    <row r="214" s="14" customFormat="1">
      <c r="A214" s="14"/>
      <c r="B214" s="236"/>
      <c r="C214" s="237"/>
      <c r="D214" s="216" t="s">
        <v>159</v>
      </c>
      <c r="E214" s="238" t="s">
        <v>19</v>
      </c>
      <c r="F214" s="239" t="s">
        <v>348</v>
      </c>
      <c r="G214" s="237"/>
      <c r="H214" s="240">
        <v>6.5999999999999996</v>
      </c>
      <c r="I214" s="241"/>
      <c r="J214" s="237"/>
      <c r="K214" s="237"/>
      <c r="L214" s="242"/>
      <c r="M214" s="243"/>
      <c r="N214" s="244"/>
      <c r="O214" s="244"/>
      <c r="P214" s="244"/>
      <c r="Q214" s="244"/>
      <c r="R214" s="244"/>
      <c r="S214" s="244"/>
      <c r="T214" s="245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6" t="s">
        <v>159</v>
      </c>
      <c r="AU214" s="246" t="s">
        <v>83</v>
      </c>
      <c r="AV214" s="14" t="s">
        <v>83</v>
      </c>
      <c r="AW214" s="14" t="s">
        <v>35</v>
      </c>
      <c r="AX214" s="14" t="s">
        <v>73</v>
      </c>
      <c r="AY214" s="246" t="s">
        <v>119</v>
      </c>
    </row>
    <row r="215" s="15" customFormat="1">
      <c r="A215" s="15"/>
      <c r="B215" s="247"/>
      <c r="C215" s="248"/>
      <c r="D215" s="216" t="s">
        <v>159</v>
      </c>
      <c r="E215" s="249" t="s">
        <v>19</v>
      </c>
      <c r="F215" s="250" t="s">
        <v>161</v>
      </c>
      <c r="G215" s="248"/>
      <c r="H215" s="251">
        <v>11.966999999999999</v>
      </c>
      <c r="I215" s="252"/>
      <c r="J215" s="248"/>
      <c r="K215" s="248"/>
      <c r="L215" s="253"/>
      <c r="M215" s="254"/>
      <c r="N215" s="255"/>
      <c r="O215" s="255"/>
      <c r="P215" s="255"/>
      <c r="Q215" s="255"/>
      <c r="R215" s="255"/>
      <c r="S215" s="255"/>
      <c r="T215" s="256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57" t="s">
        <v>159</v>
      </c>
      <c r="AU215" s="257" t="s">
        <v>83</v>
      </c>
      <c r="AV215" s="15" t="s">
        <v>118</v>
      </c>
      <c r="AW215" s="15" t="s">
        <v>35</v>
      </c>
      <c r="AX215" s="15" t="s">
        <v>81</v>
      </c>
      <c r="AY215" s="257" t="s">
        <v>119</v>
      </c>
    </row>
    <row r="216" s="2" customFormat="1" ht="16.5" customHeight="1">
      <c r="A216" s="39"/>
      <c r="B216" s="40"/>
      <c r="C216" s="262" t="s">
        <v>349</v>
      </c>
      <c r="D216" s="262" t="s">
        <v>350</v>
      </c>
      <c r="E216" s="263" t="s">
        <v>351</v>
      </c>
      <c r="F216" s="264" t="s">
        <v>352</v>
      </c>
      <c r="G216" s="265" t="s">
        <v>327</v>
      </c>
      <c r="H216" s="266">
        <v>21.541</v>
      </c>
      <c r="I216" s="267"/>
      <c r="J216" s="268">
        <f>ROUND(I216*H216,2)</f>
        <v>0</v>
      </c>
      <c r="K216" s="264" t="s">
        <v>146</v>
      </c>
      <c r="L216" s="269"/>
      <c r="M216" s="270" t="s">
        <v>19</v>
      </c>
      <c r="N216" s="271" t="s">
        <v>44</v>
      </c>
      <c r="O216" s="85"/>
      <c r="P216" s="212">
        <f>O216*H216</f>
        <v>0</v>
      </c>
      <c r="Q216" s="212">
        <v>1</v>
      </c>
      <c r="R216" s="212">
        <f>Q216*H216</f>
        <v>21.541</v>
      </c>
      <c r="S216" s="212">
        <v>0</v>
      </c>
      <c r="T216" s="213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14" t="s">
        <v>164</v>
      </c>
      <c r="AT216" s="214" t="s">
        <v>350</v>
      </c>
      <c r="AU216" s="214" t="s">
        <v>83</v>
      </c>
      <c r="AY216" s="18" t="s">
        <v>119</v>
      </c>
      <c r="BE216" s="215">
        <f>IF(N216="základní",J216,0)</f>
        <v>0</v>
      </c>
      <c r="BF216" s="215">
        <f>IF(N216="snížená",J216,0)</f>
        <v>0</v>
      </c>
      <c r="BG216" s="215">
        <f>IF(N216="zákl. přenesená",J216,0)</f>
        <v>0</v>
      </c>
      <c r="BH216" s="215">
        <f>IF(N216="sníž. přenesená",J216,0)</f>
        <v>0</v>
      </c>
      <c r="BI216" s="215">
        <f>IF(N216="nulová",J216,0)</f>
        <v>0</v>
      </c>
      <c r="BJ216" s="18" t="s">
        <v>81</v>
      </c>
      <c r="BK216" s="215">
        <f>ROUND(I216*H216,2)</f>
        <v>0</v>
      </c>
      <c r="BL216" s="18" t="s">
        <v>118</v>
      </c>
      <c r="BM216" s="214" t="s">
        <v>353</v>
      </c>
    </row>
    <row r="217" s="2" customFormat="1">
      <c r="A217" s="39"/>
      <c r="B217" s="40"/>
      <c r="C217" s="41"/>
      <c r="D217" s="216" t="s">
        <v>125</v>
      </c>
      <c r="E217" s="41"/>
      <c r="F217" s="217" t="s">
        <v>352</v>
      </c>
      <c r="G217" s="41"/>
      <c r="H217" s="41"/>
      <c r="I217" s="218"/>
      <c r="J217" s="41"/>
      <c r="K217" s="41"/>
      <c r="L217" s="45"/>
      <c r="M217" s="219"/>
      <c r="N217" s="220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125</v>
      </c>
      <c r="AU217" s="18" t="s">
        <v>83</v>
      </c>
    </row>
    <row r="218" s="14" customFormat="1">
      <c r="A218" s="14"/>
      <c r="B218" s="236"/>
      <c r="C218" s="237"/>
      <c r="D218" s="216" t="s">
        <v>159</v>
      </c>
      <c r="E218" s="238" t="s">
        <v>19</v>
      </c>
      <c r="F218" s="239" t="s">
        <v>346</v>
      </c>
      <c r="G218" s="237"/>
      <c r="H218" s="240">
        <v>3.6669999999999998</v>
      </c>
      <c r="I218" s="241"/>
      <c r="J218" s="237"/>
      <c r="K218" s="237"/>
      <c r="L218" s="242"/>
      <c r="M218" s="243"/>
      <c r="N218" s="244"/>
      <c r="O218" s="244"/>
      <c r="P218" s="244"/>
      <c r="Q218" s="244"/>
      <c r="R218" s="244"/>
      <c r="S218" s="244"/>
      <c r="T218" s="245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6" t="s">
        <v>159</v>
      </c>
      <c r="AU218" s="246" t="s">
        <v>83</v>
      </c>
      <c r="AV218" s="14" t="s">
        <v>83</v>
      </c>
      <c r="AW218" s="14" t="s">
        <v>35</v>
      </c>
      <c r="AX218" s="14" t="s">
        <v>73</v>
      </c>
      <c r="AY218" s="246" t="s">
        <v>119</v>
      </c>
    </row>
    <row r="219" s="14" customFormat="1">
      <c r="A219" s="14"/>
      <c r="B219" s="236"/>
      <c r="C219" s="237"/>
      <c r="D219" s="216" t="s">
        <v>159</v>
      </c>
      <c r="E219" s="238" t="s">
        <v>19</v>
      </c>
      <c r="F219" s="239" t="s">
        <v>347</v>
      </c>
      <c r="G219" s="237"/>
      <c r="H219" s="240">
        <v>1.7</v>
      </c>
      <c r="I219" s="241"/>
      <c r="J219" s="237"/>
      <c r="K219" s="237"/>
      <c r="L219" s="242"/>
      <c r="M219" s="243"/>
      <c r="N219" s="244"/>
      <c r="O219" s="244"/>
      <c r="P219" s="244"/>
      <c r="Q219" s="244"/>
      <c r="R219" s="244"/>
      <c r="S219" s="244"/>
      <c r="T219" s="245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6" t="s">
        <v>159</v>
      </c>
      <c r="AU219" s="246" t="s">
        <v>83</v>
      </c>
      <c r="AV219" s="14" t="s">
        <v>83</v>
      </c>
      <c r="AW219" s="14" t="s">
        <v>35</v>
      </c>
      <c r="AX219" s="14" t="s">
        <v>73</v>
      </c>
      <c r="AY219" s="246" t="s">
        <v>119</v>
      </c>
    </row>
    <row r="220" s="14" customFormat="1">
      <c r="A220" s="14"/>
      <c r="B220" s="236"/>
      <c r="C220" s="237"/>
      <c r="D220" s="216" t="s">
        <v>159</v>
      </c>
      <c r="E220" s="238" t="s">
        <v>19</v>
      </c>
      <c r="F220" s="239" t="s">
        <v>348</v>
      </c>
      <c r="G220" s="237"/>
      <c r="H220" s="240">
        <v>6.5999999999999996</v>
      </c>
      <c r="I220" s="241"/>
      <c r="J220" s="237"/>
      <c r="K220" s="237"/>
      <c r="L220" s="242"/>
      <c r="M220" s="243"/>
      <c r="N220" s="244"/>
      <c r="O220" s="244"/>
      <c r="P220" s="244"/>
      <c r="Q220" s="244"/>
      <c r="R220" s="244"/>
      <c r="S220" s="244"/>
      <c r="T220" s="245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6" t="s">
        <v>159</v>
      </c>
      <c r="AU220" s="246" t="s">
        <v>83</v>
      </c>
      <c r="AV220" s="14" t="s">
        <v>83</v>
      </c>
      <c r="AW220" s="14" t="s">
        <v>35</v>
      </c>
      <c r="AX220" s="14" t="s">
        <v>73</v>
      </c>
      <c r="AY220" s="246" t="s">
        <v>119</v>
      </c>
    </row>
    <row r="221" s="15" customFormat="1">
      <c r="A221" s="15"/>
      <c r="B221" s="247"/>
      <c r="C221" s="248"/>
      <c r="D221" s="216" t="s">
        <v>159</v>
      </c>
      <c r="E221" s="249" t="s">
        <v>19</v>
      </c>
      <c r="F221" s="250" t="s">
        <v>161</v>
      </c>
      <c r="G221" s="248"/>
      <c r="H221" s="251">
        <v>11.966999999999999</v>
      </c>
      <c r="I221" s="252"/>
      <c r="J221" s="248"/>
      <c r="K221" s="248"/>
      <c r="L221" s="253"/>
      <c r="M221" s="254"/>
      <c r="N221" s="255"/>
      <c r="O221" s="255"/>
      <c r="P221" s="255"/>
      <c r="Q221" s="255"/>
      <c r="R221" s="255"/>
      <c r="S221" s="255"/>
      <c r="T221" s="256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57" t="s">
        <v>159</v>
      </c>
      <c r="AU221" s="257" t="s">
        <v>83</v>
      </c>
      <c r="AV221" s="15" t="s">
        <v>118</v>
      </c>
      <c r="AW221" s="15" t="s">
        <v>35</v>
      </c>
      <c r="AX221" s="15" t="s">
        <v>81</v>
      </c>
      <c r="AY221" s="257" t="s">
        <v>119</v>
      </c>
    </row>
    <row r="222" s="14" customFormat="1">
      <c r="A222" s="14"/>
      <c r="B222" s="236"/>
      <c r="C222" s="237"/>
      <c r="D222" s="216" t="s">
        <v>159</v>
      </c>
      <c r="E222" s="237"/>
      <c r="F222" s="239" t="s">
        <v>354</v>
      </c>
      <c r="G222" s="237"/>
      <c r="H222" s="240">
        <v>21.541</v>
      </c>
      <c r="I222" s="241"/>
      <c r="J222" s="237"/>
      <c r="K222" s="237"/>
      <c r="L222" s="242"/>
      <c r="M222" s="243"/>
      <c r="N222" s="244"/>
      <c r="O222" s="244"/>
      <c r="P222" s="244"/>
      <c r="Q222" s="244"/>
      <c r="R222" s="244"/>
      <c r="S222" s="244"/>
      <c r="T222" s="245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6" t="s">
        <v>159</v>
      </c>
      <c r="AU222" s="246" t="s">
        <v>83</v>
      </c>
      <c r="AV222" s="14" t="s">
        <v>83</v>
      </c>
      <c r="AW222" s="14" t="s">
        <v>4</v>
      </c>
      <c r="AX222" s="14" t="s">
        <v>81</v>
      </c>
      <c r="AY222" s="246" t="s">
        <v>119</v>
      </c>
    </row>
    <row r="223" s="2" customFormat="1" ht="16.5" customHeight="1">
      <c r="A223" s="39"/>
      <c r="B223" s="40"/>
      <c r="C223" s="203" t="s">
        <v>355</v>
      </c>
      <c r="D223" s="203" t="s">
        <v>120</v>
      </c>
      <c r="E223" s="204" t="s">
        <v>356</v>
      </c>
      <c r="F223" s="205" t="s">
        <v>357</v>
      </c>
      <c r="G223" s="206" t="s">
        <v>221</v>
      </c>
      <c r="H223" s="207">
        <v>35</v>
      </c>
      <c r="I223" s="208"/>
      <c r="J223" s="209">
        <f>ROUND(I223*H223,2)</f>
        <v>0</v>
      </c>
      <c r="K223" s="205" t="s">
        <v>146</v>
      </c>
      <c r="L223" s="45"/>
      <c r="M223" s="210" t="s">
        <v>19</v>
      </c>
      <c r="N223" s="211" t="s">
        <v>44</v>
      </c>
      <c r="O223" s="85"/>
      <c r="P223" s="212">
        <f>O223*H223</f>
        <v>0</v>
      </c>
      <c r="Q223" s="212">
        <v>0</v>
      </c>
      <c r="R223" s="212">
        <f>Q223*H223</f>
        <v>0</v>
      </c>
      <c r="S223" s="212">
        <v>0</v>
      </c>
      <c r="T223" s="213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4" t="s">
        <v>118</v>
      </c>
      <c r="AT223" s="214" t="s">
        <v>120</v>
      </c>
      <c r="AU223" s="214" t="s">
        <v>83</v>
      </c>
      <c r="AY223" s="18" t="s">
        <v>119</v>
      </c>
      <c r="BE223" s="215">
        <f>IF(N223="základní",J223,0)</f>
        <v>0</v>
      </c>
      <c r="BF223" s="215">
        <f>IF(N223="snížená",J223,0)</f>
        <v>0</v>
      </c>
      <c r="BG223" s="215">
        <f>IF(N223="zákl. přenesená",J223,0)</f>
        <v>0</v>
      </c>
      <c r="BH223" s="215">
        <f>IF(N223="sníž. přenesená",J223,0)</f>
        <v>0</v>
      </c>
      <c r="BI223" s="215">
        <f>IF(N223="nulová",J223,0)</f>
        <v>0</v>
      </c>
      <c r="BJ223" s="18" t="s">
        <v>81</v>
      </c>
      <c r="BK223" s="215">
        <f>ROUND(I223*H223,2)</f>
        <v>0</v>
      </c>
      <c r="BL223" s="18" t="s">
        <v>118</v>
      </c>
      <c r="BM223" s="214" t="s">
        <v>358</v>
      </c>
    </row>
    <row r="224" s="2" customFormat="1">
      <c r="A224" s="39"/>
      <c r="B224" s="40"/>
      <c r="C224" s="41"/>
      <c r="D224" s="216" t="s">
        <v>125</v>
      </c>
      <c r="E224" s="41"/>
      <c r="F224" s="217" t="s">
        <v>359</v>
      </c>
      <c r="G224" s="41"/>
      <c r="H224" s="41"/>
      <c r="I224" s="218"/>
      <c r="J224" s="41"/>
      <c r="K224" s="41"/>
      <c r="L224" s="45"/>
      <c r="M224" s="219"/>
      <c r="N224" s="220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125</v>
      </c>
      <c r="AU224" s="18" t="s">
        <v>83</v>
      </c>
    </row>
    <row r="225" s="2" customFormat="1">
      <c r="A225" s="39"/>
      <c r="B225" s="40"/>
      <c r="C225" s="41"/>
      <c r="D225" s="224" t="s">
        <v>148</v>
      </c>
      <c r="E225" s="41"/>
      <c r="F225" s="225" t="s">
        <v>360</v>
      </c>
      <c r="G225" s="41"/>
      <c r="H225" s="41"/>
      <c r="I225" s="218"/>
      <c r="J225" s="41"/>
      <c r="K225" s="41"/>
      <c r="L225" s="45"/>
      <c r="M225" s="219"/>
      <c r="N225" s="220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148</v>
      </c>
      <c r="AU225" s="18" t="s">
        <v>83</v>
      </c>
    </row>
    <row r="226" s="13" customFormat="1">
      <c r="A226" s="13"/>
      <c r="B226" s="226"/>
      <c r="C226" s="227"/>
      <c r="D226" s="216" t="s">
        <v>159</v>
      </c>
      <c r="E226" s="228" t="s">
        <v>19</v>
      </c>
      <c r="F226" s="229" t="s">
        <v>361</v>
      </c>
      <c r="G226" s="227"/>
      <c r="H226" s="228" t="s">
        <v>19</v>
      </c>
      <c r="I226" s="230"/>
      <c r="J226" s="227"/>
      <c r="K226" s="227"/>
      <c r="L226" s="231"/>
      <c r="M226" s="232"/>
      <c r="N226" s="233"/>
      <c r="O226" s="233"/>
      <c r="P226" s="233"/>
      <c r="Q226" s="233"/>
      <c r="R226" s="233"/>
      <c r="S226" s="233"/>
      <c r="T226" s="23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5" t="s">
        <v>159</v>
      </c>
      <c r="AU226" s="235" t="s">
        <v>83</v>
      </c>
      <c r="AV226" s="13" t="s">
        <v>81</v>
      </c>
      <c r="AW226" s="13" t="s">
        <v>35</v>
      </c>
      <c r="AX226" s="13" t="s">
        <v>73</v>
      </c>
      <c r="AY226" s="235" t="s">
        <v>119</v>
      </c>
    </row>
    <row r="227" s="14" customFormat="1">
      <c r="A227" s="14"/>
      <c r="B227" s="236"/>
      <c r="C227" s="237"/>
      <c r="D227" s="216" t="s">
        <v>159</v>
      </c>
      <c r="E227" s="238" t="s">
        <v>19</v>
      </c>
      <c r="F227" s="239" t="s">
        <v>362</v>
      </c>
      <c r="G227" s="237"/>
      <c r="H227" s="240">
        <v>35</v>
      </c>
      <c r="I227" s="241"/>
      <c r="J227" s="237"/>
      <c r="K227" s="237"/>
      <c r="L227" s="242"/>
      <c r="M227" s="243"/>
      <c r="N227" s="244"/>
      <c r="O227" s="244"/>
      <c r="P227" s="244"/>
      <c r="Q227" s="244"/>
      <c r="R227" s="244"/>
      <c r="S227" s="244"/>
      <c r="T227" s="245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6" t="s">
        <v>159</v>
      </c>
      <c r="AU227" s="246" t="s">
        <v>83</v>
      </c>
      <c r="AV227" s="14" t="s">
        <v>83</v>
      </c>
      <c r="AW227" s="14" t="s">
        <v>35</v>
      </c>
      <c r="AX227" s="14" t="s">
        <v>81</v>
      </c>
      <c r="AY227" s="246" t="s">
        <v>119</v>
      </c>
    </row>
    <row r="228" s="2" customFormat="1" ht="16.5" customHeight="1">
      <c r="A228" s="39"/>
      <c r="B228" s="40"/>
      <c r="C228" s="262" t="s">
        <v>7</v>
      </c>
      <c r="D228" s="262" t="s">
        <v>350</v>
      </c>
      <c r="E228" s="263" t="s">
        <v>363</v>
      </c>
      <c r="F228" s="264" t="s">
        <v>364</v>
      </c>
      <c r="G228" s="265" t="s">
        <v>327</v>
      </c>
      <c r="H228" s="266">
        <v>1.71</v>
      </c>
      <c r="I228" s="267"/>
      <c r="J228" s="268">
        <f>ROUND(I228*H228,2)</f>
        <v>0</v>
      </c>
      <c r="K228" s="264" t="s">
        <v>146</v>
      </c>
      <c r="L228" s="269"/>
      <c r="M228" s="270" t="s">
        <v>19</v>
      </c>
      <c r="N228" s="271" t="s">
        <v>44</v>
      </c>
      <c r="O228" s="85"/>
      <c r="P228" s="212">
        <f>O228*H228</f>
        <v>0</v>
      </c>
      <c r="Q228" s="212">
        <v>1</v>
      </c>
      <c r="R228" s="212">
        <f>Q228*H228</f>
        <v>1.71</v>
      </c>
      <c r="S228" s="212">
        <v>0</v>
      </c>
      <c r="T228" s="213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14" t="s">
        <v>164</v>
      </c>
      <c r="AT228" s="214" t="s">
        <v>350</v>
      </c>
      <c r="AU228" s="214" t="s">
        <v>83</v>
      </c>
      <c r="AY228" s="18" t="s">
        <v>119</v>
      </c>
      <c r="BE228" s="215">
        <f>IF(N228="základní",J228,0)</f>
        <v>0</v>
      </c>
      <c r="BF228" s="215">
        <f>IF(N228="snížená",J228,0)</f>
        <v>0</v>
      </c>
      <c r="BG228" s="215">
        <f>IF(N228="zákl. přenesená",J228,0)</f>
        <v>0</v>
      </c>
      <c r="BH228" s="215">
        <f>IF(N228="sníž. přenesená",J228,0)</f>
        <v>0</v>
      </c>
      <c r="BI228" s="215">
        <f>IF(N228="nulová",J228,0)</f>
        <v>0</v>
      </c>
      <c r="BJ228" s="18" t="s">
        <v>81</v>
      </c>
      <c r="BK228" s="215">
        <f>ROUND(I228*H228,2)</f>
        <v>0</v>
      </c>
      <c r="BL228" s="18" t="s">
        <v>118</v>
      </c>
      <c r="BM228" s="214" t="s">
        <v>365</v>
      </c>
    </row>
    <row r="229" s="2" customFormat="1">
      <c r="A229" s="39"/>
      <c r="B229" s="40"/>
      <c r="C229" s="41"/>
      <c r="D229" s="216" t="s">
        <v>125</v>
      </c>
      <c r="E229" s="41"/>
      <c r="F229" s="217" t="s">
        <v>364</v>
      </c>
      <c r="G229" s="41"/>
      <c r="H229" s="41"/>
      <c r="I229" s="218"/>
      <c r="J229" s="41"/>
      <c r="K229" s="41"/>
      <c r="L229" s="45"/>
      <c r="M229" s="219"/>
      <c r="N229" s="220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125</v>
      </c>
      <c r="AU229" s="18" t="s">
        <v>83</v>
      </c>
    </row>
    <row r="230" s="13" customFormat="1">
      <c r="A230" s="13"/>
      <c r="B230" s="226"/>
      <c r="C230" s="227"/>
      <c r="D230" s="216" t="s">
        <v>159</v>
      </c>
      <c r="E230" s="228" t="s">
        <v>19</v>
      </c>
      <c r="F230" s="229" t="s">
        <v>366</v>
      </c>
      <c r="G230" s="227"/>
      <c r="H230" s="228" t="s">
        <v>19</v>
      </c>
      <c r="I230" s="230"/>
      <c r="J230" s="227"/>
      <c r="K230" s="227"/>
      <c r="L230" s="231"/>
      <c r="M230" s="232"/>
      <c r="N230" s="233"/>
      <c r="O230" s="233"/>
      <c r="P230" s="233"/>
      <c r="Q230" s="233"/>
      <c r="R230" s="233"/>
      <c r="S230" s="233"/>
      <c r="T230" s="23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5" t="s">
        <v>159</v>
      </c>
      <c r="AU230" s="235" t="s">
        <v>83</v>
      </c>
      <c r="AV230" s="13" t="s">
        <v>81</v>
      </c>
      <c r="AW230" s="13" t="s">
        <v>35</v>
      </c>
      <c r="AX230" s="13" t="s">
        <v>73</v>
      </c>
      <c r="AY230" s="235" t="s">
        <v>119</v>
      </c>
    </row>
    <row r="231" s="14" customFormat="1">
      <c r="A231" s="14"/>
      <c r="B231" s="236"/>
      <c r="C231" s="237"/>
      <c r="D231" s="216" t="s">
        <v>159</v>
      </c>
      <c r="E231" s="238" t="s">
        <v>19</v>
      </c>
      <c r="F231" s="239" t="s">
        <v>367</v>
      </c>
      <c r="G231" s="237"/>
      <c r="H231" s="240">
        <v>5.25</v>
      </c>
      <c r="I231" s="241"/>
      <c r="J231" s="237"/>
      <c r="K231" s="237"/>
      <c r="L231" s="242"/>
      <c r="M231" s="243"/>
      <c r="N231" s="244"/>
      <c r="O231" s="244"/>
      <c r="P231" s="244"/>
      <c r="Q231" s="244"/>
      <c r="R231" s="244"/>
      <c r="S231" s="244"/>
      <c r="T231" s="245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6" t="s">
        <v>159</v>
      </c>
      <c r="AU231" s="246" t="s">
        <v>83</v>
      </c>
      <c r="AV231" s="14" t="s">
        <v>83</v>
      </c>
      <c r="AW231" s="14" t="s">
        <v>35</v>
      </c>
      <c r="AX231" s="14" t="s">
        <v>73</v>
      </c>
      <c r="AY231" s="246" t="s">
        <v>119</v>
      </c>
    </row>
    <row r="232" s="14" customFormat="1">
      <c r="A232" s="14"/>
      <c r="B232" s="236"/>
      <c r="C232" s="237"/>
      <c r="D232" s="216" t="s">
        <v>159</v>
      </c>
      <c r="E232" s="238" t="s">
        <v>19</v>
      </c>
      <c r="F232" s="239" t="s">
        <v>368</v>
      </c>
      <c r="G232" s="237"/>
      <c r="H232" s="240">
        <v>-4.2999999999999998</v>
      </c>
      <c r="I232" s="241"/>
      <c r="J232" s="237"/>
      <c r="K232" s="237"/>
      <c r="L232" s="242"/>
      <c r="M232" s="243"/>
      <c r="N232" s="244"/>
      <c r="O232" s="244"/>
      <c r="P232" s="244"/>
      <c r="Q232" s="244"/>
      <c r="R232" s="244"/>
      <c r="S232" s="244"/>
      <c r="T232" s="245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6" t="s">
        <v>159</v>
      </c>
      <c r="AU232" s="246" t="s">
        <v>83</v>
      </c>
      <c r="AV232" s="14" t="s">
        <v>83</v>
      </c>
      <c r="AW232" s="14" t="s">
        <v>35</v>
      </c>
      <c r="AX232" s="14" t="s">
        <v>73</v>
      </c>
      <c r="AY232" s="246" t="s">
        <v>119</v>
      </c>
    </row>
    <row r="233" s="15" customFormat="1">
      <c r="A233" s="15"/>
      <c r="B233" s="247"/>
      <c r="C233" s="248"/>
      <c r="D233" s="216" t="s">
        <v>159</v>
      </c>
      <c r="E233" s="249" t="s">
        <v>19</v>
      </c>
      <c r="F233" s="250" t="s">
        <v>161</v>
      </c>
      <c r="G233" s="248"/>
      <c r="H233" s="251">
        <v>0.95000000000000018</v>
      </c>
      <c r="I233" s="252"/>
      <c r="J233" s="248"/>
      <c r="K233" s="248"/>
      <c r="L233" s="253"/>
      <c r="M233" s="254"/>
      <c r="N233" s="255"/>
      <c r="O233" s="255"/>
      <c r="P233" s="255"/>
      <c r="Q233" s="255"/>
      <c r="R233" s="255"/>
      <c r="S233" s="255"/>
      <c r="T233" s="256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57" t="s">
        <v>159</v>
      </c>
      <c r="AU233" s="257" t="s">
        <v>83</v>
      </c>
      <c r="AV233" s="15" t="s">
        <v>118</v>
      </c>
      <c r="AW233" s="15" t="s">
        <v>35</v>
      </c>
      <c r="AX233" s="15" t="s">
        <v>81</v>
      </c>
      <c r="AY233" s="257" t="s">
        <v>119</v>
      </c>
    </row>
    <row r="234" s="14" customFormat="1">
      <c r="A234" s="14"/>
      <c r="B234" s="236"/>
      <c r="C234" s="237"/>
      <c r="D234" s="216" t="s">
        <v>159</v>
      </c>
      <c r="E234" s="237"/>
      <c r="F234" s="239" t="s">
        <v>369</v>
      </c>
      <c r="G234" s="237"/>
      <c r="H234" s="240">
        <v>1.71</v>
      </c>
      <c r="I234" s="241"/>
      <c r="J234" s="237"/>
      <c r="K234" s="237"/>
      <c r="L234" s="242"/>
      <c r="M234" s="243"/>
      <c r="N234" s="244"/>
      <c r="O234" s="244"/>
      <c r="P234" s="244"/>
      <c r="Q234" s="244"/>
      <c r="R234" s="244"/>
      <c r="S234" s="244"/>
      <c r="T234" s="245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6" t="s">
        <v>159</v>
      </c>
      <c r="AU234" s="246" t="s">
        <v>83</v>
      </c>
      <c r="AV234" s="14" t="s">
        <v>83</v>
      </c>
      <c r="AW234" s="14" t="s">
        <v>4</v>
      </c>
      <c r="AX234" s="14" t="s">
        <v>81</v>
      </c>
      <c r="AY234" s="246" t="s">
        <v>119</v>
      </c>
    </row>
    <row r="235" s="2" customFormat="1" ht="16.5" customHeight="1">
      <c r="A235" s="39"/>
      <c r="B235" s="40"/>
      <c r="C235" s="203" t="s">
        <v>370</v>
      </c>
      <c r="D235" s="203" t="s">
        <v>120</v>
      </c>
      <c r="E235" s="204" t="s">
        <v>371</v>
      </c>
      <c r="F235" s="205" t="s">
        <v>372</v>
      </c>
      <c r="G235" s="206" t="s">
        <v>221</v>
      </c>
      <c r="H235" s="207">
        <v>205</v>
      </c>
      <c r="I235" s="208"/>
      <c r="J235" s="209">
        <f>ROUND(I235*H235,2)</f>
        <v>0</v>
      </c>
      <c r="K235" s="205" t="s">
        <v>146</v>
      </c>
      <c r="L235" s="45"/>
      <c r="M235" s="210" t="s">
        <v>19</v>
      </c>
      <c r="N235" s="211" t="s">
        <v>44</v>
      </c>
      <c r="O235" s="85"/>
      <c r="P235" s="212">
        <f>O235*H235</f>
        <v>0</v>
      </c>
      <c r="Q235" s="212">
        <v>6.9999999999999994E-05</v>
      </c>
      <c r="R235" s="212">
        <f>Q235*H235</f>
        <v>0.014349999999999998</v>
      </c>
      <c r="S235" s="212">
        <v>0</v>
      </c>
      <c r="T235" s="213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14" t="s">
        <v>118</v>
      </c>
      <c r="AT235" s="214" t="s">
        <v>120</v>
      </c>
      <c r="AU235" s="214" t="s">
        <v>83</v>
      </c>
      <c r="AY235" s="18" t="s">
        <v>119</v>
      </c>
      <c r="BE235" s="215">
        <f>IF(N235="základní",J235,0)</f>
        <v>0</v>
      </c>
      <c r="BF235" s="215">
        <f>IF(N235="snížená",J235,0)</f>
        <v>0</v>
      </c>
      <c r="BG235" s="215">
        <f>IF(N235="zákl. přenesená",J235,0)</f>
        <v>0</v>
      </c>
      <c r="BH235" s="215">
        <f>IF(N235="sníž. přenesená",J235,0)</f>
        <v>0</v>
      </c>
      <c r="BI235" s="215">
        <f>IF(N235="nulová",J235,0)</f>
        <v>0</v>
      </c>
      <c r="BJ235" s="18" t="s">
        <v>81</v>
      </c>
      <c r="BK235" s="215">
        <f>ROUND(I235*H235,2)</f>
        <v>0</v>
      </c>
      <c r="BL235" s="18" t="s">
        <v>118</v>
      </c>
      <c r="BM235" s="214" t="s">
        <v>373</v>
      </c>
    </row>
    <row r="236" s="2" customFormat="1">
      <c r="A236" s="39"/>
      <c r="B236" s="40"/>
      <c r="C236" s="41"/>
      <c r="D236" s="216" t="s">
        <v>125</v>
      </c>
      <c r="E236" s="41"/>
      <c r="F236" s="217" t="s">
        <v>374</v>
      </c>
      <c r="G236" s="41"/>
      <c r="H236" s="41"/>
      <c r="I236" s="218"/>
      <c r="J236" s="41"/>
      <c r="K236" s="41"/>
      <c r="L236" s="45"/>
      <c r="M236" s="219"/>
      <c r="N236" s="220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125</v>
      </c>
      <c r="AU236" s="18" t="s">
        <v>83</v>
      </c>
    </row>
    <row r="237" s="2" customFormat="1">
      <c r="A237" s="39"/>
      <c r="B237" s="40"/>
      <c r="C237" s="41"/>
      <c r="D237" s="224" t="s">
        <v>148</v>
      </c>
      <c r="E237" s="41"/>
      <c r="F237" s="225" t="s">
        <v>375</v>
      </c>
      <c r="G237" s="41"/>
      <c r="H237" s="41"/>
      <c r="I237" s="218"/>
      <c r="J237" s="41"/>
      <c r="K237" s="41"/>
      <c r="L237" s="45"/>
      <c r="M237" s="219"/>
      <c r="N237" s="220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148</v>
      </c>
      <c r="AU237" s="18" t="s">
        <v>83</v>
      </c>
    </row>
    <row r="238" s="14" customFormat="1">
      <c r="A238" s="14"/>
      <c r="B238" s="236"/>
      <c r="C238" s="237"/>
      <c r="D238" s="216" t="s">
        <v>159</v>
      </c>
      <c r="E238" s="238" t="s">
        <v>19</v>
      </c>
      <c r="F238" s="239" t="s">
        <v>264</v>
      </c>
      <c r="G238" s="237"/>
      <c r="H238" s="240">
        <v>205</v>
      </c>
      <c r="I238" s="241"/>
      <c r="J238" s="237"/>
      <c r="K238" s="237"/>
      <c r="L238" s="242"/>
      <c r="M238" s="243"/>
      <c r="N238" s="244"/>
      <c r="O238" s="244"/>
      <c r="P238" s="244"/>
      <c r="Q238" s="244"/>
      <c r="R238" s="244"/>
      <c r="S238" s="244"/>
      <c r="T238" s="245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6" t="s">
        <v>159</v>
      </c>
      <c r="AU238" s="246" t="s">
        <v>83</v>
      </c>
      <c r="AV238" s="14" t="s">
        <v>83</v>
      </c>
      <c r="AW238" s="14" t="s">
        <v>35</v>
      </c>
      <c r="AX238" s="14" t="s">
        <v>81</v>
      </c>
      <c r="AY238" s="246" t="s">
        <v>119</v>
      </c>
    </row>
    <row r="239" s="2" customFormat="1" ht="16.5" customHeight="1">
      <c r="A239" s="39"/>
      <c r="B239" s="40"/>
      <c r="C239" s="262" t="s">
        <v>376</v>
      </c>
      <c r="D239" s="262" t="s">
        <v>350</v>
      </c>
      <c r="E239" s="263" t="s">
        <v>377</v>
      </c>
      <c r="F239" s="264" t="s">
        <v>378</v>
      </c>
      <c r="G239" s="265" t="s">
        <v>221</v>
      </c>
      <c r="H239" s="266">
        <v>205</v>
      </c>
      <c r="I239" s="267"/>
      <c r="J239" s="268">
        <f>ROUND(I239*H239,2)</f>
        <v>0</v>
      </c>
      <c r="K239" s="264" t="s">
        <v>19</v>
      </c>
      <c r="L239" s="269"/>
      <c r="M239" s="270" t="s">
        <v>19</v>
      </c>
      <c r="N239" s="271" t="s">
        <v>44</v>
      </c>
      <c r="O239" s="85"/>
      <c r="P239" s="212">
        <f>O239*H239</f>
        <v>0</v>
      </c>
      <c r="Q239" s="212">
        <v>0</v>
      </c>
      <c r="R239" s="212">
        <f>Q239*H239</f>
        <v>0</v>
      </c>
      <c r="S239" s="212">
        <v>0</v>
      </c>
      <c r="T239" s="213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14" t="s">
        <v>164</v>
      </c>
      <c r="AT239" s="214" t="s">
        <v>350</v>
      </c>
      <c r="AU239" s="214" t="s">
        <v>83</v>
      </c>
      <c r="AY239" s="18" t="s">
        <v>119</v>
      </c>
      <c r="BE239" s="215">
        <f>IF(N239="základní",J239,0)</f>
        <v>0</v>
      </c>
      <c r="BF239" s="215">
        <f>IF(N239="snížená",J239,0)</f>
        <v>0</v>
      </c>
      <c r="BG239" s="215">
        <f>IF(N239="zákl. přenesená",J239,0)</f>
        <v>0</v>
      </c>
      <c r="BH239" s="215">
        <f>IF(N239="sníž. přenesená",J239,0)</f>
        <v>0</v>
      </c>
      <c r="BI239" s="215">
        <f>IF(N239="nulová",J239,0)</f>
        <v>0</v>
      </c>
      <c r="BJ239" s="18" t="s">
        <v>81</v>
      </c>
      <c r="BK239" s="215">
        <f>ROUND(I239*H239,2)</f>
        <v>0</v>
      </c>
      <c r="BL239" s="18" t="s">
        <v>118</v>
      </c>
      <c r="BM239" s="214" t="s">
        <v>379</v>
      </c>
    </row>
    <row r="240" s="2" customFormat="1">
      <c r="A240" s="39"/>
      <c r="B240" s="40"/>
      <c r="C240" s="41"/>
      <c r="D240" s="216" t="s">
        <v>125</v>
      </c>
      <c r="E240" s="41"/>
      <c r="F240" s="217" t="s">
        <v>378</v>
      </c>
      <c r="G240" s="41"/>
      <c r="H240" s="41"/>
      <c r="I240" s="218"/>
      <c r="J240" s="41"/>
      <c r="K240" s="41"/>
      <c r="L240" s="45"/>
      <c r="M240" s="219"/>
      <c r="N240" s="220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125</v>
      </c>
      <c r="AU240" s="18" t="s">
        <v>83</v>
      </c>
    </row>
    <row r="241" s="2" customFormat="1" ht="16.5" customHeight="1">
      <c r="A241" s="39"/>
      <c r="B241" s="40"/>
      <c r="C241" s="203" t="s">
        <v>380</v>
      </c>
      <c r="D241" s="203" t="s">
        <v>120</v>
      </c>
      <c r="E241" s="204" t="s">
        <v>381</v>
      </c>
      <c r="F241" s="205" t="s">
        <v>382</v>
      </c>
      <c r="G241" s="206" t="s">
        <v>221</v>
      </c>
      <c r="H241" s="207">
        <v>410</v>
      </c>
      <c r="I241" s="208"/>
      <c r="J241" s="209">
        <f>ROUND(I241*H241,2)</f>
        <v>0</v>
      </c>
      <c r="K241" s="205" t="s">
        <v>146</v>
      </c>
      <c r="L241" s="45"/>
      <c r="M241" s="210" t="s">
        <v>19</v>
      </c>
      <c r="N241" s="211" t="s">
        <v>44</v>
      </c>
      <c r="O241" s="85"/>
      <c r="P241" s="212">
        <f>O241*H241</f>
        <v>0</v>
      </c>
      <c r="Q241" s="212">
        <v>0</v>
      </c>
      <c r="R241" s="212">
        <f>Q241*H241</f>
        <v>0</v>
      </c>
      <c r="S241" s="212">
        <v>0</v>
      </c>
      <c r="T241" s="213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14" t="s">
        <v>118</v>
      </c>
      <c r="AT241" s="214" t="s">
        <v>120</v>
      </c>
      <c r="AU241" s="214" t="s">
        <v>83</v>
      </c>
      <c r="AY241" s="18" t="s">
        <v>119</v>
      </c>
      <c r="BE241" s="215">
        <f>IF(N241="základní",J241,0)</f>
        <v>0</v>
      </c>
      <c r="BF241" s="215">
        <f>IF(N241="snížená",J241,0)</f>
        <v>0</v>
      </c>
      <c r="BG241" s="215">
        <f>IF(N241="zákl. přenesená",J241,0)</f>
        <v>0</v>
      </c>
      <c r="BH241" s="215">
        <f>IF(N241="sníž. přenesená",J241,0)</f>
        <v>0</v>
      </c>
      <c r="BI241" s="215">
        <f>IF(N241="nulová",J241,0)</f>
        <v>0</v>
      </c>
      <c r="BJ241" s="18" t="s">
        <v>81</v>
      </c>
      <c r="BK241" s="215">
        <f>ROUND(I241*H241,2)</f>
        <v>0</v>
      </c>
      <c r="BL241" s="18" t="s">
        <v>118</v>
      </c>
      <c r="BM241" s="214" t="s">
        <v>383</v>
      </c>
    </row>
    <row r="242" s="2" customFormat="1">
      <c r="A242" s="39"/>
      <c r="B242" s="40"/>
      <c r="C242" s="41"/>
      <c r="D242" s="216" t="s">
        <v>125</v>
      </c>
      <c r="E242" s="41"/>
      <c r="F242" s="217" t="s">
        <v>384</v>
      </c>
      <c r="G242" s="41"/>
      <c r="H242" s="41"/>
      <c r="I242" s="218"/>
      <c r="J242" s="41"/>
      <c r="K242" s="41"/>
      <c r="L242" s="45"/>
      <c r="M242" s="219"/>
      <c r="N242" s="220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125</v>
      </c>
      <c r="AU242" s="18" t="s">
        <v>83</v>
      </c>
    </row>
    <row r="243" s="2" customFormat="1">
      <c r="A243" s="39"/>
      <c r="B243" s="40"/>
      <c r="C243" s="41"/>
      <c r="D243" s="224" t="s">
        <v>148</v>
      </c>
      <c r="E243" s="41"/>
      <c r="F243" s="225" t="s">
        <v>385</v>
      </c>
      <c r="G243" s="41"/>
      <c r="H243" s="41"/>
      <c r="I243" s="218"/>
      <c r="J243" s="41"/>
      <c r="K243" s="41"/>
      <c r="L243" s="45"/>
      <c r="M243" s="219"/>
      <c r="N243" s="220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148</v>
      </c>
      <c r="AU243" s="18" t="s">
        <v>83</v>
      </c>
    </row>
    <row r="244" s="14" customFormat="1">
      <c r="A244" s="14"/>
      <c r="B244" s="236"/>
      <c r="C244" s="237"/>
      <c r="D244" s="216" t="s">
        <v>159</v>
      </c>
      <c r="E244" s="238" t="s">
        <v>19</v>
      </c>
      <c r="F244" s="239" t="s">
        <v>386</v>
      </c>
      <c r="G244" s="237"/>
      <c r="H244" s="240">
        <v>205</v>
      </c>
      <c r="I244" s="241"/>
      <c r="J244" s="237"/>
      <c r="K244" s="237"/>
      <c r="L244" s="242"/>
      <c r="M244" s="243"/>
      <c r="N244" s="244"/>
      <c r="O244" s="244"/>
      <c r="P244" s="244"/>
      <c r="Q244" s="244"/>
      <c r="R244" s="244"/>
      <c r="S244" s="244"/>
      <c r="T244" s="245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6" t="s">
        <v>159</v>
      </c>
      <c r="AU244" s="246" t="s">
        <v>83</v>
      </c>
      <c r="AV244" s="14" t="s">
        <v>83</v>
      </c>
      <c r="AW244" s="14" t="s">
        <v>35</v>
      </c>
      <c r="AX244" s="14" t="s">
        <v>73</v>
      </c>
      <c r="AY244" s="246" t="s">
        <v>119</v>
      </c>
    </row>
    <row r="245" s="14" customFormat="1">
      <c r="A245" s="14"/>
      <c r="B245" s="236"/>
      <c r="C245" s="237"/>
      <c r="D245" s="216" t="s">
        <v>159</v>
      </c>
      <c r="E245" s="238" t="s">
        <v>19</v>
      </c>
      <c r="F245" s="239" t="s">
        <v>387</v>
      </c>
      <c r="G245" s="237"/>
      <c r="H245" s="240">
        <v>205</v>
      </c>
      <c r="I245" s="241"/>
      <c r="J245" s="237"/>
      <c r="K245" s="237"/>
      <c r="L245" s="242"/>
      <c r="M245" s="243"/>
      <c r="N245" s="244"/>
      <c r="O245" s="244"/>
      <c r="P245" s="244"/>
      <c r="Q245" s="244"/>
      <c r="R245" s="244"/>
      <c r="S245" s="244"/>
      <c r="T245" s="245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6" t="s">
        <v>159</v>
      </c>
      <c r="AU245" s="246" t="s">
        <v>83</v>
      </c>
      <c r="AV245" s="14" t="s">
        <v>83</v>
      </c>
      <c r="AW245" s="14" t="s">
        <v>35</v>
      </c>
      <c r="AX245" s="14" t="s">
        <v>73</v>
      </c>
      <c r="AY245" s="246" t="s">
        <v>119</v>
      </c>
    </row>
    <row r="246" s="15" customFormat="1">
      <c r="A246" s="15"/>
      <c r="B246" s="247"/>
      <c r="C246" s="248"/>
      <c r="D246" s="216" t="s">
        <v>159</v>
      </c>
      <c r="E246" s="249" t="s">
        <v>19</v>
      </c>
      <c r="F246" s="250" t="s">
        <v>161</v>
      </c>
      <c r="G246" s="248"/>
      <c r="H246" s="251">
        <v>410</v>
      </c>
      <c r="I246" s="252"/>
      <c r="J246" s="248"/>
      <c r="K246" s="248"/>
      <c r="L246" s="253"/>
      <c r="M246" s="254"/>
      <c r="N246" s="255"/>
      <c r="O246" s="255"/>
      <c r="P246" s="255"/>
      <c r="Q246" s="255"/>
      <c r="R246" s="255"/>
      <c r="S246" s="255"/>
      <c r="T246" s="256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57" t="s">
        <v>159</v>
      </c>
      <c r="AU246" s="257" t="s">
        <v>83</v>
      </c>
      <c r="AV246" s="15" t="s">
        <v>118</v>
      </c>
      <c r="AW246" s="15" t="s">
        <v>35</v>
      </c>
      <c r="AX246" s="15" t="s">
        <v>81</v>
      </c>
      <c r="AY246" s="257" t="s">
        <v>119</v>
      </c>
    </row>
    <row r="247" s="2" customFormat="1" ht="16.5" customHeight="1">
      <c r="A247" s="39"/>
      <c r="B247" s="40"/>
      <c r="C247" s="262" t="s">
        <v>388</v>
      </c>
      <c r="D247" s="262" t="s">
        <v>350</v>
      </c>
      <c r="E247" s="263" t="s">
        <v>389</v>
      </c>
      <c r="F247" s="264" t="s">
        <v>390</v>
      </c>
      <c r="G247" s="265" t="s">
        <v>221</v>
      </c>
      <c r="H247" s="266">
        <v>215.25</v>
      </c>
      <c r="I247" s="267"/>
      <c r="J247" s="268">
        <f>ROUND(I247*H247,2)</f>
        <v>0</v>
      </c>
      <c r="K247" s="264" t="s">
        <v>146</v>
      </c>
      <c r="L247" s="269"/>
      <c r="M247" s="270" t="s">
        <v>19</v>
      </c>
      <c r="N247" s="271" t="s">
        <v>44</v>
      </c>
      <c r="O247" s="85"/>
      <c r="P247" s="212">
        <f>O247*H247</f>
        <v>0</v>
      </c>
      <c r="Q247" s="212">
        <v>0.00029999999999999997</v>
      </c>
      <c r="R247" s="212">
        <f>Q247*H247</f>
        <v>0.064574999999999994</v>
      </c>
      <c r="S247" s="212">
        <v>0</v>
      </c>
      <c r="T247" s="213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14" t="s">
        <v>164</v>
      </c>
      <c r="AT247" s="214" t="s">
        <v>350</v>
      </c>
      <c r="AU247" s="214" t="s">
        <v>83</v>
      </c>
      <c r="AY247" s="18" t="s">
        <v>119</v>
      </c>
      <c r="BE247" s="215">
        <f>IF(N247="základní",J247,0)</f>
        <v>0</v>
      </c>
      <c r="BF247" s="215">
        <f>IF(N247="snížená",J247,0)</f>
        <v>0</v>
      </c>
      <c r="BG247" s="215">
        <f>IF(N247="zákl. přenesená",J247,0)</f>
        <v>0</v>
      </c>
      <c r="BH247" s="215">
        <f>IF(N247="sníž. přenesená",J247,0)</f>
        <v>0</v>
      </c>
      <c r="BI247" s="215">
        <f>IF(N247="nulová",J247,0)</f>
        <v>0</v>
      </c>
      <c r="BJ247" s="18" t="s">
        <v>81</v>
      </c>
      <c r="BK247" s="215">
        <f>ROUND(I247*H247,2)</f>
        <v>0</v>
      </c>
      <c r="BL247" s="18" t="s">
        <v>118</v>
      </c>
      <c r="BM247" s="214" t="s">
        <v>391</v>
      </c>
    </row>
    <row r="248" s="2" customFormat="1">
      <c r="A248" s="39"/>
      <c r="B248" s="40"/>
      <c r="C248" s="41"/>
      <c r="D248" s="216" t="s">
        <v>125</v>
      </c>
      <c r="E248" s="41"/>
      <c r="F248" s="217" t="s">
        <v>390</v>
      </c>
      <c r="G248" s="41"/>
      <c r="H248" s="41"/>
      <c r="I248" s="218"/>
      <c r="J248" s="41"/>
      <c r="K248" s="41"/>
      <c r="L248" s="45"/>
      <c r="M248" s="219"/>
      <c r="N248" s="220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125</v>
      </c>
      <c r="AU248" s="18" t="s">
        <v>83</v>
      </c>
    </row>
    <row r="249" s="14" customFormat="1">
      <c r="A249" s="14"/>
      <c r="B249" s="236"/>
      <c r="C249" s="237"/>
      <c r="D249" s="216" t="s">
        <v>159</v>
      </c>
      <c r="E249" s="238" t="s">
        <v>19</v>
      </c>
      <c r="F249" s="239" t="s">
        <v>264</v>
      </c>
      <c r="G249" s="237"/>
      <c r="H249" s="240">
        <v>205</v>
      </c>
      <c r="I249" s="241"/>
      <c r="J249" s="237"/>
      <c r="K249" s="237"/>
      <c r="L249" s="242"/>
      <c r="M249" s="243"/>
      <c r="N249" s="244"/>
      <c r="O249" s="244"/>
      <c r="P249" s="244"/>
      <c r="Q249" s="244"/>
      <c r="R249" s="244"/>
      <c r="S249" s="244"/>
      <c r="T249" s="245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6" t="s">
        <v>159</v>
      </c>
      <c r="AU249" s="246" t="s">
        <v>83</v>
      </c>
      <c r="AV249" s="14" t="s">
        <v>83</v>
      </c>
      <c r="AW249" s="14" t="s">
        <v>35</v>
      </c>
      <c r="AX249" s="14" t="s">
        <v>81</v>
      </c>
      <c r="AY249" s="246" t="s">
        <v>119</v>
      </c>
    </row>
    <row r="250" s="14" customFormat="1">
      <c r="A250" s="14"/>
      <c r="B250" s="236"/>
      <c r="C250" s="237"/>
      <c r="D250" s="216" t="s">
        <v>159</v>
      </c>
      <c r="E250" s="237"/>
      <c r="F250" s="239" t="s">
        <v>392</v>
      </c>
      <c r="G250" s="237"/>
      <c r="H250" s="240">
        <v>215.25</v>
      </c>
      <c r="I250" s="241"/>
      <c r="J250" s="237"/>
      <c r="K250" s="237"/>
      <c r="L250" s="242"/>
      <c r="M250" s="243"/>
      <c r="N250" s="244"/>
      <c r="O250" s="244"/>
      <c r="P250" s="244"/>
      <c r="Q250" s="244"/>
      <c r="R250" s="244"/>
      <c r="S250" s="244"/>
      <c r="T250" s="245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6" t="s">
        <v>159</v>
      </c>
      <c r="AU250" s="246" t="s">
        <v>83</v>
      </c>
      <c r="AV250" s="14" t="s">
        <v>83</v>
      </c>
      <c r="AW250" s="14" t="s">
        <v>4</v>
      </c>
      <c r="AX250" s="14" t="s">
        <v>81</v>
      </c>
      <c r="AY250" s="246" t="s">
        <v>119</v>
      </c>
    </row>
    <row r="251" s="2" customFormat="1" ht="16.5" customHeight="1">
      <c r="A251" s="39"/>
      <c r="B251" s="40"/>
      <c r="C251" s="262" t="s">
        <v>393</v>
      </c>
      <c r="D251" s="262" t="s">
        <v>350</v>
      </c>
      <c r="E251" s="263" t="s">
        <v>394</v>
      </c>
      <c r="F251" s="264" t="s">
        <v>395</v>
      </c>
      <c r="G251" s="265" t="s">
        <v>221</v>
      </c>
      <c r="H251" s="266">
        <v>215.25</v>
      </c>
      <c r="I251" s="267"/>
      <c r="J251" s="268">
        <f>ROUND(I251*H251,2)</f>
        <v>0</v>
      </c>
      <c r="K251" s="264" t="s">
        <v>146</v>
      </c>
      <c r="L251" s="269"/>
      <c r="M251" s="270" t="s">
        <v>19</v>
      </c>
      <c r="N251" s="271" t="s">
        <v>44</v>
      </c>
      <c r="O251" s="85"/>
      <c r="P251" s="212">
        <f>O251*H251</f>
        <v>0</v>
      </c>
      <c r="Q251" s="212">
        <v>0.00040000000000000002</v>
      </c>
      <c r="R251" s="212">
        <f>Q251*H251</f>
        <v>0.08610000000000001</v>
      </c>
      <c r="S251" s="212">
        <v>0</v>
      </c>
      <c r="T251" s="213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14" t="s">
        <v>164</v>
      </c>
      <c r="AT251" s="214" t="s">
        <v>350</v>
      </c>
      <c r="AU251" s="214" t="s">
        <v>83</v>
      </c>
      <c r="AY251" s="18" t="s">
        <v>119</v>
      </c>
      <c r="BE251" s="215">
        <f>IF(N251="základní",J251,0)</f>
        <v>0</v>
      </c>
      <c r="BF251" s="215">
        <f>IF(N251="snížená",J251,0)</f>
        <v>0</v>
      </c>
      <c r="BG251" s="215">
        <f>IF(N251="zákl. přenesená",J251,0)</f>
        <v>0</v>
      </c>
      <c r="BH251" s="215">
        <f>IF(N251="sníž. přenesená",J251,0)</f>
        <v>0</v>
      </c>
      <c r="BI251" s="215">
        <f>IF(N251="nulová",J251,0)</f>
        <v>0</v>
      </c>
      <c r="BJ251" s="18" t="s">
        <v>81</v>
      </c>
      <c r="BK251" s="215">
        <f>ROUND(I251*H251,2)</f>
        <v>0</v>
      </c>
      <c r="BL251" s="18" t="s">
        <v>118</v>
      </c>
      <c r="BM251" s="214" t="s">
        <v>396</v>
      </c>
    </row>
    <row r="252" s="2" customFormat="1">
      <c r="A252" s="39"/>
      <c r="B252" s="40"/>
      <c r="C252" s="41"/>
      <c r="D252" s="216" t="s">
        <v>125</v>
      </c>
      <c r="E252" s="41"/>
      <c r="F252" s="217" t="s">
        <v>395</v>
      </c>
      <c r="G252" s="41"/>
      <c r="H252" s="41"/>
      <c r="I252" s="218"/>
      <c r="J252" s="41"/>
      <c r="K252" s="41"/>
      <c r="L252" s="45"/>
      <c r="M252" s="219"/>
      <c r="N252" s="220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125</v>
      </c>
      <c r="AU252" s="18" t="s">
        <v>83</v>
      </c>
    </row>
    <row r="253" s="14" customFormat="1">
      <c r="A253" s="14"/>
      <c r="B253" s="236"/>
      <c r="C253" s="237"/>
      <c r="D253" s="216" t="s">
        <v>159</v>
      </c>
      <c r="E253" s="238" t="s">
        <v>19</v>
      </c>
      <c r="F253" s="239" t="s">
        <v>264</v>
      </c>
      <c r="G253" s="237"/>
      <c r="H253" s="240">
        <v>205</v>
      </c>
      <c r="I253" s="241"/>
      <c r="J253" s="237"/>
      <c r="K253" s="237"/>
      <c r="L253" s="242"/>
      <c r="M253" s="243"/>
      <c r="N253" s="244"/>
      <c r="O253" s="244"/>
      <c r="P253" s="244"/>
      <c r="Q253" s="244"/>
      <c r="R253" s="244"/>
      <c r="S253" s="244"/>
      <c r="T253" s="245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6" t="s">
        <v>159</v>
      </c>
      <c r="AU253" s="246" t="s">
        <v>83</v>
      </c>
      <c r="AV253" s="14" t="s">
        <v>83</v>
      </c>
      <c r="AW253" s="14" t="s">
        <v>35</v>
      </c>
      <c r="AX253" s="14" t="s">
        <v>81</v>
      </c>
      <c r="AY253" s="246" t="s">
        <v>119</v>
      </c>
    </row>
    <row r="254" s="14" customFormat="1">
      <c r="A254" s="14"/>
      <c r="B254" s="236"/>
      <c r="C254" s="237"/>
      <c r="D254" s="216" t="s">
        <v>159</v>
      </c>
      <c r="E254" s="237"/>
      <c r="F254" s="239" t="s">
        <v>392</v>
      </c>
      <c r="G254" s="237"/>
      <c r="H254" s="240">
        <v>215.25</v>
      </c>
      <c r="I254" s="241"/>
      <c r="J254" s="237"/>
      <c r="K254" s="237"/>
      <c r="L254" s="242"/>
      <c r="M254" s="243"/>
      <c r="N254" s="244"/>
      <c r="O254" s="244"/>
      <c r="P254" s="244"/>
      <c r="Q254" s="244"/>
      <c r="R254" s="244"/>
      <c r="S254" s="244"/>
      <c r="T254" s="245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6" t="s">
        <v>159</v>
      </c>
      <c r="AU254" s="246" t="s">
        <v>83</v>
      </c>
      <c r="AV254" s="14" t="s">
        <v>83</v>
      </c>
      <c r="AW254" s="14" t="s">
        <v>4</v>
      </c>
      <c r="AX254" s="14" t="s">
        <v>81</v>
      </c>
      <c r="AY254" s="246" t="s">
        <v>119</v>
      </c>
    </row>
    <row r="255" s="2" customFormat="1" ht="21.75" customHeight="1">
      <c r="A255" s="39"/>
      <c r="B255" s="40"/>
      <c r="C255" s="203" t="s">
        <v>397</v>
      </c>
      <c r="D255" s="203" t="s">
        <v>120</v>
      </c>
      <c r="E255" s="204" t="s">
        <v>398</v>
      </c>
      <c r="F255" s="205" t="s">
        <v>399</v>
      </c>
      <c r="G255" s="206" t="s">
        <v>400</v>
      </c>
      <c r="H255" s="207">
        <v>200</v>
      </c>
      <c r="I255" s="208"/>
      <c r="J255" s="209">
        <f>ROUND(I255*H255,2)</f>
        <v>0</v>
      </c>
      <c r="K255" s="205" t="s">
        <v>146</v>
      </c>
      <c r="L255" s="45"/>
      <c r="M255" s="210" t="s">
        <v>19</v>
      </c>
      <c r="N255" s="211" t="s">
        <v>44</v>
      </c>
      <c r="O255" s="85"/>
      <c r="P255" s="212">
        <f>O255*H255</f>
        <v>0</v>
      </c>
      <c r="Q255" s="212">
        <v>0</v>
      </c>
      <c r="R255" s="212">
        <f>Q255*H255</f>
        <v>0</v>
      </c>
      <c r="S255" s="212">
        <v>0</v>
      </c>
      <c r="T255" s="213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14" t="s">
        <v>118</v>
      </c>
      <c r="AT255" s="214" t="s">
        <v>120</v>
      </c>
      <c r="AU255" s="214" t="s">
        <v>83</v>
      </c>
      <c r="AY255" s="18" t="s">
        <v>119</v>
      </c>
      <c r="BE255" s="215">
        <f>IF(N255="základní",J255,0)</f>
        <v>0</v>
      </c>
      <c r="BF255" s="215">
        <f>IF(N255="snížená",J255,0)</f>
        <v>0</v>
      </c>
      <c r="BG255" s="215">
        <f>IF(N255="zákl. přenesená",J255,0)</f>
        <v>0</v>
      </c>
      <c r="BH255" s="215">
        <f>IF(N255="sníž. přenesená",J255,0)</f>
        <v>0</v>
      </c>
      <c r="BI255" s="215">
        <f>IF(N255="nulová",J255,0)</f>
        <v>0</v>
      </c>
      <c r="BJ255" s="18" t="s">
        <v>81</v>
      </c>
      <c r="BK255" s="215">
        <f>ROUND(I255*H255,2)</f>
        <v>0</v>
      </c>
      <c r="BL255" s="18" t="s">
        <v>118</v>
      </c>
      <c r="BM255" s="214" t="s">
        <v>401</v>
      </c>
    </row>
    <row r="256" s="2" customFormat="1">
      <c r="A256" s="39"/>
      <c r="B256" s="40"/>
      <c r="C256" s="41"/>
      <c r="D256" s="216" t="s">
        <v>125</v>
      </c>
      <c r="E256" s="41"/>
      <c r="F256" s="217" t="s">
        <v>402</v>
      </c>
      <c r="G256" s="41"/>
      <c r="H256" s="41"/>
      <c r="I256" s="218"/>
      <c r="J256" s="41"/>
      <c r="K256" s="41"/>
      <c r="L256" s="45"/>
      <c r="M256" s="219"/>
      <c r="N256" s="220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125</v>
      </c>
      <c r="AU256" s="18" t="s">
        <v>83</v>
      </c>
    </row>
    <row r="257" s="2" customFormat="1">
      <c r="A257" s="39"/>
      <c r="B257" s="40"/>
      <c r="C257" s="41"/>
      <c r="D257" s="224" t="s">
        <v>148</v>
      </c>
      <c r="E257" s="41"/>
      <c r="F257" s="225" t="s">
        <v>403</v>
      </c>
      <c r="G257" s="41"/>
      <c r="H257" s="41"/>
      <c r="I257" s="218"/>
      <c r="J257" s="41"/>
      <c r="K257" s="41"/>
      <c r="L257" s="45"/>
      <c r="M257" s="219"/>
      <c r="N257" s="220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148</v>
      </c>
      <c r="AU257" s="18" t="s">
        <v>83</v>
      </c>
    </row>
    <row r="258" s="14" customFormat="1">
      <c r="A258" s="14"/>
      <c r="B258" s="236"/>
      <c r="C258" s="237"/>
      <c r="D258" s="216" t="s">
        <v>159</v>
      </c>
      <c r="E258" s="238" t="s">
        <v>19</v>
      </c>
      <c r="F258" s="239" t="s">
        <v>404</v>
      </c>
      <c r="G258" s="237"/>
      <c r="H258" s="240">
        <v>200</v>
      </c>
      <c r="I258" s="241"/>
      <c r="J258" s="237"/>
      <c r="K258" s="237"/>
      <c r="L258" s="242"/>
      <c r="M258" s="243"/>
      <c r="N258" s="244"/>
      <c r="O258" s="244"/>
      <c r="P258" s="244"/>
      <c r="Q258" s="244"/>
      <c r="R258" s="244"/>
      <c r="S258" s="244"/>
      <c r="T258" s="245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6" t="s">
        <v>159</v>
      </c>
      <c r="AU258" s="246" t="s">
        <v>83</v>
      </c>
      <c r="AV258" s="14" t="s">
        <v>83</v>
      </c>
      <c r="AW258" s="14" t="s">
        <v>35</v>
      </c>
      <c r="AX258" s="14" t="s">
        <v>81</v>
      </c>
      <c r="AY258" s="246" t="s">
        <v>119</v>
      </c>
    </row>
    <row r="259" s="2" customFormat="1" ht="16.5" customHeight="1">
      <c r="A259" s="39"/>
      <c r="B259" s="40"/>
      <c r="C259" s="203" t="s">
        <v>405</v>
      </c>
      <c r="D259" s="203" t="s">
        <v>120</v>
      </c>
      <c r="E259" s="204" t="s">
        <v>406</v>
      </c>
      <c r="F259" s="205" t="s">
        <v>407</v>
      </c>
      <c r="G259" s="206" t="s">
        <v>221</v>
      </c>
      <c r="H259" s="207">
        <v>43</v>
      </c>
      <c r="I259" s="208"/>
      <c r="J259" s="209">
        <f>ROUND(I259*H259,2)</f>
        <v>0</v>
      </c>
      <c r="K259" s="205" t="s">
        <v>146</v>
      </c>
      <c r="L259" s="45"/>
      <c r="M259" s="210" t="s">
        <v>19</v>
      </c>
      <c r="N259" s="211" t="s">
        <v>44</v>
      </c>
      <c r="O259" s="85"/>
      <c r="P259" s="212">
        <f>O259*H259</f>
        <v>0</v>
      </c>
      <c r="Q259" s="212">
        <v>0.0012700000000000001</v>
      </c>
      <c r="R259" s="212">
        <f>Q259*H259</f>
        <v>0.054610000000000006</v>
      </c>
      <c r="S259" s="212">
        <v>0</v>
      </c>
      <c r="T259" s="213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14" t="s">
        <v>118</v>
      </c>
      <c r="AT259" s="214" t="s">
        <v>120</v>
      </c>
      <c r="AU259" s="214" t="s">
        <v>83</v>
      </c>
      <c r="AY259" s="18" t="s">
        <v>119</v>
      </c>
      <c r="BE259" s="215">
        <f>IF(N259="základní",J259,0)</f>
        <v>0</v>
      </c>
      <c r="BF259" s="215">
        <f>IF(N259="snížená",J259,0)</f>
        <v>0</v>
      </c>
      <c r="BG259" s="215">
        <f>IF(N259="zákl. přenesená",J259,0)</f>
        <v>0</v>
      </c>
      <c r="BH259" s="215">
        <f>IF(N259="sníž. přenesená",J259,0)</f>
        <v>0</v>
      </c>
      <c r="BI259" s="215">
        <f>IF(N259="nulová",J259,0)</f>
        <v>0</v>
      </c>
      <c r="BJ259" s="18" t="s">
        <v>81</v>
      </c>
      <c r="BK259" s="215">
        <f>ROUND(I259*H259,2)</f>
        <v>0</v>
      </c>
      <c r="BL259" s="18" t="s">
        <v>118</v>
      </c>
      <c r="BM259" s="214" t="s">
        <v>408</v>
      </c>
    </row>
    <row r="260" s="2" customFormat="1">
      <c r="A260" s="39"/>
      <c r="B260" s="40"/>
      <c r="C260" s="41"/>
      <c r="D260" s="216" t="s">
        <v>125</v>
      </c>
      <c r="E260" s="41"/>
      <c r="F260" s="217" t="s">
        <v>407</v>
      </c>
      <c r="G260" s="41"/>
      <c r="H260" s="41"/>
      <c r="I260" s="218"/>
      <c r="J260" s="41"/>
      <c r="K260" s="41"/>
      <c r="L260" s="45"/>
      <c r="M260" s="219"/>
      <c r="N260" s="220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125</v>
      </c>
      <c r="AU260" s="18" t="s">
        <v>83</v>
      </c>
    </row>
    <row r="261" s="2" customFormat="1">
      <c r="A261" s="39"/>
      <c r="B261" s="40"/>
      <c r="C261" s="41"/>
      <c r="D261" s="224" t="s">
        <v>148</v>
      </c>
      <c r="E261" s="41"/>
      <c r="F261" s="225" t="s">
        <v>409</v>
      </c>
      <c r="G261" s="41"/>
      <c r="H261" s="41"/>
      <c r="I261" s="218"/>
      <c r="J261" s="41"/>
      <c r="K261" s="41"/>
      <c r="L261" s="45"/>
      <c r="M261" s="219"/>
      <c r="N261" s="220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148</v>
      </c>
      <c r="AU261" s="18" t="s">
        <v>83</v>
      </c>
    </row>
    <row r="262" s="14" customFormat="1">
      <c r="A262" s="14"/>
      <c r="B262" s="236"/>
      <c r="C262" s="237"/>
      <c r="D262" s="216" t="s">
        <v>159</v>
      </c>
      <c r="E262" s="238" t="s">
        <v>19</v>
      </c>
      <c r="F262" s="239" t="s">
        <v>225</v>
      </c>
      <c r="G262" s="237"/>
      <c r="H262" s="240">
        <v>43</v>
      </c>
      <c r="I262" s="241"/>
      <c r="J262" s="237"/>
      <c r="K262" s="237"/>
      <c r="L262" s="242"/>
      <c r="M262" s="243"/>
      <c r="N262" s="244"/>
      <c r="O262" s="244"/>
      <c r="P262" s="244"/>
      <c r="Q262" s="244"/>
      <c r="R262" s="244"/>
      <c r="S262" s="244"/>
      <c r="T262" s="245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6" t="s">
        <v>159</v>
      </c>
      <c r="AU262" s="246" t="s">
        <v>83</v>
      </c>
      <c r="AV262" s="14" t="s">
        <v>83</v>
      </c>
      <c r="AW262" s="14" t="s">
        <v>35</v>
      </c>
      <c r="AX262" s="14" t="s">
        <v>81</v>
      </c>
      <c r="AY262" s="246" t="s">
        <v>119</v>
      </c>
    </row>
    <row r="263" s="2" customFormat="1" ht="16.5" customHeight="1">
      <c r="A263" s="39"/>
      <c r="B263" s="40"/>
      <c r="C263" s="262" t="s">
        <v>410</v>
      </c>
      <c r="D263" s="262" t="s">
        <v>350</v>
      </c>
      <c r="E263" s="263" t="s">
        <v>411</v>
      </c>
      <c r="F263" s="264" t="s">
        <v>412</v>
      </c>
      <c r="G263" s="265" t="s">
        <v>413</v>
      </c>
      <c r="H263" s="266">
        <v>1.075</v>
      </c>
      <c r="I263" s="267"/>
      <c r="J263" s="268">
        <f>ROUND(I263*H263,2)</f>
        <v>0</v>
      </c>
      <c r="K263" s="264" t="s">
        <v>146</v>
      </c>
      <c r="L263" s="269"/>
      <c r="M263" s="270" t="s">
        <v>19</v>
      </c>
      <c r="N263" s="271" t="s">
        <v>44</v>
      </c>
      <c r="O263" s="85"/>
      <c r="P263" s="212">
        <f>O263*H263</f>
        <v>0</v>
      </c>
      <c r="Q263" s="212">
        <v>0.001</v>
      </c>
      <c r="R263" s="212">
        <f>Q263*H263</f>
        <v>0.001075</v>
      </c>
      <c r="S263" s="212">
        <v>0</v>
      </c>
      <c r="T263" s="213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14" t="s">
        <v>164</v>
      </c>
      <c r="AT263" s="214" t="s">
        <v>350</v>
      </c>
      <c r="AU263" s="214" t="s">
        <v>83</v>
      </c>
      <c r="AY263" s="18" t="s">
        <v>119</v>
      </c>
      <c r="BE263" s="215">
        <f>IF(N263="základní",J263,0)</f>
        <v>0</v>
      </c>
      <c r="BF263" s="215">
        <f>IF(N263="snížená",J263,0)</f>
        <v>0</v>
      </c>
      <c r="BG263" s="215">
        <f>IF(N263="zákl. přenesená",J263,0)</f>
        <v>0</v>
      </c>
      <c r="BH263" s="215">
        <f>IF(N263="sníž. přenesená",J263,0)</f>
        <v>0</v>
      </c>
      <c r="BI263" s="215">
        <f>IF(N263="nulová",J263,0)</f>
        <v>0</v>
      </c>
      <c r="BJ263" s="18" t="s">
        <v>81</v>
      </c>
      <c r="BK263" s="215">
        <f>ROUND(I263*H263,2)</f>
        <v>0</v>
      </c>
      <c r="BL263" s="18" t="s">
        <v>118</v>
      </c>
      <c r="BM263" s="214" t="s">
        <v>414</v>
      </c>
    </row>
    <row r="264" s="2" customFormat="1">
      <c r="A264" s="39"/>
      <c r="B264" s="40"/>
      <c r="C264" s="41"/>
      <c r="D264" s="216" t="s">
        <v>125</v>
      </c>
      <c r="E264" s="41"/>
      <c r="F264" s="217" t="s">
        <v>412</v>
      </c>
      <c r="G264" s="41"/>
      <c r="H264" s="41"/>
      <c r="I264" s="218"/>
      <c r="J264" s="41"/>
      <c r="K264" s="41"/>
      <c r="L264" s="45"/>
      <c r="M264" s="219"/>
      <c r="N264" s="220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125</v>
      </c>
      <c r="AU264" s="18" t="s">
        <v>83</v>
      </c>
    </row>
    <row r="265" s="14" customFormat="1">
      <c r="A265" s="14"/>
      <c r="B265" s="236"/>
      <c r="C265" s="237"/>
      <c r="D265" s="216" t="s">
        <v>159</v>
      </c>
      <c r="E265" s="237"/>
      <c r="F265" s="239" t="s">
        <v>415</v>
      </c>
      <c r="G265" s="237"/>
      <c r="H265" s="240">
        <v>1.075</v>
      </c>
      <c r="I265" s="241"/>
      <c r="J265" s="237"/>
      <c r="K265" s="237"/>
      <c r="L265" s="242"/>
      <c r="M265" s="243"/>
      <c r="N265" s="244"/>
      <c r="O265" s="244"/>
      <c r="P265" s="244"/>
      <c r="Q265" s="244"/>
      <c r="R265" s="244"/>
      <c r="S265" s="244"/>
      <c r="T265" s="245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6" t="s">
        <v>159</v>
      </c>
      <c r="AU265" s="246" t="s">
        <v>83</v>
      </c>
      <c r="AV265" s="14" t="s">
        <v>83</v>
      </c>
      <c r="AW265" s="14" t="s">
        <v>4</v>
      </c>
      <c r="AX265" s="14" t="s">
        <v>81</v>
      </c>
      <c r="AY265" s="246" t="s">
        <v>119</v>
      </c>
    </row>
    <row r="266" s="2" customFormat="1" ht="16.5" customHeight="1">
      <c r="A266" s="39"/>
      <c r="B266" s="40"/>
      <c r="C266" s="203" t="s">
        <v>416</v>
      </c>
      <c r="D266" s="203" t="s">
        <v>120</v>
      </c>
      <c r="E266" s="204" t="s">
        <v>417</v>
      </c>
      <c r="F266" s="205" t="s">
        <v>418</v>
      </c>
      <c r="G266" s="206" t="s">
        <v>221</v>
      </c>
      <c r="H266" s="207">
        <v>43</v>
      </c>
      <c r="I266" s="208"/>
      <c r="J266" s="209">
        <f>ROUND(I266*H266,2)</f>
        <v>0</v>
      </c>
      <c r="K266" s="205" t="s">
        <v>146</v>
      </c>
      <c r="L266" s="45"/>
      <c r="M266" s="210" t="s">
        <v>19</v>
      </c>
      <c r="N266" s="211" t="s">
        <v>44</v>
      </c>
      <c r="O266" s="85"/>
      <c r="P266" s="212">
        <f>O266*H266</f>
        <v>0</v>
      </c>
      <c r="Q266" s="212">
        <v>0.00051999999999999995</v>
      </c>
      <c r="R266" s="212">
        <f>Q266*H266</f>
        <v>0.022359999999999998</v>
      </c>
      <c r="S266" s="212">
        <v>0</v>
      </c>
      <c r="T266" s="213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14" t="s">
        <v>118</v>
      </c>
      <c r="AT266" s="214" t="s">
        <v>120</v>
      </c>
      <c r="AU266" s="214" t="s">
        <v>83</v>
      </c>
      <c r="AY266" s="18" t="s">
        <v>119</v>
      </c>
      <c r="BE266" s="215">
        <f>IF(N266="základní",J266,0)</f>
        <v>0</v>
      </c>
      <c r="BF266" s="215">
        <f>IF(N266="snížená",J266,0)</f>
        <v>0</v>
      </c>
      <c r="BG266" s="215">
        <f>IF(N266="zákl. přenesená",J266,0)</f>
        <v>0</v>
      </c>
      <c r="BH266" s="215">
        <f>IF(N266="sníž. přenesená",J266,0)</f>
        <v>0</v>
      </c>
      <c r="BI266" s="215">
        <f>IF(N266="nulová",J266,0)</f>
        <v>0</v>
      </c>
      <c r="BJ266" s="18" t="s">
        <v>81</v>
      </c>
      <c r="BK266" s="215">
        <f>ROUND(I266*H266,2)</f>
        <v>0</v>
      </c>
      <c r="BL266" s="18" t="s">
        <v>118</v>
      </c>
      <c r="BM266" s="214" t="s">
        <v>419</v>
      </c>
    </row>
    <row r="267" s="2" customFormat="1">
      <c r="A267" s="39"/>
      <c r="B267" s="40"/>
      <c r="C267" s="41"/>
      <c r="D267" s="216" t="s">
        <v>125</v>
      </c>
      <c r="E267" s="41"/>
      <c r="F267" s="217" t="s">
        <v>420</v>
      </c>
      <c r="G267" s="41"/>
      <c r="H267" s="41"/>
      <c r="I267" s="218"/>
      <c r="J267" s="41"/>
      <c r="K267" s="41"/>
      <c r="L267" s="45"/>
      <c r="M267" s="219"/>
      <c r="N267" s="220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125</v>
      </c>
      <c r="AU267" s="18" t="s">
        <v>83</v>
      </c>
    </row>
    <row r="268" s="2" customFormat="1">
      <c r="A268" s="39"/>
      <c r="B268" s="40"/>
      <c r="C268" s="41"/>
      <c r="D268" s="224" t="s">
        <v>148</v>
      </c>
      <c r="E268" s="41"/>
      <c r="F268" s="225" t="s">
        <v>421</v>
      </c>
      <c r="G268" s="41"/>
      <c r="H268" s="41"/>
      <c r="I268" s="218"/>
      <c r="J268" s="41"/>
      <c r="K268" s="41"/>
      <c r="L268" s="45"/>
      <c r="M268" s="219"/>
      <c r="N268" s="220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148</v>
      </c>
      <c r="AU268" s="18" t="s">
        <v>83</v>
      </c>
    </row>
    <row r="269" s="14" customFormat="1">
      <c r="A269" s="14"/>
      <c r="B269" s="236"/>
      <c r="C269" s="237"/>
      <c r="D269" s="216" t="s">
        <v>159</v>
      </c>
      <c r="E269" s="238" t="s">
        <v>19</v>
      </c>
      <c r="F269" s="239" t="s">
        <v>225</v>
      </c>
      <c r="G269" s="237"/>
      <c r="H269" s="240">
        <v>43</v>
      </c>
      <c r="I269" s="241"/>
      <c r="J269" s="237"/>
      <c r="K269" s="237"/>
      <c r="L269" s="242"/>
      <c r="M269" s="243"/>
      <c r="N269" s="244"/>
      <c r="O269" s="244"/>
      <c r="P269" s="244"/>
      <c r="Q269" s="244"/>
      <c r="R269" s="244"/>
      <c r="S269" s="244"/>
      <c r="T269" s="245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6" t="s">
        <v>159</v>
      </c>
      <c r="AU269" s="246" t="s">
        <v>83</v>
      </c>
      <c r="AV269" s="14" t="s">
        <v>83</v>
      </c>
      <c r="AW269" s="14" t="s">
        <v>35</v>
      </c>
      <c r="AX269" s="14" t="s">
        <v>81</v>
      </c>
      <c r="AY269" s="246" t="s">
        <v>119</v>
      </c>
    </row>
    <row r="270" s="2" customFormat="1" ht="16.5" customHeight="1">
      <c r="A270" s="39"/>
      <c r="B270" s="40"/>
      <c r="C270" s="203" t="s">
        <v>422</v>
      </c>
      <c r="D270" s="203" t="s">
        <v>120</v>
      </c>
      <c r="E270" s="204" t="s">
        <v>423</v>
      </c>
      <c r="F270" s="205" t="s">
        <v>424</v>
      </c>
      <c r="G270" s="206" t="s">
        <v>400</v>
      </c>
      <c r="H270" s="207">
        <v>200</v>
      </c>
      <c r="I270" s="208"/>
      <c r="J270" s="209">
        <f>ROUND(I270*H270,2)</f>
        <v>0</v>
      </c>
      <c r="K270" s="205" t="s">
        <v>146</v>
      </c>
      <c r="L270" s="45"/>
      <c r="M270" s="210" t="s">
        <v>19</v>
      </c>
      <c r="N270" s="211" t="s">
        <v>44</v>
      </c>
      <c r="O270" s="85"/>
      <c r="P270" s="212">
        <f>O270*H270</f>
        <v>0</v>
      </c>
      <c r="Q270" s="212">
        <v>0</v>
      </c>
      <c r="R270" s="212">
        <f>Q270*H270</f>
        <v>0</v>
      </c>
      <c r="S270" s="212">
        <v>0</v>
      </c>
      <c r="T270" s="213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14" t="s">
        <v>118</v>
      </c>
      <c r="AT270" s="214" t="s">
        <v>120</v>
      </c>
      <c r="AU270" s="214" t="s">
        <v>83</v>
      </c>
      <c r="AY270" s="18" t="s">
        <v>119</v>
      </c>
      <c r="BE270" s="215">
        <f>IF(N270="základní",J270,0)</f>
        <v>0</v>
      </c>
      <c r="BF270" s="215">
        <f>IF(N270="snížená",J270,0)</f>
        <v>0</v>
      </c>
      <c r="BG270" s="215">
        <f>IF(N270="zákl. přenesená",J270,0)</f>
        <v>0</v>
      </c>
      <c r="BH270" s="215">
        <f>IF(N270="sníž. přenesená",J270,0)</f>
        <v>0</v>
      </c>
      <c r="BI270" s="215">
        <f>IF(N270="nulová",J270,0)</f>
        <v>0</v>
      </c>
      <c r="BJ270" s="18" t="s">
        <v>81</v>
      </c>
      <c r="BK270" s="215">
        <f>ROUND(I270*H270,2)</f>
        <v>0</v>
      </c>
      <c r="BL270" s="18" t="s">
        <v>118</v>
      </c>
      <c r="BM270" s="214" t="s">
        <v>425</v>
      </c>
    </row>
    <row r="271" s="2" customFormat="1">
      <c r="A271" s="39"/>
      <c r="B271" s="40"/>
      <c r="C271" s="41"/>
      <c r="D271" s="216" t="s">
        <v>125</v>
      </c>
      <c r="E271" s="41"/>
      <c r="F271" s="217" t="s">
        <v>426</v>
      </c>
      <c r="G271" s="41"/>
      <c r="H271" s="41"/>
      <c r="I271" s="218"/>
      <c r="J271" s="41"/>
      <c r="K271" s="41"/>
      <c r="L271" s="45"/>
      <c r="M271" s="219"/>
      <c r="N271" s="220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125</v>
      </c>
      <c r="AU271" s="18" t="s">
        <v>83</v>
      </c>
    </row>
    <row r="272" s="2" customFormat="1">
      <c r="A272" s="39"/>
      <c r="B272" s="40"/>
      <c r="C272" s="41"/>
      <c r="D272" s="224" t="s">
        <v>148</v>
      </c>
      <c r="E272" s="41"/>
      <c r="F272" s="225" t="s">
        <v>427</v>
      </c>
      <c r="G272" s="41"/>
      <c r="H272" s="41"/>
      <c r="I272" s="218"/>
      <c r="J272" s="41"/>
      <c r="K272" s="41"/>
      <c r="L272" s="45"/>
      <c r="M272" s="219"/>
      <c r="N272" s="220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148</v>
      </c>
      <c r="AU272" s="18" t="s">
        <v>83</v>
      </c>
    </row>
    <row r="273" s="14" customFormat="1">
      <c r="A273" s="14"/>
      <c r="B273" s="236"/>
      <c r="C273" s="237"/>
      <c r="D273" s="216" t="s">
        <v>159</v>
      </c>
      <c r="E273" s="238" t="s">
        <v>19</v>
      </c>
      <c r="F273" s="239" t="s">
        <v>404</v>
      </c>
      <c r="G273" s="237"/>
      <c r="H273" s="240">
        <v>200</v>
      </c>
      <c r="I273" s="241"/>
      <c r="J273" s="237"/>
      <c r="K273" s="237"/>
      <c r="L273" s="242"/>
      <c r="M273" s="243"/>
      <c r="N273" s="244"/>
      <c r="O273" s="244"/>
      <c r="P273" s="244"/>
      <c r="Q273" s="244"/>
      <c r="R273" s="244"/>
      <c r="S273" s="244"/>
      <c r="T273" s="245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6" t="s">
        <v>159</v>
      </c>
      <c r="AU273" s="246" t="s">
        <v>83</v>
      </c>
      <c r="AV273" s="14" t="s">
        <v>83</v>
      </c>
      <c r="AW273" s="14" t="s">
        <v>35</v>
      </c>
      <c r="AX273" s="14" t="s">
        <v>81</v>
      </c>
      <c r="AY273" s="246" t="s">
        <v>119</v>
      </c>
    </row>
    <row r="274" s="2" customFormat="1" ht="16.5" customHeight="1">
      <c r="A274" s="39"/>
      <c r="B274" s="40"/>
      <c r="C274" s="262" t="s">
        <v>428</v>
      </c>
      <c r="D274" s="262" t="s">
        <v>350</v>
      </c>
      <c r="E274" s="263" t="s">
        <v>429</v>
      </c>
      <c r="F274" s="264" t="s">
        <v>430</v>
      </c>
      <c r="G274" s="265" t="s">
        <v>400</v>
      </c>
      <c r="H274" s="266">
        <v>150</v>
      </c>
      <c r="I274" s="267"/>
      <c r="J274" s="268">
        <f>ROUND(I274*H274,2)</f>
        <v>0</v>
      </c>
      <c r="K274" s="264" t="s">
        <v>19</v>
      </c>
      <c r="L274" s="269"/>
      <c r="M274" s="270" t="s">
        <v>19</v>
      </c>
      <c r="N274" s="271" t="s">
        <v>44</v>
      </c>
      <c r="O274" s="85"/>
      <c r="P274" s="212">
        <f>O274*H274</f>
        <v>0</v>
      </c>
      <c r="Q274" s="212">
        <v>0</v>
      </c>
      <c r="R274" s="212">
        <f>Q274*H274</f>
        <v>0</v>
      </c>
      <c r="S274" s="212">
        <v>0</v>
      </c>
      <c r="T274" s="213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14" t="s">
        <v>164</v>
      </c>
      <c r="AT274" s="214" t="s">
        <v>350</v>
      </c>
      <c r="AU274" s="214" t="s">
        <v>83</v>
      </c>
      <c r="AY274" s="18" t="s">
        <v>119</v>
      </c>
      <c r="BE274" s="215">
        <f>IF(N274="základní",J274,0)</f>
        <v>0</v>
      </c>
      <c r="BF274" s="215">
        <f>IF(N274="snížená",J274,0)</f>
        <v>0</v>
      </c>
      <c r="BG274" s="215">
        <f>IF(N274="zákl. přenesená",J274,0)</f>
        <v>0</v>
      </c>
      <c r="BH274" s="215">
        <f>IF(N274="sníž. přenesená",J274,0)</f>
        <v>0</v>
      </c>
      <c r="BI274" s="215">
        <f>IF(N274="nulová",J274,0)</f>
        <v>0</v>
      </c>
      <c r="BJ274" s="18" t="s">
        <v>81</v>
      </c>
      <c r="BK274" s="215">
        <f>ROUND(I274*H274,2)</f>
        <v>0</v>
      </c>
      <c r="BL274" s="18" t="s">
        <v>118</v>
      </c>
      <c r="BM274" s="214" t="s">
        <v>431</v>
      </c>
    </row>
    <row r="275" s="2" customFormat="1">
      <c r="A275" s="39"/>
      <c r="B275" s="40"/>
      <c r="C275" s="41"/>
      <c r="D275" s="216" t="s">
        <v>125</v>
      </c>
      <c r="E275" s="41"/>
      <c r="F275" s="217" t="s">
        <v>430</v>
      </c>
      <c r="G275" s="41"/>
      <c r="H275" s="41"/>
      <c r="I275" s="218"/>
      <c r="J275" s="41"/>
      <c r="K275" s="41"/>
      <c r="L275" s="45"/>
      <c r="M275" s="219"/>
      <c r="N275" s="220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125</v>
      </c>
      <c r="AU275" s="18" t="s">
        <v>83</v>
      </c>
    </row>
    <row r="276" s="2" customFormat="1" ht="16.5" customHeight="1">
      <c r="A276" s="39"/>
      <c r="B276" s="40"/>
      <c r="C276" s="262" t="s">
        <v>432</v>
      </c>
      <c r="D276" s="262" t="s">
        <v>350</v>
      </c>
      <c r="E276" s="263" t="s">
        <v>433</v>
      </c>
      <c r="F276" s="264" t="s">
        <v>434</v>
      </c>
      <c r="G276" s="265" t="s">
        <v>400</v>
      </c>
      <c r="H276" s="266">
        <v>50</v>
      </c>
      <c r="I276" s="267"/>
      <c r="J276" s="268">
        <f>ROUND(I276*H276,2)</f>
        <v>0</v>
      </c>
      <c r="K276" s="264" t="s">
        <v>19</v>
      </c>
      <c r="L276" s="269"/>
      <c r="M276" s="270" t="s">
        <v>19</v>
      </c>
      <c r="N276" s="271" t="s">
        <v>44</v>
      </c>
      <c r="O276" s="85"/>
      <c r="P276" s="212">
        <f>O276*H276</f>
        <v>0</v>
      </c>
      <c r="Q276" s="212">
        <v>0</v>
      </c>
      <c r="R276" s="212">
        <f>Q276*H276</f>
        <v>0</v>
      </c>
      <c r="S276" s="212">
        <v>0</v>
      </c>
      <c r="T276" s="213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14" t="s">
        <v>164</v>
      </c>
      <c r="AT276" s="214" t="s">
        <v>350</v>
      </c>
      <c r="AU276" s="214" t="s">
        <v>83</v>
      </c>
      <c r="AY276" s="18" t="s">
        <v>119</v>
      </c>
      <c r="BE276" s="215">
        <f>IF(N276="základní",J276,0)</f>
        <v>0</v>
      </c>
      <c r="BF276" s="215">
        <f>IF(N276="snížená",J276,0)</f>
        <v>0</v>
      </c>
      <c r="BG276" s="215">
        <f>IF(N276="zákl. přenesená",J276,0)</f>
        <v>0</v>
      </c>
      <c r="BH276" s="215">
        <f>IF(N276="sníž. přenesená",J276,0)</f>
        <v>0</v>
      </c>
      <c r="BI276" s="215">
        <f>IF(N276="nulová",J276,0)</f>
        <v>0</v>
      </c>
      <c r="BJ276" s="18" t="s">
        <v>81</v>
      </c>
      <c r="BK276" s="215">
        <f>ROUND(I276*H276,2)</f>
        <v>0</v>
      </c>
      <c r="BL276" s="18" t="s">
        <v>118</v>
      </c>
      <c r="BM276" s="214" t="s">
        <v>435</v>
      </c>
    </row>
    <row r="277" s="2" customFormat="1">
      <c r="A277" s="39"/>
      <c r="B277" s="40"/>
      <c r="C277" s="41"/>
      <c r="D277" s="216" t="s">
        <v>125</v>
      </c>
      <c r="E277" s="41"/>
      <c r="F277" s="217" t="s">
        <v>434</v>
      </c>
      <c r="G277" s="41"/>
      <c r="H277" s="41"/>
      <c r="I277" s="218"/>
      <c r="J277" s="41"/>
      <c r="K277" s="41"/>
      <c r="L277" s="45"/>
      <c r="M277" s="219"/>
      <c r="N277" s="220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125</v>
      </c>
      <c r="AU277" s="18" t="s">
        <v>83</v>
      </c>
    </row>
    <row r="278" s="2" customFormat="1" ht="16.5" customHeight="1">
      <c r="A278" s="39"/>
      <c r="B278" s="40"/>
      <c r="C278" s="203" t="s">
        <v>436</v>
      </c>
      <c r="D278" s="203" t="s">
        <v>120</v>
      </c>
      <c r="E278" s="204" t="s">
        <v>437</v>
      </c>
      <c r="F278" s="205" t="s">
        <v>438</v>
      </c>
      <c r="G278" s="206" t="s">
        <v>221</v>
      </c>
      <c r="H278" s="207">
        <v>86</v>
      </c>
      <c r="I278" s="208"/>
      <c r="J278" s="209">
        <f>ROUND(I278*H278,2)</f>
        <v>0</v>
      </c>
      <c r="K278" s="205" t="s">
        <v>146</v>
      </c>
      <c r="L278" s="45"/>
      <c r="M278" s="210" t="s">
        <v>19</v>
      </c>
      <c r="N278" s="211" t="s">
        <v>44</v>
      </c>
      <c r="O278" s="85"/>
      <c r="P278" s="212">
        <f>O278*H278</f>
        <v>0</v>
      </c>
      <c r="Q278" s="212">
        <v>0</v>
      </c>
      <c r="R278" s="212">
        <f>Q278*H278</f>
        <v>0</v>
      </c>
      <c r="S278" s="212">
        <v>0</v>
      </c>
      <c r="T278" s="213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14" t="s">
        <v>118</v>
      </c>
      <c r="AT278" s="214" t="s">
        <v>120</v>
      </c>
      <c r="AU278" s="214" t="s">
        <v>83</v>
      </c>
      <c r="AY278" s="18" t="s">
        <v>119</v>
      </c>
      <c r="BE278" s="215">
        <f>IF(N278="základní",J278,0)</f>
        <v>0</v>
      </c>
      <c r="BF278" s="215">
        <f>IF(N278="snížená",J278,0)</f>
        <v>0</v>
      </c>
      <c r="BG278" s="215">
        <f>IF(N278="zákl. přenesená",J278,0)</f>
        <v>0</v>
      </c>
      <c r="BH278" s="215">
        <f>IF(N278="sníž. přenesená",J278,0)</f>
        <v>0</v>
      </c>
      <c r="BI278" s="215">
        <f>IF(N278="nulová",J278,0)</f>
        <v>0</v>
      </c>
      <c r="BJ278" s="18" t="s">
        <v>81</v>
      </c>
      <c r="BK278" s="215">
        <f>ROUND(I278*H278,2)</f>
        <v>0</v>
      </c>
      <c r="BL278" s="18" t="s">
        <v>118</v>
      </c>
      <c r="BM278" s="214" t="s">
        <v>439</v>
      </c>
    </row>
    <row r="279" s="2" customFormat="1">
      <c r="A279" s="39"/>
      <c r="B279" s="40"/>
      <c r="C279" s="41"/>
      <c r="D279" s="216" t="s">
        <v>125</v>
      </c>
      <c r="E279" s="41"/>
      <c r="F279" s="217" t="s">
        <v>440</v>
      </c>
      <c r="G279" s="41"/>
      <c r="H279" s="41"/>
      <c r="I279" s="218"/>
      <c r="J279" s="41"/>
      <c r="K279" s="41"/>
      <c r="L279" s="45"/>
      <c r="M279" s="219"/>
      <c r="N279" s="220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125</v>
      </c>
      <c r="AU279" s="18" t="s">
        <v>83</v>
      </c>
    </row>
    <row r="280" s="2" customFormat="1">
      <c r="A280" s="39"/>
      <c r="B280" s="40"/>
      <c r="C280" s="41"/>
      <c r="D280" s="224" t="s">
        <v>148</v>
      </c>
      <c r="E280" s="41"/>
      <c r="F280" s="225" t="s">
        <v>441</v>
      </c>
      <c r="G280" s="41"/>
      <c r="H280" s="41"/>
      <c r="I280" s="218"/>
      <c r="J280" s="41"/>
      <c r="K280" s="41"/>
      <c r="L280" s="45"/>
      <c r="M280" s="219"/>
      <c r="N280" s="220"/>
      <c r="O280" s="85"/>
      <c r="P280" s="85"/>
      <c r="Q280" s="85"/>
      <c r="R280" s="85"/>
      <c r="S280" s="85"/>
      <c r="T280" s="86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148</v>
      </c>
      <c r="AU280" s="18" t="s">
        <v>83</v>
      </c>
    </row>
    <row r="281" s="2" customFormat="1">
      <c r="A281" s="39"/>
      <c r="B281" s="40"/>
      <c r="C281" s="41"/>
      <c r="D281" s="216" t="s">
        <v>126</v>
      </c>
      <c r="E281" s="41"/>
      <c r="F281" s="221" t="s">
        <v>442</v>
      </c>
      <c r="G281" s="41"/>
      <c r="H281" s="41"/>
      <c r="I281" s="218"/>
      <c r="J281" s="41"/>
      <c r="K281" s="41"/>
      <c r="L281" s="45"/>
      <c r="M281" s="219"/>
      <c r="N281" s="220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126</v>
      </c>
      <c r="AU281" s="18" t="s">
        <v>83</v>
      </c>
    </row>
    <row r="282" s="14" customFormat="1">
      <c r="A282" s="14"/>
      <c r="B282" s="236"/>
      <c r="C282" s="237"/>
      <c r="D282" s="216" t="s">
        <v>159</v>
      </c>
      <c r="E282" s="238" t="s">
        <v>19</v>
      </c>
      <c r="F282" s="239" t="s">
        <v>443</v>
      </c>
      <c r="G282" s="237"/>
      <c r="H282" s="240">
        <v>86</v>
      </c>
      <c r="I282" s="241"/>
      <c r="J282" s="237"/>
      <c r="K282" s="237"/>
      <c r="L282" s="242"/>
      <c r="M282" s="243"/>
      <c r="N282" s="244"/>
      <c r="O282" s="244"/>
      <c r="P282" s="244"/>
      <c r="Q282" s="244"/>
      <c r="R282" s="244"/>
      <c r="S282" s="244"/>
      <c r="T282" s="245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6" t="s">
        <v>159</v>
      </c>
      <c r="AU282" s="246" t="s">
        <v>83</v>
      </c>
      <c r="AV282" s="14" t="s">
        <v>83</v>
      </c>
      <c r="AW282" s="14" t="s">
        <v>35</v>
      </c>
      <c r="AX282" s="14" t="s">
        <v>81</v>
      </c>
      <c r="AY282" s="246" t="s">
        <v>119</v>
      </c>
    </row>
    <row r="283" s="2" customFormat="1" ht="16.5" customHeight="1">
      <c r="A283" s="39"/>
      <c r="B283" s="40"/>
      <c r="C283" s="203" t="s">
        <v>444</v>
      </c>
      <c r="D283" s="203" t="s">
        <v>120</v>
      </c>
      <c r="E283" s="204" t="s">
        <v>445</v>
      </c>
      <c r="F283" s="205" t="s">
        <v>446</v>
      </c>
      <c r="G283" s="206" t="s">
        <v>272</v>
      </c>
      <c r="H283" s="207">
        <v>3.0750000000000002</v>
      </c>
      <c r="I283" s="208"/>
      <c r="J283" s="209">
        <f>ROUND(I283*H283,2)</f>
        <v>0</v>
      </c>
      <c r="K283" s="205" t="s">
        <v>146</v>
      </c>
      <c r="L283" s="45"/>
      <c r="M283" s="210" t="s">
        <v>19</v>
      </c>
      <c r="N283" s="211" t="s">
        <v>44</v>
      </c>
      <c r="O283" s="85"/>
      <c r="P283" s="212">
        <f>O283*H283</f>
        <v>0</v>
      </c>
      <c r="Q283" s="212">
        <v>0</v>
      </c>
      <c r="R283" s="212">
        <f>Q283*H283</f>
        <v>0</v>
      </c>
      <c r="S283" s="212">
        <v>0</v>
      </c>
      <c r="T283" s="213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14" t="s">
        <v>118</v>
      </c>
      <c r="AT283" s="214" t="s">
        <v>120</v>
      </c>
      <c r="AU283" s="214" t="s">
        <v>83</v>
      </c>
      <c r="AY283" s="18" t="s">
        <v>119</v>
      </c>
      <c r="BE283" s="215">
        <f>IF(N283="základní",J283,0)</f>
        <v>0</v>
      </c>
      <c r="BF283" s="215">
        <f>IF(N283="snížená",J283,0)</f>
        <v>0</v>
      </c>
      <c r="BG283" s="215">
        <f>IF(N283="zákl. přenesená",J283,0)</f>
        <v>0</v>
      </c>
      <c r="BH283" s="215">
        <f>IF(N283="sníž. přenesená",J283,0)</f>
        <v>0</v>
      </c>
      <c r="BI283" s="215">
        <f>IF(N283="nulová",J283,0)</f>
        <v>0</v>
      </c>
      <c r="BJ283" s="18" t="s">
        <v>81</v>
      </c>
      <c r="BK283" s="215">
        <f>ROUND(I283*H283,2)</f>
        <v>0</v>
      </c>
      <c r="BL283" s="18" t="s">
        <v>118</v>
      </c>
      <c r="BM283" s="214" t="s">
        <v>447</v>
      </c>
    </row>
    <row r="284" s="2" customFormat="1">
      <c r="A284" s="39"/>
      <c r="B284" s="40"/>
      <c r="C284" s="41"/>
      <c r="D284" s="216" t="s">
        <v>125</v>
      </c>
      <c r="E284" s="41"/>
      <c r="F284" s="217" t="s">
        <v>448</v>
      </c>
      <c r="G284" s="41"/>
      <c r="H284" s="41"/>
      <c r="I284" s="218"/>
      <c r="J284" s="41"/>
      <c r="K284" s="41"/>
      <c r="L284" s="45"/>
      <c r="M284" s="219"/>
      <c r="N284" s="220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125</v>
      </c>
      <c r="AU284" s="18" t="s">
        <v>83</v>
      </c>
    </row>
    <row r="285" s="2" customFormat="1">
      <c r="A285" s="39"/>
      <c r="B285" s="40"/>
      <c r="C285" s="41"/>
      <c r="D285" s="224" t="s">
        <v>148</v>
      </c>
      <c r="E285" s="41"/>
      <c r="F285" s="225" t="s">
        <v>449</v>
      </c>
      <c r="G285" s="41"/>
      <c r="H285" s="41"/>
      <c r="I285" s="218"/>
      <c r="J285" s="41"/>
      <c r="K285" s="41"/>
      <c r="L285" s="45"/>
      <c r="M285" s="219"/>
      <c r="N285" s="220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148</v>
      </c>
      <c r="AU285" s="18" t="s">
        <v>83</v>
      </c>
    </row>
    <row r="286" s="13" customFormat="1">
      <c r="A286" s="13"/>
      <c r="B286" s="226"/>
      <c r="C286" s="227"/>
      <c r="D286" s="216" t="s">
        <v>159</v>
      </c>
      <c r="E286" s="228" t="s">
        <v>19</v>
      </c>
      <c r="F286" s="229" t="s">
        <v>450</v>
      </c>
      <c r="G286" s="227"/>
      <c r="H286" s="228" t="s">
        <v>19</v>
      </c>
      <c r="I286" s="230"/>
      <c r="J286" s="227"/>
      <c r="K286" s="227"/>
      <c r="L286" s="231"/>
      <c r="M286" s="232"/>
      <c r="N286" s="233"/>
      <c r="O286" s="233"/>
      <c r="P286" s="233"/>
      <c r="Q286" s="233"/>
      <c r="R286" s="233"/>
      <c r="S286" s="233"/>
      <c r="T286" s="234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5" t="s">
        <v>159</v>
      </c>
      <c r="AU286" s="235" t="s">
        <v>83</v>
      </c>
      <c r="AV286" s="13" t="s">
        <v>81</v>
      </c>
      <c r="AW286" s="13" t="s">
        <v>35</v>
      </c>
      <c r="AX286" s="13" t="s">
        <v>73</v>
      </c>
      <c r="AY286" s="235" t="s">
        <v>119</v>
      </c>
    </row>
    <row r="287" s="14" customFormat="1">
      <c r="A287" s="14"/>
      <c r="B287" s="236"/>
      <c r="C287" s="237"/>
      <c r="D287" s="216" t="s">
        <v>159</v>
      </c>
      <c r="E287" s="238" t="s">
        <v>19</v>
      </c>
      <c r="F287" s="239" t="s">
        <v>451</v>
      </c>
      <c r="G287" s="237"/>
      <c r="H287" s="240">
        <v>3.0750000000000002</v>
      </c>
      <c r="I287" s="241"/>
      <c r="J287" s="237"/>
      <c r="K287" s="237"/>
      <c r="L287" s="242"/>
      <c r="M287" s="243"/>
      <c r="N287" s="244"/>
      <c r="O287" s="244"/>
      <c r="P287" s="244"/>
      <c r="Q287" s="244"/>
      <c r="R287" s="244"/>
      <c r="S287" s="244"/>
      <c r="T287" s="245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6" t="s">
        <v>159</v>
      </c>
      <c r="AU287" s="246" t="s">
        <v>83</v>
      </c>
      <c r="AV287" s="14" t="s">
        <v>83</v>
      </c>
      <c r="AW287" s="14" t="s">
        <v>35</v>
      </c>
      <c r="AX287" s="14" t="s">
        <v>81</v>
      </c>
      <c r="AY287" s="246" t="s">
        <v>119</v>
      </c>
    </row>
    <row r="288" s="12" customFormat="1" ht="22.8" customHeight="1">
      <c r="A288" s="12"/>
      <c r="B288" s="189"/>
      <c r="C288" s="190"/>
      <c r="D288" s="191" t="s">
        <v>72</v>
      </c>
      <c r="E288" s="222" t="s">
        <v>131</v>
      </c>
      <c r="F288" s="222" t="s">
        <v>452</v>
      </c>
      <c r="G288" s="190"/>
      <c r="H288" s="190"/>
      <c r="I288" s="193"/>
      <c r="J288" s="223">
        <f>BK288</f>
        <v>0</v>
      </c>
      <c r="K288" s="190"/>
      <c r="L288" s="195"/>
      <c r="M288" s="196"/>
      <c r="N288" s="197"/>
      <c r="O288" s="197"/>
      <c r="P288" s="198">
        <f>SUM(P289:P353)</f>
        <v>0</v>
      </c>
      <c r="Q288" s="197"/>
      <c r="R288" s="198">
        <f>SUM(R289:R353)</f>
        <v>23.970023179999998</v>
      </c>
      <c r="S288" s="197"/>
      <c r="T288" s="199">
        <f>SUM(T289:T353)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00" t="s">
        <v>81</v>
      </c>
      <c r="AT288" s="201" t="s">
        <v>72</v>
      </c>
      <c r="AU288" s="201" t="s">
        <v>81</v>
      </c>
      <c r="AY288" s="200" t="s">
        <v>119</v>
      </c>
      <c r="BK288" s="202">
        <f>SUM(BK289:BK353)</f>
        <v>0</v>
      </c>
    </row>
    <row r="289" s="2" customFormat="1" ht="16.5" customHeight="1">
      <c r="A289" s="39"/>
      <c r="B289" s="40"/>
      <c r="C289" s="203" t="s">
        <v>453</v>
      </c>
      <c r="D289" s="203" t="s">
        <v>120</v>
      </c>
      <c r="E289" s="204" t="s">
        <v>454</v>
      </c>
      <c r="F289" s="205" t="s">
        <v>455</v>
      </c>
      <c r="G289" s="206" t="s">
        <v>400</v>
      </c>
      <c r="H289" s="207">
        <v>4</v>
      </c>
      <c r="I289" s="208"/>
      <c r="J289" s="209">
        <f>ROUND(I289*H289,2)</f>
        <v>0</v>
      </c>
      <c r="K289" s="205" t="s">
        <v>146</v>
      </c>
      <c r="L289" s="45"/>
      <c r="M289" s="210" t="s">
        <v>19</v>
      </c>
      <c r="N289" s="211" t="s">
        <v>44</v>
      </c>
      <c r="O289" s="85"/>
      <c r="P289" s="212">
        <f>O289*H289</f>
        <v>0</v>
      </c>
      <c r="Q289" s="212">
        <v>0.0046800000000000001</v>
      </c>
      <c r="R289" s="212">
        <f>Q289*H289</f>
        <v>0.018720000000000001</v>
      </c>
      <c r="S289" s="212">
        <v>0</v>
      </c>
      <c r="T289" s="213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14" t="s">
        <v>118</v>
      </c>
      <c r="AT289" s="214" t="s">
        <v>120</v>
      </c>
      <c r="AU289" s="214" t="s">
        <v>83</v>
      </c>
      <c r="AY289" s="18" t="s">
        <v>119</v>
      </c>
      <c r="BE289" s="215">
        <f>IF(N289="základní",J289,0)</f>
        <v>0</v>
      </c>
      <c r="BF289" s="215">
        <f>IF(N289="snížená",J289,0)</f>
        <v>0</v>
      </c>
      <c r="BG289" s="215">
        <f>IF(N289="zákl. přenesená",J289,0)</f>
        <v>0</v>
      </c>
      <c r="BH289" s="215">
        <f>IF(N289="sníž. přenesená",J289,0)</f>
        <v>0</v>
      </c>
      <c r="BI289" s="215">
        <f>IF(N289="nulová",J289,0)</f>
        <v>0</v>
      </c>
      <c r="BJ289" s="18" t="s">
        <v>81</v>
      </c>
      <c r="BK289" s="215">
        <f>ROUND(I289*H289,2)</f>
        <v>0</v>
      </c>
      <c r="BL289" s="18" t="s">
        <v>118</v>
      </c>
      <c r="BM289" s="214" t="s">
        <v>456</v>
      </c>
    </row>
    <row r="290" s="2" customFormat="1">
      <c r="A290" s="39"/>
      <c r="B290" s="40"/>
      <c r="C290" s="41"/>
      <c r="D290" s="216" t="s">
        <v>125</v>
      </c>
      <c r="E290" s="41"/>
      <c r="F290" s="217" t="s">
        <v>457</v>
      </c>
      <c r="G290" s="41"/>
      <c r="H290" s="41"/>
      <c r="I290" s="218"/>
      <c r="J290" s="41"/>
      <c r="K290" s="41"/>
      <c r="L290" s="45"/>
      <c r="M290" s="219"/>
      <c r="N290" s="220"/>
      <c r="O290" s="85"/>
      <c r="P290" s="85"/>
      <c r="Q290" s="85"/>
      <c r="R290" s="85"/>
      <c r="S290" s="85"/>
      <c r="T290" s="86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125</v>
      </c>
      <c r="AU290" s="18" t="s">
        <v>83</v>
      </c>
    </row>
    <row r="291" s="2" customFormat="1">
      <c r="A291" s="39"/>
      <c r="B291" s="40"/>
      <c r="C291" s="41"/>
      <c r="D291" s="224" t="s">
        <v>148</v>
      </c>
      <c r="E291" s="41"/>
      <c r="F291" s="225" t="s">
        <v>458</v>
      </c>
      <c r="G291" s="41"/>
      <c r="H291" s="41"/>
      <c r="I291" s="218"/>
      <c r="J291" s="41"/>
      <c r="K291" s="41"/>
      <c r="L291" s="45"/>
      <c r="M291" s="219"/>
      <c r="N291" s="220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148</v>
      </c>
      <c r="AU291" s="18" t="s">
        <v>83</v>
      </c>
    </row>
    <row r="292" s="14" customFormat="1">
      <c r="A292" s="14"/>
      <c r="B292" s="236"/>
      <c r="C292" s="237"/>
      <c r="D292" s="216" t="s">
        <v>159</v>
      </c>
      <c r="E292" s="238" t="s">
        <v>19</v>
      </c>
      <c r="F292" s="239" t="s">
        <v>118</v>
      </c>
      <c r="G292" s="237"/>
      <c r="H292" s="240">
        <v>4</v>
      </c>
      <c r="I292" s="241"/>
      <c r="J292" s="237"/>
      <c r="K292" s="237"/>
      <c r="L292" s="242"/>
      <c r="M292" s="243"/>
      <c r="N292" s="244"/>
      <c r="O292" s="244"/>
      <c r="P292" s="244"/>
      <c r="Q292" s="244"/>
      <c r="R292" s="244"/>
      <c r="S292" s="244"/>
      <c r="T292" s="245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6" t="s">
        <v>159</v>
      </c>
      <c r="AU292" s="246" t="s">
        <v>83</v>
      </c>
      <c r="AV292" s="14" t="s">
        <v>83</v>
      </c>
      <c r="AW292" s="14" t="s">
        <v>35</v>
      </c>
      <c r="AX292" s="14" t="s">
        <v>81</v>
      </c>
      <c r="AY292" s="246" t="s">
        <v>119</v>
      </c>
    </row>
    <row r="293" s="2" customFormat="1" ht="24.15" customHeight="1">
      <c r="A293" s="39"/>
      <c r="B293" s="40"/>
      <c r="C293" s="262" t="s">
        <v>459</v>
      </c>
      <c r="D293" s="262" t="s">
        <v>350</v>
      </c>
      <c r="E293" s="263" t="s">
        <v>460</v>
      </c>
      <c r="F293" s="264" t="s">
        <v>461</v>
      </c>
      <c r="G293" s="265" t="s">
        <v>400</v>
      </c>
      <c r="H293" s="266">
        <v>4</v>
      </c>
      <c r="I293" s="267"/>
      <c r="J293" s="268">
        <f>ROUND(I293*H293,2)</f>
        <v>0</v>
      </c>
      <c r="K293" s="264" t="s">
        <v>146</v>
      </c>
      <c r="L293" s="269"/>
      <c r="M293" s="270" t="s">
        <v>19</v>
      </c>
      <c r="N293" s="271" t="s">
        <v>44</v>
      </c>
      <c r="O293" s="85"/>
      <c r="P293" s="212">
        <f>O293*H293</f>
        <v>0</v>
      </c>
      <c r="Q293" s="212">
        <v>0.0057000000000000002</v>
      </c>
      <c r="R293" s="212">
        <f>Q293*H293</f>
        <v>0.022800000000000001</v>
      </c>
      <c r="S293" s="212">
        <v>0</v>
      </c>
      <c r="T293" s="213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14" t="s">
        <v>164</v>
      </c>
      <c r="AT293" s="214" t="s">
        <v>350</v>
      </c>
      <c r="AU293" s="214" t="s">
        <v>83</v>
      </c>
      <c r="AY293" s="18" t="s">
        <v>119</v>
      </c>
      <c r="BE293" s="215">
        <f>IF(N293="základní",J293,0)</f>
        <v>0</v>
      </c>
      <c r="BF293" s="215">
        <f>IF(N293="snížená",J293,0)</f>
        <v>0</v>
      </c>
      <c r="BG293" s="215">
        <f>IF(N293="zákl. přenesená",J293,0)</f>
        <v>0</v>
      </c>
      <c r="BH293" s="215">
        <f>IF(N293="sníž. přenesená",J293,0)</f>
        <v>0</v>
      </c>
      <c r="BI293" s="215">
        <f>IF(N293="nulová",J293,0)</f>
        <v>0</v>
      </c>
      <c r="BJ293" s="18" t="s">
        <v>81</v>
      </c>
      <c r="BK293" s="215">
        <f>ROUND(I293*H293,2)</f>
        <v>0</v>
      </c>
      <c r="BL293" s="18" t="s">
        <v>118</v>
      </c>
      <c r="BM293" s="214" t="s">
        <v>462</v>
      </c>
    </row>
    <row r="294" s="2" customFormat="1">
      <c r="A294" s="39"/>
      <c r="B294" s="40"/>
      <c r="C294" s="41"/>
      <c r="D294" s="216" t="s">
        <v>125</v>
      </c>
      <c r="E294" s="41"/>
      <c r="F294" s="217" t="s">
        <v>461</v>
      </c>
      <c r="G294" s="41"/>
      <c r="H294" s="41"/>
      <c r="I294" s="218"/>
      <c r="J294" s="41"/>
      <c r="K294" s="41"/>
      <c r="L294" s="45"/>
      <c r="M294" s="219"/>
      <c r="N294" s="220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125</v>
      </c>
      <c r="AU294" s="18" t="s">
        <v>83</v>
      </c>
    </row>
    <row r="295" s="14" customFormat="1">
      <c r="A295" s="14"/>
      <c r="B295" s="236"/>
      <c r="C295" s="237"/>
      <c r="D295" s="216" t="s">
        <v>159</v>
      </c>
      <c r="E295" s="238" t="s">
        <v>19</v>
      </c>
      <c r="F295" s="239" t="s">
        <v>118</v>
      </c>
      <c r="G295" s="237"/>
      <c r="H295" s="240">
        <v>4</v>
      </c>
      <c r="I295" s="241"/>
      <c r="J295" s="237"/>
      <c r="K295" s="237"/>
      <c r="L295" s="242"/>
      <c r="M295" s="243"/>
      <c r="N295" s="244"/>
      <c r="O295" s="244"/>
      <c r="P295" s="244"/>
      <c r="Q295" s="244"/>
      <c r="R295" s="244"/>
      <c r="S295" s="244"/>
      <c r="T295" s="245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6" t="s">
        <v>159</v>
      </c>
      <c r="AU295" s="246" t="s">
        <v>83</v>
      </c>
      <c r="AV295" s="14" t="s">
        <v>83</v>
      </c>
      <c r="AW295" s="14" t="s">
        <v>35</v>
      </c>
      <c r="AX295" s="14" t="s">
        <v>81</v>
      </c>
      <c r="AY295" s="246" t="s">
        <v>119</v>
      </c>
    </row>
    <row r="296" s="2" customFormat="1" ht="16.5" customHeight="1">
      <c r="A296" s="39"/>
      <c r="B296" s="40"/>
      <c r="C296" s="203" t="s">
        <v>463</v>
      </c>
      <c r="D296" s="203" t="s">
        <v>120</v>
      </c>
      <c r="E296" s="204" t="s">
        <v>464</v>
      </c>
      <c r="F296" s="205" t="s">
        <v>465</v>
      </c>
      <c r="G296" s="206" t="s">
        <v>253</v>
      </c>
      <c r="H296" s="207">
        <v>34</v>
      </c>
      <c r="I296" s="208"/>
      <c r="J296" s="209">
        <f>ROUND(I296*H296,2)</f>
        <v>0</v>
      </c>
      <c r="K296" s="205" t="s">
        <v>146</v>
      </c>
      <c r="L296" s="45"/>
      <c r="M296" s="210" t="s">
        <v>19</v>
      </c>
      <c r="N296" s="211" t="s">
        <v>44</v>
      </c>
      <c r="O296" s="85"/>
      <c r="P296" s="212">
        <f>O296*H296</f>
        <v>0</v>
      </c>
      <c r="Q296" s="212">
        <v>0.24127000000000001</v>
      </c>
      <c r="R296" s="212">
        <f>Q296*H296</f>
        <v>8.2031799999999997</v>
      </c>
      <c r="S296" s="212">
        <v>0</v>
      </c>
      <c r="T296" s="213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14" t="s">
        <v>118</v>
      </c>
      <c r="AT296" s="214" t="s">
        <v>120</v>
      </c>
      <c r="AU296" s="214" t="s">
        <v>83</v>
      </c>
      <c r="AY296" s="18" t="s">
        <v>119</v>
      </c>
      <c r="BE296" s="215">
        <f>IF(N296="základní",J296,0)</f>
        <v>0</v>
      </c>
      <c r="BF296" s="215">
        <f>IF(N296="snížená",J296,0)</f>
        <v>0</v>
      </c>
      <c r="BG296" s="215">
        <f>IF(N296="zákl. přenesená",J296,0)</f>
        <v>0</v>
      </c>
      <c r="BH296" s="215">
        <f>IF(N296="sníž. přenesená",J296,0)</f>
        <v>0</v>
      </c>
      <c r="BI296" s="215">
        <f>IF(N296="nulová",J296,0)</f>
        <v>0</v>
      </c>
      <c r="BJ296" s="18" t="s">
        <v>81</v>
      </c>
      <c r="BK296" s="215">
        <f>ROUND(I296*H296,2)</f>
        <v>0</v>
      </c>
      <c r="BL296" s="18" t="s">
        <v>118</v>
      </c>
      <c r="BM296" s="214" t="s">
        <v>466</v>
      </c>
    </row>
    <row r="297" s="2" customFormat="1">
      <c r="A297" s="39"/>
      <c r="B297" s="40"/>
      <c r="C297" s="41"/>
      <c r="D297" s="216" t="s">
        <v>125</v>
      </c>
      <c r="E297" s="41"/>
      <c r="F297" s="217" t="s">
        <v>467</v>
      </c>
      <c r="G297" s="41"/>
      <c r="H297" s="41"/>
      <c r="I297" s="218"/>
      <c r="J297" s="41"/>
      <c r="K297" s="41"/>
      <c r="L297" s="45"/>
      <c r="M297" s="219"/>
      <c r="N297" s="220"/>
      <c r="O297" s="85"/>
      <c r="P297" s="85"/>
      <c r="Q297" s="85"/>
      <c r="R297" s="85"/>
      <c r="S297" s="85"/>
      <c r="T297" s="86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125</v>
      </c>
      <c r="AU297" s="18" t="s">
        <v>83</v>
      </c>
    </row>
    <row r="298" s="2" customFormat="1">
      <c r="A298" s="39"/>
      <c r="B298" s="40"/>
      <c r="C298" s="41"/>
      <c r="D298" s="224" t="s">
        <v>148</v>
      </c>
      <c r="E298" s="41"/>
      <c r="F298" s="225" t="s">
        <v>468</v>
      </c>
      <c r="G298" s="41"/>
      <c r="H298" s="41"/>
      <c r="I298" s="218"/>
      <c r="J298" s="41"/>
      <c r="K298" s="41"/>
      <c r="L298" s="45"/>
      <c r="M298" s="219"/>
      <c r="N298" s="220"/>
      <c r="O298" s="85"/>
      <c r="P298" s="85"/>
      <c r="Q298" s="85"/>
      <c r="R298" s="85"/>
      <c r="S298" s="85"/>
      <c r="T298" s="86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148</v>
      </c>
      <c r="AU298" s="18" t="s">
        <v>83</v>
      </c>
    </row>
    <row r="299" s="14" customFormat="1">
      <c r="A299" s="14"/>
      <c r="B299" s="236"/>
      <c r="C299" s="237"/>
      <c r="D299" s="216" t="s">
        <v>159</v>
      </c>
      <c r="E299" s="238" t="s">
        <v>19</v>
      </c>
      <c r="F299" s="239" t="s">
        <v>469</v>
      </c>
      <c r="G299" s="237"/>
      <c r="H299" s="240">
        <v>34</v>
      </c>
      <c r="I299" s="241"/>
      <c r="J299" s="237"/>
      <c r="K299" s="237"/>
      <c r="L299" s="242"/>
      <c r="M299" s="243"/>
      <c r="N299" s="244"/>
      <c r="O299" s="244"/>
      <c r="P299" s="244"/>
      <c r="Q299" s="244"/>
      <c r="R299" s="244"/>
      <c r="S299" s="244"/>
      <c r="T299" s="245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6" t="s">
        <v>159</v>
      </c>
      <c r="AU299" s="246" t="s">
        <v>83</v>
      </c>
      <c r="AV299" s="14" t="s">
        <v>83</v>
      </c>
      <c r="AW299" s="14" t="s">
        <v>35</v>
      </c>
      <c r="AX299" s="14" t="s">
        <v>81</v>
      </c>
      <c r="AY299" s="246" t="s">
        <v>119</v>
      </c>
    </row>
    <row r="300" s="2" customFormat="1" ht="16.5" customHeight="1">
      <c r="A300" s="39"/>
      <c r="B300" s="40"/>
      <c r="C300" s="262" t="s">
        <v>470</v>
      </c>
      <c r="D300" s="262" t="s">
        <v>350</v>
      </c>
      <c r="E300" s="263" t="s">
        <v>471</v>
      </c>
      <c r="F300" s="264" t="s">
        <v>472</v>
      </c>
      <c r="G300" s="265" t="s">
        <v>400</v>
      </c>
      <c r="H300" s="266">
        <v>194</v>
      </c>
      <c r="I300" s="267"/>
      <c r="J300" s="268">
        <f>ROUND(I300*H300,2)</f>
        <v>0</v>
      </c>
      <c r="K300" s="264" t="s">
        <v>146</v>
      </c>
      <c r="L300" s="269"/>
      <c r="M300" s="270" t="s">
        <v>19</v>
      </c>
      <c r="N300" s="271" t="s">
        <v>44</v>
      </c>
      <c r="O300" s="85"/>
      <c r="P300" s="212">
        <f>O300*H300</f>
        <v>0</v>
      </c>
      <c r="Q300" s="212">
        <v>0.032500000000000001</v>
      </c>
      <c r="R300" s="212">
        <f>Q300*H300</f>
        <v>6.3050000000000006</v>
      </c>
      <c r="S300" s="212">
        <v>0</v>
      </c>
      <c r="T300" s="213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14" t="s">
        <v>164</v>
      </c>
      <c r="AT300" s="214" t="s">
        <v>350</v>
      </c>
      <c r="AU300" s="214" t="s">
        <v>83</v>
      </c>
      <c r="AY300" s="18" t="s">
        <v>119</v>
      </c>
      <c r="BE300" s="215">
        <f>IF(N300="základní",J300,0)</f>
        <v>0</v>
      </c>
      <c r="BF300" s="215">
        <f>IF(N300="snížená",J300,0)</f>
        <v>0</v>
      </c>
      <c r="BG300" s="215">
        <f>IF(N300="zákl. přenesená",J300,0)</f>
        <v>0</v>
      </c>
      <c r="BH300" s="215">
        <f>IF(N300="sníž. přenesená",J300,0)</f>
        <v>0</v>
      </c>
      <c r="BI300" s="215">
        <f>IF(N300="nulová",J300,0)</f>
        <v>0</v>
      </c>
      <c r="BJ300" s="18" t="s">
        <v>81</v>
      </c>
      <c r="BK300" s="215">
        <f>ROUND(I300*H300,2)</f>
        <v>0</v>
      </c>
      <c r="BL300" s="18" t="s">
        <v>118</v>
      </c>
      <c r="BM300" s="214" t="s">
        <v>473</v>
      </c>
    </row>
    <row r="301" s="2" customFormat="1">
      <c r="A301" s="39"/>
      <c r="B301" s="40"/>
      <c r="C301" s="41"/>
      <c r="D301" s="216" t="s">
        <v>125</v>
      </c>
      <c r="E301" s="41"/>
      <c r="F301" s="217" t="s">
        <v>472</v>
      </c>
      <c r="G301" s="41"/>
      <c r="H301" s="41"/>
      <c r="I301" s="218"/>
      <c r="J301" s="41"/>
      <c r="K301" s="41"/>
      <c r="L301" s="45"/>
      <c r="M301" s="219"/>
      <c r="N301" s="220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125</v>
      </c>
      <c r="AU301" s="18" t="s">
        <v>83</v>
      </c>
    </row>
    <row r="302" s="14" customFormat="1">
      <c r="A302" s="14"/>
      <c r="B302" s="236"/>
      <c r="C302" s="237"/>
      <c r="D302" s="216" t="s">
        <v>159</v>
      </c>
      <c r="E302" s="238" t="s">
        <v>19</v>
      </c>
      <c r="F302" s="239" t="s">
        <v>474</v>
      </c>
      <c r="G302" s="237"/>
      <c r="H302" s="240">
        <v>137.5</v>
      </c>
      <c r="I302" s="241"/>
      <c r="J302" s="237"/>
      <c r="K302" s="237"/>
      <c r="L302" s="242"/>
      <c r="M302" s="243"/>
      <c r="N302" s="244"/>
      <c r="O302" s="244"/>
      <c r="P302" s="244"/>
      <c r="Q302" s="244"/>
      <c r="R302" s="244"/>
      <c r="S302" s="244"/>
      <c r="T302" s="245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6" t="s">
        <v>159</v>
      </c>
      <c r="AU302" s="246" t="s">
        <v>83</v>
      </c>
      <c r="AV302" s="14" t="s">
        <v>83</v>
      </c>
      <c r="AW302" s="14" t="s">
        <v>35</v>
      </c>
      <c r="AX302" s="14" t="s">
        <v>73</v>
      </c>
      <c r="AY302" s="246" t="s">
        <v>119</v>
      </c>
    </row>
    <row r="303" s="14" customFormat="1">
      <c r="A303" s="14"/>
      <c r="B303" s="236"/>
      <c r="C303" s="237"/>
      <c r="D303" s="216" t="s">
        <v>159</v>
      </c>
      <c r="E303" s="238" t="s">
        <v>19</v>
      </c>
      <c r="F303" s="239" t="s">
        <v>475</v>
      </c>
      <c r="G303" s="237"/>
      <c r="H303" s="240">
        <v>56.25</v>
      </c>
      <c r="I303" s="241"/>
      <c r="J303" s="237"/>
      <c r="K303" s="237"/>
      <c r="L303" s="242"/>
      <c r="M303" s="243"/>
      <c r="N303" s="244"/>
      <c r="O303" s="244"/>
      <c r="P303" s="244"/>
      <c r="Q303" s="244"/>
      <c r="R303" s="244"/>
      <c r="S303" s="244"/>
      <c r="T303" s="245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6" t="s">
        <v>159</v>
      </c>
      <c r="AU303" s="246" t="s">
        <v>83</v>
      </c>
      <c r="AV303" s="14" t="s">
        <v>83</v>
      </c>
      <c r="AW303" s="14" t="s">
        <v>35</v>
      </c>
      <c r="AX303" s="14" t="s">
        <v>73</v>
      </c>
      <c r="AY303" s="246" t="s">
        <v>119</v>
      </c>
    </row>
    <row r="304" s="16" customFormat="1">
      <c r="A304" s="16"/>
      <c r="B304" s="272"/>
      <c r="C304" s="273"/>
      <c r="D304" s="216" t="s">
        <v>159</v>
      </c>
      <c r="E304" s="274" t="s">
        <v>19</v>
      </c>
      <c r="F304" s="275" t="s">
        <v>476</v>
      </c>
      <c r="G304" s="273"/>
      <c r="H304" s="276">
        <v>193.75</v>
      </c>
      <c r="I304" s="277"/>
      <c r="J304" s="273"/>
      <c r="K304" s="273"/>
      <c r="L304" s="278"/>
      <c r="M304" s="279"/>
      <c r="N304" s="280"/>
      <c r="O304" s="280"/>
      <c r="P304" s="280"/>
      <c r="Q304" s="280"/>
      <c r="R304" s="280"/>
      <c r="S304" s="280"/>
      <c r="T304" s="281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T304" s="282" t="s">
        <v>159</v>
      </c>
      <c r="AU304" s="282" t="s">
        <v>83</v>
      </c>
      <c r="AV304" s="16" t="s">
        <v>131</v>
      </c>
      <c r="AW304" s="16" t="s">
        <v>35</v>
      </c>
      <c r="AX304" s="16" t="s">
        <v>73</v>
      </c>
      <c r="AY304" s="282" t="s">
        <v>119</v>
      </c>
    </row>
    <row r="305" s="13" customFormat="1">
      <c r="A305" s="13"/>
      <c r="B305" s="226"/>
      <c r="C305" s="227"/>
      <c r="D305" s="216" t="s">
        <v>159</v>
      </c>
      <c r="E305" s="228" t="s">
        <v>19</v>
      </c>
      <c r="F305" s="229" t="s">
        <v>477</v>
      </c>
      <c r="G305" s="227"/>
      <c r="H305" s="228" t="s">
        <v>19</v>
      </c>
      <c r="I305" s="230"/>
      <c r="J305" s="227"/>
      <c r="K305" s="227"/>
      <c r="L305" s="231"/>
      <c r="M305" s="232"/>
      <c r="N305" s="233"/>
      <c r="O305" s="233"/>
      <c r="P305" s="233"/>
      <c r="Q305" s="233"/>
      <c r="R305" s="233"/>
      <c r="S305" s="233"/>
      <c r="T305" s="234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5" t="s">
        <v>159</v>
      </c>
      <c r="AU305" s="235" t="s">
        <v>83</v>
      </c>
      <c r="AV305" s="13" t="s">
        <v>81</v>
      </c>
      <c r="AW305" s="13" t="s">
        <v>35</v>
      </c>
      <c r="AX305" s="13" t="s">
        <v>73</v>
      </c>
      <c r="AY305" s="235" t="s">
        <v>119</v>
      </c>
    </row>
    <row r="306" s="14" customFormat="1">
      <c r="A306" s="14"/>
      <c r="B306" s="236"/>
      <c r="C306" s="237"/>
      <c r="D306" s="216" t="s">
        <v>159</v>
      </c>
      <c r="E306" s="238" t="s">
        <v>19</v>
      </c>
      <c r="F306" s="239" t="s">
        <v>478</v>
      </c>
      <c r="G306" s="237"/>
      <c r="H306" s="240">
        <v>0.25</v>
      </c>
      <c r="I306" s="241"/>
      <c r="J306" s="237"/>
      <c r="K306" s="237"/>
      <c r="L306" s="242"/>
      <c r="M306" s="243"/>
      <c r="N306" s="244"/>
      <c r="O306" s="244"/>
      <c r="P306" s="244"/>
      <c r="Q306" s="244"/>
      <c r="R306" s="244"/>
      <c r="S306" s="244"/>
      <c r="T306" s="245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6" t="s">
        <v>159</v>
      </c>
      <c r="AU306" s="246" t="s">
        <v>83</v>
      </c>
      <c r="AV306" s="14" t="s">
        <v>83</v>
      </c>
      <c r="AW306" s="14" t="s">
        <v>35</v>
      </c>
      <c r="AX306" s="14" t="s">
        <v>73</v>
      </c>
      <c r="AY306" s="246" t="s">
        <v>119</v>
      </c>
    </row>
    <row r="307" s="15" customFormat="1">
      <c r="A307" s="15"/>
      <c r="B307" s="247"/>
      <c r="C307" s="248"/>
      <c r="D307" s="216" t="s">
        <v>159</v>
      </c>
      <c r="E307" s="249" t="s">
        <v>19</v>
      </c>
      <c r="F307" s="250" t="s">
        <v>161</v>
      </c>
      <c r="G307" s="248"/>
      <c r="H307" s="251">
        <v>194</v>
      </c>
      <c r="I307" s="252"/>
      <c r="J307" s="248"/>
      <c r="K307" s="248"/>
      <c r="L307" s="253"/>
      <c r="M307" s="254"/>
      <c r="N307" s="255"/>
      <c r="O307" s="255"/>
      <c r="P307" s="255"/>
      <c r="Q307" s="255"/>
      <c r="R307" s="255"/>
      <c r="S307" s="255"/>
      <c r="T307" s="256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57" t="s">
        <v>159</v>
      </c>
      <c r="AU307" s="257" t="s">
        <v>83</v>
      </c>
      <c r="AV307" s="15" t="s">
        <v>118</v>
      </c>
      <c r="AW307" s="15" t="s">
        <v>35</v>
      </c>
      <c r="AX307" s="15" t="s">
        <v>81</v>
      </c>
      <c r="AY307" s="257" t="s">
        <v>119</v>
      </c>
    </row>
    <row r="308" s="2" customFormat="1" ht="16.5" customHeight="1">
      <c r="A308" s="39"/>
      <c r="B308" s="40"/>
      <c r="C308" s="262" t="s">
        <v>479</v>
      </c>
      <c r="D308" s="262" t="s">
        <v>350</v>
      </c>
      <c r="E308" s="263" t="s">
        <v>480</v>
      </c>
      <c r="F308" s="264" t="s">
        <v>481</v>
      </c>
      <c r="G308" s="265" t="s">
        <v>400</v>
      </c>
      <c r="H308" s="266">
        <v>19</v>
      </c>
      <c r="I308" s="267"/>
      <c r="J308" s="268">
        <f>ROUND(I308*H308,2)</f>
        <v>0</v>
      </c>
      <c r="K308" s="264" t="s">
        <v>146</v>
      </c>
      <c r="L308" s="269"/>
      <c r="M308" s="270" t="s">
        <v>19</v>
      </c>
      <c r="N308" s="271" t="s">
        <v>44</v>
      </c>
      <c r="O308" s="85"/>
      <c r="P308" s="212">
        <f>O308*H308</f>
        <v>0</v>
      </c>
      <c r="Q308" s="212">
        <v>0.050000000000000003</v>
      </c>
      <c r="R308" s="212">
        <f>Q308*H308</f>
        <v>0.95000000000000007</v>
      </c>
      <c r="S308" s="212">
        <v>0</v>
      </c>
      <c r="T308" s="213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14" t="s">
        <v>164</v>
      </c>
      <c r="AT308" s="214" t="s">
        <v>350</v>
      </c>
      <c r="AU308" s="214" t="s">
        <v>83</v>
      </c>
      <c r="AY308" s="18" t="s">
        <v>119</v>
      </c>
      <c r="BE308" s="215">
        <f>IF(N308="základní",J308,0)</f>
        <v>0</v>
      </c>
      <c r="BF308" s="215">
        <f>IF(N308="snížená",J308,0)</f>
        <v>0</v>
      </c>
      <c r="BG308" s="215">
        <f>IF(N308="zákl. přenesená",J308,0)</f>
        <v>0</v>
      </c>
      <c r="BH308" s="215">
        <f>IF(N308="sníž. přenesená",J308,0)</f>
        <v>0</v>
      </c>
      <c r="BI308" s="215">
        <f>IF(N308="nulová",J308,0)</f>
        <v>0</v>
      </c>
      <c r="BJ308" s="18" t="s">
        <v>81</v>
      </c>
      <c r="BK308" s="215">
        <f>ROUND(I308*H308,2)</f>
        <v>0</v>
      </c>
      <c r="BL308" s="18" t="s">
        <v>118</v>
      </c>
      <c r="BM308" s="214" t="s">
        <v>482</v>
      </c>
    </row>
    <row r="309" s="2" customFormat="1">
      <c r="A309" s="39"/>
      <c r="B309" s="40"/>
      <c r="C309" s="41"/>
      <c r="D309" s="216" t="s">
        <v>125</v>
      </c>
      <c r="E309" s="41"/>
      <c r="F309" s="217" t="s">
        <v>481</v>
      </c>
      <c r="G309" s="41"/>
      <c r="H309" s="41"/>
      <c r="I309" s="218"/>
      <c r="J309" s="41"/>
      <c r="K309" s="41"/>
      <c r="L309" s="45"/>
      <c r="M309" s="219"/>
      <c r="N309" s="220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125</v>
      </c>
      <c r="AU309" s="18" t="s">
        <v>83</v>
      </c>
    </row>
    <row r="310" s="14" customFormat="1">
      <c r="A310" s="14"/>
      <c r="B310" s="236"/>
      <c r="C310" s="237"/>
      <c r="D310" s="216" t="s">
        <v>159</v>
      </c>
      <c r="E310" s="238" t="s">
        <v>19</v>
      </c>
      <c r="F310" s="239" t="s">
        <v>483</v>
      </c>
      <c r="G310" s="237"/>
      <c r="H310" s="240">
        <v>18.75</v>
      </c>
      <c r="I310" s="241"/>
      <c r="J310" s="237"/>
      <c r="K310" s="237"/>
      <c r="L310" s="242"/>
      <c r="M310" s="243"/>
      <c r="N310" s="244"/>
      <c r="O310" s="244"/>
      <c r="P310" s="244"/>
      <c r="Q310" s="244"/>
      <c r="R310" s="244"/>
      <c r="S310" s="244"/>
      <c r="T310" s="245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6" t="s">
        <v>159</v>
      </c>
      <c r="AU310" s="246" t="s">
        <v>83</v>
      </c>
      <c r="AV310" s="14" t="s">
        <v>83</v>
      </c>
      <c r="AW310" s="14" t="s">
        <v>35</v>
      </c>
      <c r="AX310" s="14" t="s">
        <v>73</v>
      </c>
      <c r="AY310" s="246" t="s">
        <v>119</v>
      </c>
    </row>
    <row r="311" s="13" customFormat="1">
      <c r="A311" s="13"/>
      <c r="B311" s="226"/>
      <c r="C311" s="227"/>
      <c r="D311" s="216" t="s">
        <v>159</v>
      </c>
      <c r="E311" s="228" t="s">
        <v>19</v>
      </c>
      <c r="F311" s="229" t="s">
        <v>477</v>
      </c>
      <c r="G311" s="227"/>
      <c r="H311" s="228" t="s">
        <v>19</v>
      </c>
      <c r="I311" s="230"/>
      <c r="J311" s="227"/>
      <c r="K311" s="227"/>
      <c r="L311" s="231"/>
      <c r="M311" s="232"/>
      <c r="N311" s="233"/>
      <c r="O311" s="233"/>
      <c r="P311" s="233"/>
      <c r="Q311" s="233"/>
      <c r="R311" s="233"/>
      <c r="S311" s="233"/>
      <c r="T311" s="234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5" t="s">
        <v>159</v>
      </c>
      <c r="AU311" s="235" t="s">
        <v>83</v>
      </c>
      <c r="AV311" s="13" t="s">
        <v>81</v>
      </c>
      <c r="AW311" s="13" t="s">
        <v>35</v>
      </c>
      <c r="AX311" s="13" t="s">
        <v>73</v>
      </c>
      <c r="AY311" s="235" t="s">
        <v>119</v>
      </c>
    </row>
    <row r="312" s="14" customFormat="1">
      <c r="A312" s="14"/>
      <c r="B312" s="236"/>
      <c r="C312" s="237"/>
      <c r="D312" s="216" t="s">
        <v>159</v>
      </c>
      <c r="E312" s="238" t="s">
        <v>19</v>
      </c>
      <c r="F312" s="239" t="s">
        <v>484</v>
      </c>
      <c r="G312" s="237"/>
      <c r="H312" s="240">
        <v>0.25</v>
      </c>
      <c r="I312" s="241"/>
      <c r="J312" s="237"/>
      <c r="K312" s="237"/>
      <c r="L312" s="242"/>
      <c r="M312" s="243"/>
      <c r="N312" s="244"/>
      <c r="O312" s="244"/>
      <c r="P312" s="244"/>
      <c r="Q312" s="244"/>
      <c r="R312" s="244"/>
      <c r="S312" s="244"/>
      <c r="T312" s="245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6" t="s">
        <v>159</v>
      </c>
      <c r="AU312" s="246" t="s">
        <v>83</v>
      </c>
      <c r="AV312" s="14" t="s">
        <v>83</v>
      </c>
      <c r="AW312" s="14" t="s">
        <v>35</v>
      </c>
      <c r="AX312" s="14" t="s">
        <v>73</v>
      </c>
      <c r="AY312" s="246" t="s">
        <v>119</v>
      </c>
    </row>
    <row r="313" s="15" customFormat="1">
      <c r="A313" s="15"/>
      <c r="B313" s="247"/>
      <c r="C313" s="248"/>
      <c r="D313" s="216" t="s">
        <v>159</v>
      </c>
      <c r="E313" s="249" t="s">
        <v>19</v>
      </c>
      <c r="F313" s="250" t="s">
        <v>161</v>
      </c>
      <c r="G313" s="248"/>
      <c r="H313" s="251">
        <v>19</v>
      </c>
      <c r="I313" s="252"/>
      <c r="J313" s="248"/>
      <c r="K313" s="248"/>
      <c r="L313" s="253"/>
      <c r="M313" s="254"/>
      <c r="N313" s="255"/>
      <c r="O313" s="255"/>
      <c r="P313" s="255"/>
      <c r="Q313" s="255"/>
      <c r="R313" s="255"/>
      <c r="S313" s="255"/>
      <c r="T313" s="256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57" t="s">
        <v>159</v>
      </c>
      <c r="AU313" s="257" t="s">
        <v>83</v>
      </c>
      <c r="AV313" s="15" t="s">
        <v>118</v>
      </c>
      <c r="AW313" s="15" t="s">
        <v>35</v>
      </c>
      <c r="AX313" s="15" t="s">
        <v>81</v>
      </c>
      <c r="AY313" s="257" t="s">
        <v>119</v>
      </c>
    </row>
    <row r="314" s="2" customFormat="1" ht="16.5" customHeight="1">
      <c r="A314" s="39"/>
      <c r="B314" s="40"/>
      <c r="C314" s="203" t="s">
        <v>485</v>
      </c>
      <c r="D314" s="203" t="s">
        <v>120</v>
      </c>
      <c r="E314" s="204" t="s">
        <v>486</v>
      </c>
      <c r="F314" s="205" t="s">
        <v>487</v>
      </c>
      <c r="G314" s="206" t="s">
        <v>272</v>
      </c>
      <c r="H314" s="207">
        <v>3.1749999999999998</v>
      </c>
      <c r="I314" s="208"/>
      <c r="J314" s="209">
        <f>ROUND(I314*H314,2)</f>
        <v>0</v>
      </c>
      <c r="K314" s="205" t="s">
        <v>146</v>
      </c>
      <c r="L314" s="45"/>
      <c r="M314" s="210" t="s">
        <v>19</v>
      </c>
      <c r="N314" s="211" t="s">
        <v>44</v>
      </c>
      <c r="O314" s="85"/>
      <c r="P314" s="212">
        <f>O314*H314</f>
        <v>0</v>
      </c>
      <c r="Q314" s="212">
        <v>2.4533</v>
      </c>
      <c r="R314" s="212">
        <f>Q314*H314</f>
        <v>7.7892275</v>
      </c>
      <c r="S314" s="212">
        <v>0</v>
      </c>
      <c r="T314" s="213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14" t="s">
        <v>118</v>
      </c>
      <c r="AT314" s="214" t="s">
        <v>120</v>
      </c>
      <c r="AU314" s="214" t="s">
        <v>83</v>
      </c>
      <c r="AY314" s="18" t="s">
        <v>119</v>
      </c>
      <c r="BE314" s="215">
        <f>IF(N314="základní",J314,0)</f>
        <v>0</v>
      </c>
      <c r="BF314" s="215">
        <f>IF(N314="snížená",J314,0)</f>
        <v>0</v>
      </c>
      <c r="BG314" s="215">
        <f>IF(N314="zákl. přenesená",J314,0)</f>
        <v>0</v>
      </c>
      <c r="BH314" s="215">
        <f>IF(N314="sníž. přenesená",J314,0)</f>
        <v>0</v>
      </c>
      <c r="BI314" s="215">
        <f>IF(N314="nulová",J314,0)</f>
        <v>0</v>
      </c>
      <c r="BJ314" s="18" t="s">
        <v>81</v>
      </c>
      <c r="BK314" s="215">
        <f>ROUND(I314*H314,2)</f>
        <v>0</v>
      </c>
      <c r="BL314" s="18" t="s">
        <v>118</v>
      </c>
      <c r="BM314" s="214" t="s">
        <v>488</v>
      </c>
    </row>
    <row r="315" s="2" customFormat="1">
      <c r="A315" s="39"/>
      <c r="B315" s="40"/>
      <c r="C315" s="41"/>
      <c r="D315" s="216" t="s">
        <v>125</v>
      </c>
      <c r="E315" s="41"/>
      <c r="F315" s="217" t="s">
        <v>489</v>
      </c>
      <c r="G315" s="41"/>
      <c r="H315" s="41"/>
      <c r="I315" s="218"/>
      <c r="J315" s="41"/>
      <c r="K315" s="41"/>
      <c r="L315" s="45"/>
      <c r="M315" s="219"/>
      <c r="N315" s="220"/>
      <c r="O315" s="85"/>
      <c r="P315" s="85"/>
      <c r="Q315" s="85"/>
      <c r="R315" s="85"/>
      <c r="S315" s="85"/>
      <c r="T315" s="86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125</v>
      </c>
      <c r="AU315" s="18" t="s">
        <v>83</v>
      </c>
    </row>
    <row r="316" s="2" customFormat="1">
      <c r="A316" s="39"/>
      <c r="B316" s="40"/>
      <c r="C316" s="41"/>
      <c r="D316" s="224" t="s">
        <v>148</v>
      </c>
      <c r="E316" s="41"/>
      <c r="F316" s="225" t="s">
        <v>490</v>
      </c>
      <c r="G316" s="41"/>
      <c r="H316" s="41"/>
      <c r="I316" s="218"/>
      <c r="J316" s="41"/>
      <c r="K316" s="41"/>
      <c r="L316" s="45"/>
      <c r="M316" s="219"/>
      <c r="N316" s="220"/>
      <c r="O316" s="85"/>
      <c r="P316" s="85"/>
      <c r="Q316" s="85"/>
      <c r="R316" s="85"/>
      <c r="S316" s="85"/>
      <c r="T316" s="86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148</v>
      </c>
      <c r="AU316" s="18" t="s">
        <v>83</v>
      </c>
    </row>
    <row r="317" s="13" customFormat="1">
      <c r="A317" s="13"/>
      <c r="B317" s="226"/>
      <c r="C317" s="227"/>
      <c r="D317" s="216" t="s">
        <v>159</v>
      </c>
      <c r="E317" s="228" t="s">
        <v>19</v>
      </c>
      <c r="F317" s="229" t="s">
        <v>491</v>
      </c>
      <c r="G317" s="227"/>
      <c r="H317" s="228" t="s">
        <v>19</v>
      </c>
      <c r="I317" s="230"/>
      <c r="J317" s="227"/>
      <c r="K317" s="227"/>
      <c r="L317" s="231"/>
      <c r="M317" s="232"/>
      <c r="N317" s="233"/>
      <c r="O317" s="233"/>
      <c r="P317" s="233"/>
      <c r="Q317" s="233"/>
      <c r="R317" s="233"/>
      <c r="S317" s="233"/>
      <c r="T317" s="234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5" t="s">
        <v>159</v>
      </c>
      <c r="AU317" s="235" t="s">
        <v>83</v>
      </c>
      <c r="AV317" s="13" t="s">
        <v>81</v>
      </c>
      <c r="AW317" s="13" t="s">
        <v>35</v>
      </c>
      <c r="AX317" s="13" t="s">
        <v>73</v>
      </c>
      <c r="AY317" s="235" t="s">
        <v>119</v>
      </c>
    </row>
    <row r="318" s="14" customFormat="1">
      <c r="A318" s="14"/>
      <c r="B318" s="236"/>
      <c r="C318" s="237"/>
      <c r="D318" s="216" t="s">
        <v>159</v>
      </c>
      <c r="E318" s="238" t="s">
        <v>19</v>
      </c>
      <c r="F318" s="239" t="s">
        <v>492</v>
      </c>
      <c r="G318" s="237"/>
      <c r="H318" s="240">
        <v>2.5</v>
      </c>
      <c r="I318" s="241"/>
      <c r="J318" s="237"/>
      <c r="K318" s="237"/>
      <c r="L318" s="242"/>
      <c r="M318" s="243"/>
      <c r="N318" s="244"/>
      <c r="O318" s="244"/>
      <c r="P318" s="244"/>
      <c r="Q318" s="244"/>
      <c r="R318" s="244"/>
      <c r="S318" s="244"/>
      <c r="T318" s="245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6" t="s">
        <v>159</v>
      </c>
      <c r="AU318" s="246" t="s">
        <v>83</v>
      </c>
      <c r="AV318" s="14" t="s">
        <v>83</v>
      </c>
      <c r="AW318" s="14" t="s">
        <v>35</v>
      </c>
      <c r="AX318" s="14" t="s">
        <v>73</v>
      </c>
      <c r="AY318" s="246" t="s">
        <v>119</v>
      </c>
    </row>
    <row r="319" s="14" customFormat="1">
      <c r="A319" s="14"/>
      <c r="B319" s="236"/>
      <c r="C319" s="237"/>
      <c r="D319" s="216" t="s">
        <v>159</v>
      </c>
      <c r="E319" s="238" t="s">
        <v>19</v>
      </c>
      <c r="F319" s="239" t="s">
        <v>493</v>
      </c>
      <c r="G319" s="237"/>
      <c r="H319" s="240">
        <v>0.67500000000000004</v>
      </c>
      <c r="I319" s="241"/>
      <c r="J319" s="237"/>
      <c r="K319" s="237"/>
      <c r="L319" s="242"/>
      <c r="M319" s="243"/>
      <c r="N319" s="244"/>
      <c r="O319" s="244"/>
      <c r="P319" s="244"/>
      <c r="Q319" s="244"/>
      <c r="R319" s="244"/>
      <c r="S319" s="244"/>
      <c r="T319" s="245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6" t="s">
        <v>159</v>
      </c>
      <c r="AU319" s="246" t="s">
        <v>83</v>
      </c>
      <c r="AV319" s="14" t="s">
        <v>83</v>
      </c>
      <c r="AW319" s="14" t="s">
        <v>35</v>
      </c>
      <c r="AX319" s="14" t="s">
        <v>73</v>
      </c>
      <c r="AY319" s="246" t="s">
        <v>119</v>
      </c>
    </row>
    <row r="320" s="15" customFormat="1">
      <c r="A320" s="15"/>
      <c r="B320" s="247"/>
      <c r="C320" s="248"/>
      <c r="D320" s="216" t="s">
        <v>159</v>
      </c>
      <c r="E320" s="249" t="s">
        <v>19</v>
      </c>
      <c r="F320" s="250" t="s">
        <v>161</v>
      </c>
      <c r="G320" s="248"/>
      <c r="H320" s="251">
        <v>3.1749999999999998</v>
      </c>
      <c r="I320" s="252"/>
      <c r="J320" s="248"/>
      <c r="K320" s="248"/>
      <c r="L320" s="253"/>
      <c r="M320" s="254"/>
      <c r="N320" s="255"/>
      <c r="O320" s="255"/>
      <c r="P320" s="255"/>
      <c r="Q320" s="255"/>
      <c r="R320" s="255"/>
      <c r="S320" s="255"/>
      <c r="T320" s="256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57" t="s">
        <v>159</v>
      </c>
      <c r="AU320" s="257" t="s">
        <v>83</v>
      </c>
      <c r="AV320" s="15" t="s">
        <v>118</v>
      </c>
      <c r="AW320" s="15" t="s">
        <v>35</v>
      </c>
      <c r="AX320" s="15" t="s">
        <v>81</v>
      </c>
      <c r="AY320" s="257" t="s">
        <v>119</v>
      </c>
    </row>
    <row r="321" s="2" customFormat="1" ht="16.5" customHeight="1">
      <c r="A321" s="39"/>
      <c r="B321" s="40"/>
      <c r="C321" s="203" t="s">
        <v>494</v>
      </c>
      <c r="D321" s="203" t="s">
        <v>120</v>
      </c>
      <c r="E321" s="204" t="s">
        <v>495</v>
      </c>
      <c r="F321" s="205" t="s">
        <v>496</v>
      </c>
      <c r="G321" s="206" t="s">
        <v>221</v>
      </c>
      <c r="H321" s="207">
        <v>17</v>
      </c>
      <c r="I321" s="208"/>
      <c r="J321" s="209">
        <f>ROUND(I321*H321,2)</f>
        <v>0</v>
      </c>
      <c r="K321" s="205" t="s">
        <v>146</v>
      </c>
      <c r="L321" s="45"/>
      <c r="M321" s="210" t="s">
        <v>19</v>
      </c>
      <c r="N321" s="211" t="s">
        <v>44</v>
      </c>
      <c r="O321" s="85"/>
      <c r="P321" s="212">
        <f>O321*H321</f>
        <v>0</v>
      </c>
      <c r="Q321" s="212">
        <v>0.00346</v>
      </c>
      <c r="R321" s="212">
        <f>Q321*H321</f>
        <v>0.058819999999999997</v>
      </c>
      <c r="S321" s="212">
        <v>0</v>
      </c>
      <c r="T321" s="213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14" t="s">
        <v>118</v>
      </c>
      <c r="AT321" s="214" t="s">
        <v>120</v>
      </c>
      <c r="AU321" s="214" t="s">
        <v>83</v>
      </c>
      <c r="AY321" s="18" t="s">
        <v>119</v>
      </c>
      <c r="BE321" s="215">
        <f>IF(N321="základní",J321,0)</f>
        <v>0</v>
      </c>
      <c r="BF321" s="215">
        <f>IF(N321="snížená",J321,0)</f>
        <v>0</v>
      </c>
      <c r="BG321" s="215">
        <f>IF(N321="zákl. přenesená",J321,0)</f>
        <v>0</v>
      </c>
      <c r="BH321" s="215">
        <f>IF(N321="sníž. přenesená",J321,0)</f>
        <v>0</v>
      </c>
      <c r="BI321" s="215">
        <f>IF(N321="nulová",J321,0)</f>
        <v>0</v>
      </c>
      <c r="BJ321" s="18" t="s">
        <v>81</v>
      </c>
      <c r="BK321" s="215">
        <f>ROUND(I321*H321,2)</f>
        <v>0</v>
      </c>
      <c r="BL321" s="18" t="s">
        <v>118</v>
      </c>
      <c r="BM321" s="214" t="s">
        <v>497</v>
      </c>
    </row>
    <row r="322" s="2" customFormat="1">
      <c r="A322" s="39"/>
      <c r="B322" s="40"/>
      <c r="C322" s="41"/>
      <c r="D322" s="216" t="s">
        <v>125</v>
      </c>
      <c r="E322" s="41"/>
      <c r="F322" s="217" t="s">
        <v>498</v>
      </c>
      <c r="G322" s="41"/>
      <c r="H322" s="41"/>
      <c r="I322" s="218"/>
      <c r="J322" s="41"/>
      <c r="K322" s="41"/>
      <c r="L322" s="45"/>
      <c r="M322" s="219"/>
      <c r="N322" s="220"/>
      <c r="O322" s="85"/>
      <c r="P322" s="85"/>
      <c r="Q322" s="85"/>
      <c r="R322" s="85"/>
      <c r="S322" s="85"/>
      <c r="T322" s="86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125</v>
      </c>
      <c r="AU322" s="18" t="s">
        <v>83</v>
      </c>
    </row>
    <row r="323" s="2" customFormat="1">
      <c r="A323" s="39"/>
      <c r="B323" s="40"/>
      <c r="C323" s="41"/>
      <c r="D323" s="224" t="s">
        <v>148</v>
      </c>
      <c r="E323" s="41"/>
      <c r="F323" s="225" t="s">
        <v>499</v>
      </c>
      <c r="G323" s="41"/>
      <c r="H323" s="41"/>
      <c r="I323" s="218"/>
      <c r="J323" s="41"/>
      <c r="K323" s="41"/>
      <c r="L323" s="45"/>
      <c r="M323" s="219"/>
      <c r="N323" s="220"/>
      <c r="O323" s="85"/>
      <c r="P323" s="85"/>
      <c r="Q323" s="85"/>
      <c r="R323" s="85"/>
      <c r="S323" s="85"/>
      <c r="T323" s="86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148</v>
      </c>
      <c r="AU323" s="18" t="s">
        <v>83</v>
      </c>
    </row>
    <row r="324" s="13" customFormat="1">
      <c r="A324" s="13"/>
      <c r="B324" s="226"/>
      <c r="C324" s="227"/>
      <c r="D324" s="216" t="s">
        <v>159</v>
      </c>
      <c r="E324" s="228" t="s">
        <v>19</v>
      </c>
      <c r="F324" s="229" t="s">
        <v>491</v>
      </c>
      <c r="G324" s="227"/>
      <c r="H324" s="228" t="s">
        <v>19</v>
      </c>
      <c r="I324" s="230"/>
      <c r="J324" s="227"/>
      <c r="K324" s="227"/>
      <c r="L324" s="231"/>
      <c r="M324" s="232"/>
      <c r="N324" s="233"/>
      <c r="O324" s="233"/>
      <c r="P324" s="233"/>
      <c r="Q324" s="233"/>
      <c r="R324" s="233"/>
      <c r="S324" s="233"/>
      <c r="T324" s="234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5" t="s">
        <v>159</v>
      </c>
      <c r="AU324" s="235" t="s">
        <v>83</v>
      </c>
      <c r="AV324" s="13" t="s">
        <v>81</v>
      </c>
      <c r="AW324" s="13" t="s">
        <v>35</v>
      </c>
      <c r="AX324" s="13" t="s">
        <v>73</v>
      </c>
      <c r="AY324" s="235" t="s">
        <v>119</v>
      </c>
    </row>
    <row r="325" s="14" customFormat="1">
      <c r="A325" s="14"/>
      <c r="B325" s="236"/>
      <c r="C325" s="237"/>
      <c r="D325" s="216" t="s">
        <v>159</v>
      </c>
      <c r="E325" s="238" t="s">
        <v>19</v>
      </c>
      <c r="F325" s="239" t="s">
        <v>500</v>
      </c>
      <c r="G325" s="237"/>
      <c r="H325" s="240">
        <v>12.5</v>
      </c>
      <c r="I325" s="241"/>
      <c r="J325" s="237"/>
      <c r="K325" s="237"/>
      <c r="L325" s="242"/>
      <c r="M325" s="243"/>
      <c r="N325" s="244"/>
      <c r="O325" s="244"/>
      <c r="P325" s="244"/>
      <c r="Q325" s="244"/>
      <c r="R325" s="244"/>
      <c r="S325" s="244"/>
      <c r="T325" s="245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46" t="s">
        <v>159</v>
      </c>
      <c r="AU325" s="246" t="s">
        <v>83</v>
      </c>
      <c r="AV325" s="14" t="s">
        <v>83</v>
      </c>
      <c r="AW325" s="14" t="s">
        <v>35</v>
      </c>
      <c r="AX325" s="14" t="s">
        <v>73</v>
      </c>
      <c r="AY325" s="246" t="s">
        <v>119</v>
      </c>
    </row>
    <row r="326" s="14" customFormat="1">
      <c r="A326" s="14"/>
      <c r="B326" s="236"/>
      <c r="C326" s="237"/>
      <c r="D326" s="216" t="s">
        <v>159</v>
      </c>
      <c r="E326" s="238" t="s">
        <v>19</v>
      </c>
      <c r="F326" s="239" t="s">
        <v>501</v>
      </c>
      <c r="G326" s="237"/>
      <c r="H326" s="240">
        <v>4.5</v>
      </c>
      <c r="I326" s="241"/>
      <c r="J326" s="237"/>
      <c r="K326" s="237"/>
      <c r="L326" s="242"/>
      <c r="M326" s="243"/>
      <c r="N326" s="244"/>
      <c r="O326" s="244"/>
      <c r="P326" s="244"/>
      <c r="Q326" s="244"/>
      <c r="R326" s="244"/>
      <c r="S326" s="244"/>
      <c r="T326" s="245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6" t="s">
        <v>159</v>
      </c>
      <c r="AU326" s="246" t="s">
        <v>83</v>
      </c>
      <c r="AV326" s="14" t="s">
        <v>83</v>
      </c>
      <c r="AW326" s="14" t="s">
        <v>35</v>
      </c>
      <c r="AX326" s="14" t="s">
        <v>73</v>
      </c>
      <c r="AY326" s="246" t="s">
        <v>119</v>
      </c>
    </row>
    <row r="327" s="15" customFormat="1">
      <c r="A327" s="15"/>
      <c r="B327" s="247"/>
      <c r="C327" s="248"/>
      <c r="D327" s="216" t="s">
        <v>159</v>
      </c>
      <c r="E327" s="249" t="s">
        <v>19</v>
      </c>
      <c r="F327" s="250" t="s">
        <v>161</v>
      </c>
      <c r="G327" s="248"/>
      <c r="H327" s="251">
        <v>17</v>
      </c>
      <c r="I327" s="252"/>
      <c r="J327" s="248"/>
      <c r="K327" s="248"/>
      <c r="L327" s="253"/>
      <c r="M327" s="254"/>
      <c r="N327" s="255"/>
      <c r="O327" s="255"/>
      <c r="P327" s="255"/>
      <c r="Q327" s="255"/>
      <c r="R327" s="255"/>
      <c r="S327" s="255"/>
      <c r="T327" s="256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57" t="s">
        <v>159</v>
      </c>
      <c r="AU327" s="257" t="s">
        <v>83</v>
      </c>
      <c r="AV327" s="15" t="s">
        <v>118</v>
      </c>
      <c r="AW327" s="15" t="s">
        <v>35</v>
      </c>
      <c r="AX327" s="15" t="s">
        <v>81</v>
      </c>
      <c r="AY327" s="257" t="s">
        <v>119</v>
      </c>
    </row>
    <row r="328" s="2" customFormat="1" ht="16.5" customHeight="1">
      <c r="A328" s="39"/>
      <c r="B328" s="40"/>
      <c r="C328" s="203" t="s">
        <v>502</v>
      </c>
      <c r="D328" s="203" t="s">
        <v>120</v>
      </c>
      <c r="E328" s="204" t="s">
        <v>503</v>
      </c>
      <c r="F328" s="205" t="s">
        <v>504</v>
      </c>
      <c r="G328" s="206" t="s">
        <v>221</v>
      </c>
      <c r="H328" s="207">
        <v>17</v>
      </c>
      <c r="I328" s="208"/>
      <c r="J328" s="209">
        <f>ROUND(I328*H328,2)</f>
        <v>0</v>
      </c>
      <c r="K328" s="205" t="s">
        <v>146</v>
      </c>
      <c r="L328" s="45"/>
      <c r="M328" s="210" t="s">
        <v>19</v>
      </c>
      <c r="N328" s="211" t="s">
        <v>44</v>
      </c>
      <c r="O328" s="85"/>
      <c r="P328" s="212">
        <f>O328*H328</f>
        <v>0</v>
      </c>
      <c r="Q328" s="212">
        <v>0</v>
      </c>
      <c r="R328" s="212">
        <f>Q328*H328</f>
        <v>0</v>
      </c>
      <c r="S328" s="212">
        <v>0</v>
      </c>
      <c r="T328" s="213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14" t="s">
        <v>118</v>
      </c>
      <c r="AT328" s="214" t="s">
        <v>120</v>
      </c>
      <c r="AU328" s="214" t="s">
        <v>83</v>
      </c>
      <c r="AY328" s="18" t="s">
        <v>119</v>
      </c>
      <c r="BE328" s="215">
        <f>IF(N328="základní",J328,0)</f>
        <v>0</v>
      </c>
      <c r="BF328" s="215">
        <f>IF(N328="snížená",J328,0)</f>
        <v>0</v>
      </c>
      <c r="BG328" s="215">
        <f>IF(N328="zákl. přenesená",J328,0)</f>
        <v>0</v>
      </c>
      <c r="BH328" s="215">
        <f>IF(N328="sníž. přenesená",J328,0)</f>
        <v>0</v>
      </c>
      <c r="BI328" s="215">
        <f>IF(N328="nulová",J328,0)</f>
        <v>0</v>
      </c>
      <c r="BJ328" s="18" t="s">
        <v>81</v>
      </c>
      <c r="BK328" s="215">
        <f>ROUND(I328*H328,2)</f>
        <v>0</v>
      </c>
      <c r="BL328" s="18" t="s">
        <v>118</v>
      </c>
      <c r="BM328" s="214" t="s">
        <v>505</v>
      </c>
    </row>
    <row r="329" s="2" customFormat="1">
      <c r="A329" s="39"/>
      <c r="B329" s="40"/>
      <c r="C329" s="41"/>
      <c r="D329" s="216" t="s">
        <v>125</v>
      </c>
      <c r="E329" s="41"/>
      <c r="F329" s="217" t="s">
        <v>506</v>
      </c>
      <c r="G329" s="41"/>
      <c r="H329" s="41"/>
      <c r="I329" s="218"/>
      <c r="J329" s="41"/>
      <c r="K329" s="41"/>
      <c r="L329" s="45"/>
      <c r="M329" s="219"/>
      <c r="N329" s="220"/>
      <c r="O329" s="85"/>
      <c r="P329" s="85"/>
      <c r="Q329" s="85"/>
      <c r="R329" s="85"/>
      <c r="S329" s="85"/>
      <c r="T329" s="86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T329" s="18" t="s">
        <v>125</v>
      </c>
      <c r="AU329" s="18" t="s">
        <v>83</v>
      </c>
    </row>
    <row r="330" s="2" customFormat="1">
      <c r="A330" s="39"/>
      <c r="B330" s="40"/>
      <c r="C330" s="41"/>
      <c r="D330" s="224" t="s">
        <v>148</v>
      </c>
      <c r="E330" s="41"/>
      <c r="F330" s="225" t="s">
        <v>507</v>
      </c>
      <c r="G330" s="41"/>
      <c r="H330" s="41"/>
      <c r="I330" s="218"/>
      <c r="J330" s="41"/>
      <c r="K330" s="41"/>
      <c r="L330" s="45"/>
      <c r="M330" s="219"/>
      <c r="N330" s="220"/>
      <c r="O330" s="85"/>
      <c r="P330" s="85"/>
      <c r="Q330" s="85"/>
      <c r="R330" s="85"/>
      <c r="S330" s="85"/>
      <c r="T330" s="86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8" t="s">
        <v>148</v>
      </c>
      <c r="AU330" s="18" t="s">
        <v>83</v>
      </c>
    </row>
    <row r="331" s="13" customFormat="1">
      <c r="A331" s="13"/>
      <c r="B331" s="226"/>
      <c r="C331" s="227"/>
      <c r="D331" s="216" t="s">
        <v>159</v>
      </c>
      <c r="E331" s="228" t="s">
        <v>19</v>
      </c>
      <c r="F331" s="229" t="s">
        <v>491</v>
      </c>
      <c r="G331" s="227"/>
      <c r="H331" s="228" t="s">
        <v>19</v>
      </c>
      <c r="I331" s="230"/>
      <c r="J331" s="227"/>
      <c r="K331" s="227"/>
      <c r="L331" s="231"/>
      <c r="M331" s="232"/>
      <c r="N331" s="233"/>
      <c r="O331" s="233"/>
      <c r="P331" s="233"/>
      <c r="Q331" s="233"/>
      <c r="R331" s="233"/>
      <c r="S331" s="233"/>
      <c r="T331" s="234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5" t="s">
        <v>159</v>
      </c>
      <c r="AU331" s="235" t="s">
        <v>83</v>
      </c>
      <c r="AV331" s="13" t="s">
        <v>81</v>
      </c>
      <c r="AW331" s="13" t="s">
        <v>35</v>
      </c>
      <c r="AX331" s="13" t="s">
        <v>73</v>
      </c>
      <c r="AY331" s="235" t="s">
        <v>119</v>
      </c>
    </row>
    <row r="332" s="14" customFormat="1">
      <c r="A332" s="14"/>
      <c r="B332" s="236"/>
      <c r="C332" s="237"/>
      <c r="D332" s="216" t="s">
        <v>159</v>
      </c>
      <c r="E332" s="238" t="s">
        <v>19</v>
      </c>
      <c r="F332" s="239" t="s">
        <v>500</v>
      </c>
      <c r="G332" s="237"/>
      <c r="H332" s="240">
        <v>12.5</v>
      </c>
      <c r="I332" s="241"/>
      <c r="J332" s="237"/>
      <c r="K332" s="237"/>
      <c r="L332" s="242"/>
      <c r="M332" s="243"/>
      <c r="N332" s="244"/>
      <c r="O332" s="244"/>
      <c r="P332" s="244"/>
      <c r="Q332" s="244"/>
      <c r="R332" s="244"/>
      <c r="S332" s="244"/>
      <c r="T332" s="245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6" t="s">
        <v>159</v>
      </c>
      <c r="AU332" s="246" t="s">
        <v>83</v>
      </c>
      <c r="AV332" s="14" t="s">
        <v>83</v>
      </c>
      <c r="AW332" s="14" t="s">
        <v>35</v>
      </c>
      <c r="AX332" s="14" t="s">
        <v>73</v>
      </c>
      <c r="AY332" s="246" t="s">
        <v>119</v>
      </c>
    </row>
    <row r="333" s="14" customFormat="1">
      <c r="A333" s="14"/>
      <c r="B333" s="236"/>
      <c r="C333" s="237"/>
      <c r="D333" s="216" t="s">
        <v>159</v>
      </c>
      <c r="E333" s="238" t="s">
        <v>19</v>
      </c>
      <c r="F333" s="239" t="s">
        <v>501</v>
      </c>
      <c r="G333" s="237"/>
      <c r="H333" s="240">
        <v>4.5</v>
      </c>
      <c r="I333" s="241"/>
      <c r="J333" s="237"/>
      <c r="K333" s="237"/>
      <c r="L333" s="242"/>
      <c r="M333" s="243"/>
      <c r="N333" s="244"/>
      <c r="O333" s="244"/>
      <c r="P333" s="244"/>
      <c r="Q333" s="244"/>
      <c r="R333" s="244"/>
      <c r="S333" s="244"/>
      <c r="T333" s="245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6" t="s">
        <v>159</v>
      </c>
      <c r="AU333" s="246" t="s">
        <v>83</v>
      </c>
      <c r="AV333" s="14" t="s">
        <v>83</v>
      </c>
      <c r="AW333" s="14" t="s">
        <v>35</v>
      </c>
      <c r="AX333" s="14" t="s">
        <v>73</v>
      </c>
      <c r="AY333" s="246" t="s">
        <v>119</v>
      </c>
    </row>
    <row r="334" s="15" customFormat="1">
      <c r="A334" s="15"/>
      <c r="B334" s="247"/>
      <c r="C334" s="248"/>
      <c r="D334" s="216" t="s">
        <v>159</v>
      </c>
      <c r="E334" s="249" t="s">
        <v>19</v>
      </c>
      <c r="F334" s="250" t="s">
        <v>161</v>
      </c>
      <c r="G334" s="248"/>
      <c r="H334" s="251">
        <v>17</v>
      </c>
      <c r="I334" s="252"/>
      <c r="J334" s="248"/>
      <c r="K334" s="248"/>
      <c r="L334" s="253"/>
      <c r="M334" s="254"/>
      <c r="N334" s="255"/>
      <c r="O334" s="255"/>
      <c r="P334" s="255"/>
      <c r="Q334" s="255"/>
      <c r="R334" s="255"/>
      <c r="S334" s="255"/>
      <c r="T334" s="256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57" t="s">
        <v>159</v>
      </c>
      <c r="AU334" s="257" t="s">
        <v>83</v>
      </c>
      <c r="AV334" s="15" t="s">
        <v>118</v>
      </c>
      <c r="AW334" s="15" t="s">
        <v>35</v>
      </c>
      <c r="AX334" s="15" t="s">
        <v>81</v>
      </c>
      <c r="AY334" s="257" t="s">
        <v>119</v>
      </c>
    </row>
    <row r="335" s="2" customFormat="1" ht="16.5" customHeight="1">
      <c r="A335" s="39"/>
      <c r="B335" s="40"/>
      <c r="C335" s="203" t="s">
        <v>508</v>
      </c>
      <c r="D335" s="203" t="s">
        <v>120</v>
      </c>
      <c r="E335" s="204" t="s">
        <v>509</v>
      </c>
      <c r="F335" s="205" t="s">
        <v>510</v>
      </c>
      <c r="G335" s="206" t="s">
        <v>327</v>
      </c>
      <c r="H335" s="207">
        <v>0.081000000000000003</v>
      </c>
      <c r="I335" s="208"/>
      <c r="J335" s="209">
        <f>ROUND(I335*H335,2)</f>
        <v>0</v>
      </c>
      <c r="K335" s="205" t="s">
        <v>146</v>
      </c>
      <c r="L335" s="45"/>
      <c r="M335" s="210" t="s">
        <v>19</v>
      </c>
      <c r="N335" s="211" t="s">
        <v>44</v>
      </c>
      <c r="O335" s="85"/>
      <c r="P335" s="212">
        <f>O335*H335</f>
        <v>0</v>
      </c>
      <c r="Q335" s="212">
        <v>1.0463199999999999</v>
      </c>
      <c r="R335" s="212">
        <f>Q335*H335</f>
        <v>0.084751919999999994</v>
      </c>
      <c r="S335" s="212">
        <v>0</v>
      </c>
      <c r="T335" s="213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14" t="s">
        <v>118</v>
      </c>
      <c r="AT335" s="214" t="s">
        <v>120</v>
      </c>
      <c r="AU335" s="214" t="s">
        <v>83</v>
      </c>
      <c r="AY335" s="18" t="s">
        <v>119</v>
      </c>
      <c r="BE335" s="215">
        <f>IF(N335="základní",J335,0)</f>
        <v>0</v>
      </c>
      <c r="BF335" s="215">
        <f>IF(N335="snížená",J335,0)</f>
        <v>0</v>
      </c>
      <c r="BG335" s="215">
        <f>IF(N335="zákl. přenesená",J335,0)</f>
        <v>0</v>
      </c>
      <c r="BH335" s="215">
        <f>IF(N335="sníž. přenesená",J335,0)</f>
        <v>0</v>
      </c>
      <c r="BI335" s="215">
        <f>IF(N335="nulová",J335,0)</f>
        <v>0</v>
      </c>
      <c r="BJ335" s="18" t="s">
        <v>81</v>
      </c>
      <c r="BK335" s="215">
        <f>ROUND(I335*H335,2)</f>
        <v>0</v>
      </c>
      <c r="BL335" s="18" t="s">
        <v>118</v>
      </c>
      <c r="BM335" s="214" t="s">
        <v>511</v>
      </c>
    </row>
    <row r="336" s="2" customFormat="1">
      <c r="A336" s="39"/>
      <c r="B336" s="40"/>
      <c r="C336" s="41"/>
      <c r="D336" s="216" t="s">
        <v>125</v>
      </c>
      <c r="E336" s="41"/>
      <c r="F336" s="217" t="s">
        <v>512</v>
      </c>
      <c r="G336" s="41"/>
      <c r="H336" s="41"/>
      <c r="I336" s="218"/>
      <c r="J336" s="41"/>
      <c r="K336" s="41"/>
      <c r="L336" s="45"/>
      <c r="M336" s="219"/>
      <c r="N336" s="220"/>
      <c r="O336" s="85"/>
      <c r="P336" s="85"/>
      <c r="Q336" s="85"/>
      <c r="R336" s="85"/>
      <c r="S336" s="85"/>
      <c r="T336" s="86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125</v>
      </c>
      <c r="AU336" s="18" t="s">
        <v>83</v>
      </c>
    </row>
    <row r="337" s="2" customFormat="1">
      <c r="A337" s="39"/>
      <c r="B337" s="40"/>
      <c r="C337" s="41"/>
      <c r="D337" s="224" t="s">
        <v>148</v>
      </c>
      <c r="E337" s="41"/>
      <c r="F337" s="225" t="s">
        <v>513</v>
      </c>
      <c r="G337" s="41"/>
      <c r="H337" s="41"/>
      <c r="I337" s="218"/>
      <c r="J337" s="41"/>
      <c r="K337" s="41"/>
      <c r="L337" s="45"/>
      <c r="M337" s="219"/>
      <c r="N337" s="220"/>
      <c r="O337" s="85"/>
      <c r="P337" s="85"/>
      <c r="Q337" s="85"/>
      <c r="R337" s="85"/>
      <c r="S337" s="85"/>
      <c r="T337" s="86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148</v>
      </c>
      <c r="AU337" s="18" t="s">
        <v>83</v>
      </c>
    </row>
    <row r="338" s="13" customFormat="1">
      <c r="A338" s="13"/>
      <c r="B338" s="226"/>
      <c r="C338" s="227"/>
      <c r="D338" s="216" t="s">
        <v>159</v>
      </c>
      <c r="E338" s="228" t="s">
        <v>19</v>
      </c>
      <c r="F338" s="229" t="s">
        <v>491</v>
      </c>
      <c r="G338" s="227"/>
      <c r="H338" s="228" t="s">
        <v>19</v>
      </c>
      <c r="I338" s="230"/>
      <c r="J338" s="227"/>
      <c r="K338" s="227"/>
      <c r="L338" s="231"/>
      <c r="M338" s="232"/>
      <c r="N338" s="233"/>
      <c r="O338" s="233"/>
      <c r="P338" s="233"/>
      <c r="Q338" s="233"/>
      <c r="R338" s="233"/>
      <c r="S338" s="233"/>
      <c r="T338" s="234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5" t="s">
        <v>159</v>
      </c>
      <c r="AU338" s="235" t="s">
        <v>83</v>
      </c>
      <c r="AV338" s="13" t="s">
        <v>81</v>
      </c>
      <c r="AW338" s="13" t="s">
        <v>35</v>
      </c>
      <c r="AX338" s="13" t="s">
        <v>73</v>
      </c>
      <c r="AY338" s="235" t="s">
        <v>119</v>
      </c>
    </row>
    <row r="339" s="13" customFormat="1">
      <c r="A339" s="13"/>
      <c r="B339" s="226"/>
      <c r="C339" s="227"/>
      <c r="D339" s="216" t="s">
        <v>159</v>
      </c>
      <c r="E339" s="228" t="s">
        <v>19</v>
      </c>
      <c r="F339" s="229" t="s">
        <v>514</v>
      </c>
      <c r="G339" s="227"/>
      <c r="H339" s="228" t="s">
        <v>19</v>
      </c>
      <c r="I339" s="230"/>
      <c r="J339" s="227"/>
      <c r="K339" s="227"/>
      <c r="L339" s="231"/>
      <c r="M339" s="232"/>
      <c r="N339" s="233"/>
      <c r="O339" s="233"/>
      <c r="P339" s="233"/>
      <c r="Q339" s="233"/>
      <c r="R339" s="233"/>
      <c r="S339" s="233"/>
      <c r="T339" s="234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5" t="s">
        <v>159</v>
      </c>
      <c r="AU339" s="235" t="s">
        <v>83</v>
      </c>
      <c r="AV339" s="13" t="s">
        <v>81</v>
      </c>
      <c r="AW339" s="13" t="s">
        <v>35</v>
      </c>
      <c r="AX339" s="13" t="s">
        <v>73</v>
      </c>
      <c r="AY339" s="235" t="s">
        <v>119</v>
      </c>
    </row>
    <row r="340" s="14" customFormat="1">
      <c r="A340" s="14"/>
      <c r="B340" s="236"/>
      <c r="C340" s="237"/>
      <c r="D340" s="216" t="s">
        <v>159</v>
      </c>
      <c r="E340" s="238" t="s">
        <v>19</v>
      </c>
      <c r="F340" s="239" t="s">
        <v>515</v>
      </c>
      <c r="G340" s="237"/>
      <c r="H340" s="240">
        <v>0.081000000000000003</v>
      </c>
      <c r="I340" s="241"/>
      <c r="J340" s="237"/>
      <c r="K340" s="237"/>
      <c r="L340" s="242"/>
      <c r="M340" s="243"/>
      <c r="N340" s="244"/>
      <c r="O340" s="244"/>
      <c r="P340" s="244"/>
      <c r="Q340" s="244"/>
      <c r="R340" s="244"/>
      <c r="S340" s="244"/>
      <c r="T340" s="245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6" t="s">
        <v>159</v>
      </c>
      <c r="AU340" s="246" t="s">
        <v>83</v>
      </c>
      <c r="AV340" s="14" t="s">
        <v>83</v>
      </c>
      <c r="AW340" s="14" t="s">
        <v>35</v>
      </c>
      <c r="AX340" s="14" t="s">
        <v>81</v>
      </c>
      <c r="AY340" s="246" t="s">
        <v>119</v>
      </c>
    </row>
    <row r="341" s="2" customFormat="1" ht="16.5" customHeight="1">
      <c r="A341" s="39"/>
      <c r="B341" s="40"/>
      <c r="C341" s="203" t="s">
        <v>516</v>
      </c>
      <c r="D341" s="203" t="s">
        <v>120</v>
      </c>
      <c r="E341" s="204" t="s">
        <v>517</v>
      </c>
      <c r="F341" s="205" t="s">
        <v>518</v>
      </c>
      <c r="G341" s="206" t="s">
        <v>327</v>
      </c>
      <c r="H341" s="207">
        <v>0.087999999999999995</v>
      </c>
      <c r="I341" s="208"/>
      <c r="J341" s="209">
        <f>ROUND(I341*H341,2)</f>
        <v>0</v>
      </c>
      <c r="K341" s="205" t="s">
        <v>146</v>
      </c>
      <c r="L341" s="45"/>
      <c r="M341" s="210" t="s">
        <v>19</v>
      </c>
      <c r="N341" s="211" t="s">
        <v>44</v>
      </c>
      <c r="O341" s="85"/>
      <c r="P341" s="212">
        <f>O341*H341</f>
        <v>0</v>
      </c>
      <c r="Q341" s="212">
        <v>1.06277</v>
      </c>
      <c r="R341" s="212">
        <f>Q341*H341</f>
        <v>0.093523759999999997</v>
      </c>
      <c r="S341" s="212">
        <v>0</v>
      </c>
      <c r="T341" s="213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14" t="s">
        <v>118</v>
      </c>
      <c r="AT341" s="214" t="s">
        <v>120</v>
      </c>
      <c r="AU341" s="214" t="s">
        <v>83</v>
      </c>
      <c r="AY341" s="18" t="s">
        <v>119</v>
      </c>
      <c r="BE341" s="215">
        <f>IF(N341="základní",J341,0)</f>
        <v>0</v>
      </c>
      <c r="BF341" s="215">
        <f>IF(N341="snížená",J341,0)</f>
        <v>0</v>
      </c>
      <c r="BG341" s="215">
        <f>IF(N341="zákl. přenesená",J341,0)</f>
        <v>0</v>
      </c>
      <c r="BH341" s="215">
        <f>IF(N341="sníž. přenesená",J341,0)</f>
        <v>0</v>
      </c>
      <c r="BI341" s="215">
        <f>IF(N341="nulová",J341,0)</f>
        <v>0</v>
      </c>
      <c r="BJ341" s="18" t="s">
        <v>81</v>
      </c>
      <c r="BK341" s="215">
        <f>ROUND(I341*H341,2)</f>
        <v>0</v>
      </c>
      <c r="BL341" s="18" t="s">
        <v>118</v>
      </c>
      <c r="BM341" s="214" t="s">
        <v>519</v>
      </c>
    </row>
    <row r="342" s="2" customFormat="1">
      <c r="A342" s="39"/>
      <c r="B342" s="40"/>
      <c r="C342" s="41"/>
      <c r="D342" s="216" t="s">
        <v>125</v>
      </c>
      <c r="E342" s="41"/>
      <c r="F342" s="217" t="s">
        <v>520</v>
      </c>
      <c r="G342" s="41"/>
      <c r="H342" s="41"/>
      <c r="I342" s="218"/>
      <c r="J342" s="41"/>
      <c r="K342" s="41"/>
      <c r="L342" s="45"/>
      <c r="M342" s="219"/>
      <c r="N342" s="220"/>
      <c r="O342" s="85"/>
      <c r="P342" s="85"/>
      <c r="Q342" s="85"/>
      <c r="R342" s="85"/>
      <c r="S342" s="85"/>
      <c r="T342" s="86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T342" s="18" t="s">
        <v>125</v>
      </c>
      <c r="AU342" s="18" t="s">
        <v>83</v>
      </c>
    </row>
    <row r="343" s="2" customFormat="1">
      <c r="A343" s="39"/>
      <c r="B343" s="40"/>
      <c r="C343" s="41"/>
      <c r="D343" s="224" t="s">
        <v>148</v>
      </c>
      <c r="E343" s="41"/>
      <c r="F343" s="225" t="s">
        <v>521</v>
      </c>
      <c r="G343" s="41"/>
      <c r="H343" s="41"/>
      <c r="I343" s="218"/>
      <c r="J343" s="41"/>
      <c r="K343" s="41"/>
      <c r="L343" s="45"/>
      <c r="M343" s="219"/>
      <c r="N343" s="220"/>
      <c r="O343" s="85"/>
      <c r="P343" s="85"/>
      <c r="Q343" s="85"/>
      <c r="R343" s="85"/>
      <c r="S343" s="85"/>
      <c r="T343" s="86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T343" s="18" t="s">
        <v>148</v>
      </c>
      <c r="AU343" s="18" t="s">
        <v>83</v>
      </c>
    </row>
    <row r="344" s="13" customFormat="1">
      <c r="A344" s="13"/>
      <c r="B344" s="226"/>
      <c r="C344" s="227"/>
      <c r="D344" s="216" t="s">
        <v>159</v>
      </c>
      <c r="E344" s="228" t="s">
        <v>19</v>
      </c>
      <c r="F344" s="229" t="s">
        <v>491</v>
      </c>
      <c r="G344" s="227"/>
      <c r="H344" s="228" t="s">
        <v>19</v>
      </c>
      <c r="I344" s="230"/>
      <c r="J344" s="227"/>
      <c r="K344" s="227"/>
      <c r="L344" s="231"/>
      <c r="M344" s="232"/>
      <c r="N344" s="233"/>
      <c r="O344" s="233"/>
      <c r="P344" s="233"/>
      <c r="Q344" s="233"/>
      <c r="R344" s="233"/>
      <c r="S344" s="233"/>
      <c r="T344" s="234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5" t="s">
        <v>159</v>
      </c>
      <c r="AU344" s="235" t="s">
        <v>83</v>
      </c>
      <c r="AV344" s="13" t="s">
        <v>81</v>
      </c>
      <c r="AW344" s="13" t="s">
        <v>35</v>
      </c>
      <c r="AX344" s="13" t="s">
        <v>73</v>
      </c>
      <c r="AY344" s="235" t="s">
        <v>119</v>
      </c>
    </row>
    <row r="345" s="14" customFormat="1">
      <c r="A345" s="14"/>
      <c r="B345" s="236"/>
      <c r="C345" s="237"/>
      <c r="D345" s="216" t="s">
        <v>159</v>
      </c>
      <c r="E345" s="238" t="s">
        <v>19</v>
      </c>
      <c r="F345" s="239" t="s">
        <v>522</v>
      </c>
      <c r="G345" s="237"/>
      <c r="H345" s="240">
        <v>0.087999999999999995</v>
      </c>
      <c r="I345" s="241"/>
      <c r="J345" s="237"/>
      <c r="K345" s="237"/>
      <c r="L345" s="242"/>
      <c r="M345" s="243"/>
      <c r="N345" s="244"/>
      <c r="O345" s="244"/>
      <c r="P345" s="244"/>
      <c r="Q345" s="244"/>
      <c r="R345" s="244"/>
      <c r="S345" s="244"/>
      <c r="T345" s="245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46" t="s">
        <v>159</v>
      </c>
      <c r="AU345" s="246" t="s">
        <v>83</v>
      </c>
      <c r="AV345" s="14" t="s">
        <v>83</v>
      </c>
      <c r="AW345" s="14" t="s">
        <v>35</v>
      </c>
      <c r="AX345" s="14" t="s">
        <v>73</v>
      </c>
      <c r="AY345" s="246" t="s">
        <v>119</v>
      </c>
    </row>
    <row r="346" s="15" customFormat="1">
      <c r="A346" s="15"/>
      <c r="B346" s="247"/>
      <c r="C346" s="248"/>
      <c r="D346" s="216" t="s">
        <v>159</v>
      </c>
      <c r="E346" s="249" t="s">
        <v>19</v>
      </c>
      <c r="F346" s="250" t="s">
        <v>161</v>
      </c>
      <c r="G346" s="248"/>
      <c r="H346" s="251">
        <v>0.087999999999999995</v>
      </c>
      <c r="I346" s="252"/>
      <c r="J346" s="248"/>
      <c r="K346" s="248"/>
      <c r="L346" s="253"/>
      <c r="M346" s="254"/>
      <c r="N346" s="255"/>
      <c r="O346" s="255"/>
      <c r="P346" s="255"/>
      <c r="Q346" s="255"/>
      <c r="R346" s="255"/>
      <c r="S346" s="255"/>
      <c r="T346" s="256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57" t="s">
        <v>159</v>
      </c>
      <c r="AU346" s="257" t="s">
        <v>83</v>
      </c>
      <c r="AV346" s="15" t="s">
        <v>118</v>
      </c>
      <c r="AW346" s="15" t="s">
        <v>35</v>
      </c>
      <c r="AX346" s="15" t="s">
        <v>81</v>
      </c>
      <c r="AY346" s="257" t="s">
        <v>119</v>
      </c>
    </row>
    <row r="347" s="2" customFormat="1" ht="16.5" customHeight="1">
      <c r="A347" s="39"/>
      <c r="B347" s="40"/>
      <c r="C347" s="203" t="s">
        <v>523</v>
      </c>
      <c r="D347" s="203" t="s">
        <v>120</v>
      </c>
      <c r="E347" s="204" t="s">
        <v>524</v>
      </c>
      <c r="F347" s="205" t="s">
        <v>525</v>
      </c>
      <c r="G347" s="206" t="s">
        <v>253</v>
      </c>
      <c r="H347" s="207">
        <v>6</v>
      </c>
      <c r="I347" s="208"/>
      <c r="J347" s="209">
        <f>ROUND(I347*H347,2)</f>
        <v>0</v>
      </c>
      <c r="K347" s="205" t="s">
        <v>146</v>
      </c>
      <c r="L347" s="45"/>
      <c r="M347" s="210" t="s">
        <v>19</v>
      </c>
      <c r="N347" s="211" t="s">
        <v>44</v>
      </c>
      <c r="O347" s="85"/>
      <c r="P347" s="212">
        <f>O347*H347</f>
        <v>0</v>
      </c>
      <c r="Q347" s="212">
        <v>0</v>
      </c>
      <c r="R347" s="212">
        <f>Q347*H347</f>
        <v>0</v>
      </c>
      <c r="S347" s="212">
        <v>0</v>
      </c>
      <c r="T347" s="213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14" t="s">
        <v>118</v>
      </c>
      <c r="AT347" s="214" t="s">
        <v>120</v>
      </c>
      <c r="AU347" s="214" t="s">
        <v>83</v>
      </c>
      <c r="AY347" s="18" t="s">
        <v>119</v>
      </c>
      <c r="BE347" s="215">
        <f>IF(N347="základní",J347,0)</f>
        <v>0</v>
      </c>
      <c r="BF347" s="215">
        <f>IF(N347="snížená",J347,0)</f>
        <v>0</v>
      </c>
      <c r="BG347" s="215">
        <f>IF(N347="zákl. přenesená",J347,0)</f>
        <v>0</v>
      </c>
      <c r="BH347" s="215">
        <f>IF(N347="sníž. přenesená",J347,0)</f>
        <v>0</v>
      </c>
      <c r="BI347" s="215">
        <f>IF(N347="nulová",J347,0)</f>
        <v>0</v>
      </c>
      <c r="BJ347" s="18" t="s">
        <v>81</v>
      </c>
      <c r="BK347" s="215">
        <f>ROUND(I347*H347,2)</f>
        <v>0</v>
      </c>
      <c r="BL347" s="18" t="s">
        <v>118</v>
      </c>
      <c r="BM347" s="214" t="s">
        <v>526</v>
      </c>
    </row>
    <row r="348" s="2" customFormat="1">
      <c r="A348" s="39"/>
      <c r="B348" s="40"/>
      <c r="C348" s="41"/>
      <c r="D348" s="216" t="s">
        <v>125</v>
      </c>
      <c r="E348" s="41"/>
      <c r="F348" s="217" t="s">
        <v>527</v>
      </c>
      <c r="G348" s="41"/>
      <c r="H348" s="41"/>
      <c r="I348" s="218"/>
      <c r="J348" s="41"/>
      <c r="K348" s="41"/>
      <c r="L348" s="45"/>
      <c r="M348" s="219"/>
      <c r="N348" s="220"/>
      <c r="O348" s="85"/>
      <c r="P348" s="85"/>
      <c r="Q348" s="85"/>
      <c r="R348" s="85"/>
      <c r="S348" s="85"/>
      <c r="T348" s="86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8" t="s">
        <v>125</v>
      </c>
      <c r="AU348" s="18" t="s">
        <v>83</v>
      </c>
    </row>
    <row r="349" s="2" customFormat="1">
      <c r="A349" s="39"/>
      <c r="B349" s="40"/>
      <c r="C349" s="41"/>
      <c r="D349" s="224" t="s">
        <v>148</v>
      </c>
      <c r="E349" s="41"/>
      <c r="F349" s="225" t="s">
        <v>528</v>
      </c>
      <c r="G349" s="41"/>
      <c r="H349" s="41"/>
      <c r="I349" s="218"/>
      <c r="J349" s="41"/>
      <c r="K349" s="41"/>
      <c r="L349" s="45"/>
      <c r="M349" s="219"/>
      <c r="N349" s="220"/>
      <c r="O349" s="85"/>
      <c r="P349" s="85"/>
      <c r="Q349" s="85"/>
      <c r="R349" s="85"/>
      <c r="S349" s="85"/>
      <c r="T349" s="86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18" t="s">
        <v>148</v>
      </c>
      <c r="AU349" s="18" t="s">
        <v>83</v>
      </c>
    </row>
    <row r="350" s="14" customFormat="1">
      <c r="A350" s="14"/>
      <c r="B350" s="236"/>
      <c r="C350" s="237"/>
      <c r="D350" s="216" t="s">
        <v>159</v>
      </c>
      <c r="E350" s="238" t="s">
        <v>19</v>
      </c>
      <c r="F350" s="239" t="s">
        <v>529</v>
      </c>
      <c r="G350" s="237"/>
      <c r="H350" s="240">
        <v>6</v>
      </c>
      <c r="I350" s="241"/>
      <c r="J350" s="237"/>
      <c r="K350" s="237"/>
      <c r="L350" s="242"/>
      <c r="M350" s="243"/>
      <c r="N350" s="244"/>
      <c r="O350" s="244"/>
      <c r="P350" s="244"/>
      <c r="Q350" s="244"/>
      <c r="R350" s="244"/>
      <c r="S350" s="244"/>
      <c r="T350" s="245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46" t="s">
        <v>159</v>
      </c>
      <c r="AU350" s="246" t="s">
        <v>83</v>
      </c>
      <c r="AV350" s="14" t="s">
        <v>83</v>
      </c>
      <c r="AW350" s="14" t="s">
        <v>35</v>
      </c>
      <c r="AX350" s="14" t="s">
        <v>81</v>
      </c>
      <c r="AY350" s="246" t="s">
        <v>119</v>
      </c>
    </row>
    <row r="351" s="2" customFormat="1" ht="24.15" customHeight="1">
      <c r="A351" s="39"/>
      <c r="B351" s="40"/>
      <c r="C351" s="262" t="s">
        <v>530</v>
      </c>
      <c r="D351" s="262" t="s">
        <v>350</v>
      </c>
      <c r="E351" s="263" t="s">
        <v>531</v>
      </c>
      <c r="F351" s="264" t="s">
        <v>532</v>
      </c>
      <c r="G351" s="265" t="s">
        <v>253</v>
      </c>
      <c r="H351" s="266">
        <v>6</v>
      </c>
      <c r="I351" s="267"/>
      <c r="J351" s="268">
        <f>ROUND(I351*H351,2)</f>
        <v>0</v>
      </c>
      <c r="K351" s="264" t="s">
        <v>146</v>
      </c>
      <c r="L351" s="269"/>
      <c r="M351" s="270" t="s">
        <v>19</v>
      </c>
      <c r="N351" s="271" t="s">
        <v>44</v>
      </c>
      <c r="O351" s="85"/>
      <c r="P351" s="212">
        <f>O351*H351</f>
        <v>0</v>
      </c>
      <c r="Q351" s="212">
        <v>0.073999999999999996</v>
      </c>
      <c r="R351" s="212">
        <f>Q351*H351</f>
        <v>0.44399999999999995</v>
      </c>
      <c r="S351" s="212">
        <v>0</v>
      </c>
      <c r="T351" s="213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14" t="s">
        <v>164</v>
      </c>
      <c r="AT351" s="214" t="s">
        <v>350</v>
      </c>
      <c r="AU351" s="214" t="s">
        <v>83</v>
      </c>
      <c r="AY351" s="18" t="s">
        <v>119</v>
      </c>
      <c r="BE351" s="215">
        <f>IF(N351="základní",J351,0)</f>
        <v>0</v>
      </c>
      <c r="BF351" s="215">
        <f>IF(N351="snížená",J351,0)</f>
        <v>0</v>
      </c>
      <c r="BG351" s="215">
        <f>IF(N351="zákl. přenesená",J351,0)</f>
        <v>0</v>
      </c>
      <c r="BH351" s="215">
        <f>IF(N351="sníž. přenesená",J351,0)</f>
        <v>0</v>
      </c>
      <c r="BI351" s="215">
        <f>IF(N351="nulová",J351,0)</f>
        <v>0</v>
      </c>
      <c r="BJ351" s="18" t="s">
        <v>81</v>
      </c>
      <c r="BK351" s="215">
        <f>ROUND(I351*H351,2)</f>
        <v>0</v>
      </c>
      <c r="BL351" s="18" t="s">
        <v>118</v>
      </c>
      <c r="BM351" s="214" t="s">
        <v>533</v>
      </c>
    </row>
    <row r="352" s="2" customFormat="1">
      <c r="A352" s="39"/>
      <c r="B352" s="40"/>
      <c r="C352" s="41"/>
      <c r="D352" s="216" t="s">
        <v>125</v>
      </c>
      <c r="E352" s="41"/>
      <c r="F352" s="217" t="s">
        <v>532</v>
      </c>
      <c r="G352" s="41"/>
      <c r="H352" s="41"/>
      <c r="I352" s="218"/>
      <c r="J352" s="41"/>
      <c r="K352" s="41"/>
      <c r="L352" s="45"/>
      <c r="M352" s="219"/>
      <c r="N352" s="220"/>
      <c r="O352" s="85"/>
      <c r="P352" s="85"/>
      <c r="Q352" s="85"/>
      <c r="R352" s="85"/>
      <c r="S352" s="85"/>
      <c r="T352" s="86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T352" s="18" t="s">
        <v>125</v>
      </c>
      <c r="AU352" s="18" t="s">
        <v>83</v>
      </c>
    </row>
    <row r="353" s="14" customFormat="1">
      <c r="A353" s="14"/>
      <c r="B353" s="236"/>
      <c r="C353" s="237"/>
      <c r="D353" s="216" t="s">
        <v>159</v>
      </c>
      <c r="E353" s="238" t="s">
        <v>19</v>
      </c>
      <c r="F353" s="239" t="s">
        <v>529</v>
      </c>
      <c r="G353" s="237"/>
      <c r="H353" s="240">
        <v>6</v>
      </c>
      <c r="I353" s="241"/>
      <c r="J353" s="237"/>
      <c r="K353" s="237"/>
      <c r="L353" s="242"/>
      <c r="M353" s="243"/>
      <c r="N353" s="244"/>
      <c r="O353" s="244"/>
      <c r="P353" s="244"/>
      <c r="Q353" s="244"/>
      <c r="R353" s="244"/>
      <c r="S353" s="244"/>
      <c r="T353" s="245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46" t="s">
        <v>159</v>
      </c>
      <c r="AU353" s="246" t="s">
        <v>83</v>
      </c>
      <c r="AV353" s="14" t="s">
        <v>83</v>
      </c>
      <c r="AW353" s="14" t="s">
        <v>35</v>
      </c>
      <c r="AX353" s="14" t="s">
        <v>81</v>
      </c>
      <c r="AY353" s="246" t="s">
        <v>119</v>
      </c>
    </row>
    <row r="354" s="12" customFormat="1" ht="22.8" customHeight="1">
      <c r="A354" s="12"/>
      <c r="B354" s="189"/>
      <c r="C354" s="190"/>
      <c r="D354" s="191" t="s">
        <v>72</v>
      </c>
      <c r="E354" s="222" t="s">
        <v>118</v>
      </c>
      <c r="F354" s="222" t="s">
        <v>534</v>
      </c>
      <c r="G354" s="190"/>
      <c r="H354" s="190"/>
      <c r="I354" s="193"/>
      <c r="J354" s="223">
        <f>BK354</f>
        <v>0</v>
      </c>
      <c r="K354" s="190"/>
      <c r="L354" s="195"/>
      <c r="M354" s="196"/>
      <c r="N354" s="197"/>
      <c r="O354" s="197"/>
      <c r="P354" s="198">
        <f>SUM(P355:P359)</f>
        <v>0</v>
      </c>
      <c r="Q354" s="197"/>
      <c r="R354" s="198">
        <f>SUM(R355:R359)</f>
        <v>0.67499999999999993</v>
      </c>
      <c r="S354" s="197"/>
      <c r="T354" s="199">
        <f>SUM(T355:T359)</f>
        <v>0</v>
      </c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R354" s="200" t="s">
        <v>81</v>
      </c>
      <c r="AT354" s="201" t="s">
        <v>72</v>
      </c>
      <c r="AU354" s="201" t="s">
        <v>81</v>
      </c>
      <c r="AY354" s="200" t="s">
        <v>119</v>
      </c>
      <c r="BK354" s="202">
        <f>SUM(BK355:BK359)</f>
        <v>0</v>
      </c>
    </row>
    <row r="355" s="2" customFormat="1" ht="16.5" customHeight="1">
      <c r="A355" s="39"/>
      <c r="B355" s="40"/>
      <c r="C355" s="203" t="s">
        <v>535</v>
      </c>
      <c r="D355" s="203" t="s">
        <v>120</v>
      </c>
      <c r="E355" s="204" t="s">
        <v>536</v>
      </c>
      <c r="F355" s="205" t="s">
        <v>537</v>
      </c>
      <c r="G355" s="206" t="s">
        <v>272</v>
      </c>
      <c r="H355" s="207">
        <v>0.29999999999999999</v>
      </c>
      <c r="I355" s="208"/>
      <c r="J355" s="209">
        <f>ROUND(I355*H355,2)</f>
        <v>0</v>
      </c>
      <c r="K355" s="205" t="s">
        <v>146</v>
      </c>
      <c r="L355" s="45"/>
      <c r="M355" s="210" t="s">
        <v>19</v>
      </c>
      <c r="N355" s="211" t="s">
        <v>44</v>
      </c>
      <c r="O355" s="85"/>
      <c r="P355" s="212">
        <f>O355*H355</f>
        <v>0</v>
      </c>
      <c r="Q355" s="212">
        <v>2.25</v>
      </c>
      <c r="R355" s="212">
        <f>Q355*H355</f>
        <v>0.67499999999999993</v>
      </c>
      <c r="S355" s="212">
        <v>0</v>
      </c>
      <c r="T355" s="213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14" t="s">
        <v>118</v>
      </c>
      <c r="AT355" s="214" t="s">
        <v>120</v>
      </c>
      <c r="AU355" s="214" t="s">
        <v>83</v>
      </c>
      <c r="AY355" s="18" t="s">
        <v>119</v>
      </c>
      <c r="BE355" s="215">
        <f>IF(N355="základní",J355,0)</f>
        <v>0</v>
      </c>
      <c r="BF355" s="215">
        <f>IF(N355="snížená",J355,0)</f>
        <v>0</v>
      </c>
      <c r="BG355" s="215">
        <f>IF(N355="zákl. přenesená",J355,0)</f>
        <v>0</v>
      </c>
      <c r="BH355" s="215">
        <f>IF(N355="sníž. přenesená",J355,0)</f>
        <v>0</v>
      </c>
      <c r="BI355" s="215">
        <f>IF(N355="nulová",J355,0)</f>
        <v>0</v>
      </c>
      <c r="BJ355" s="18" t="s">
        <v>81</v>
      </c>
      <c r="BK355" s="215">
        <f>ROUND(I355*H355,2)</f>
        <v>0</v>
      </c>
      <c r="BL355" s="18" t="s">
        <v>118</v>
      </c>
      <c r="BM355" s="214" t="s">
        <v>538</v>
      </c>
    </row>
    <row r="356" s="2" customFormat="1">
      <c r="A356" s="39"/>
      <c r="B356" s="40"/>
      <c r="C356" s="41"/>
      <c r="D356" s="216" t="s">
        <v>125</v>
      </c>
      <c r="E356" s="41"/>
      <c r="F356" s="217" t="s">
        <v>539</v>
      </c>
      <c r="G356" s="41"/>
      <c r="H356" s="41"/>
      <c r="I356" s="218"/>
      <c r="J356" s="41"/>
      <c r="K356" s="41"/>
      <c r="L356" s="45"/>
      <c r="M356" s="219"/>
      <c r="N356" s="220"/>
      <c r="O356" s="85"/>
      <c r="P356" s="85"/>
      <c r="Q356" s="85"/>
      <c r="R356" s="85"/>
      <c r="S356" s="85"/>
      <c r="T356" s="86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8" t="s">
        <v>125</v>
      </c>
      <c r="AU356" s="18" t="s">
        <v>83</v>
      </c>
    </row>
    <row r="357" s="2" customFormat="1">
      <c r="A357" s="39"/>
      <c r="B357" s="40"/>
      <c r="C357" s="41"/>
      <c r="D357" s="224" t="s">
        <v>148</v>
      </c>
      <c r="E357" s="41"/>
      <c r="F357" s="225" t="s">
        <v>540</v>
      </c>
      <c r="G357" s="41"/>
      <c r="H357" s="41"/>
      <c r="I357" s="218"/>
      <c r="J357" s="41"/>
      <c r="K357" s="41"/>
      <c r="L357" s="45"/>
      <c r="M357" s="219"/>
      <c r="N357" s="220"/>
      <c r="O357" s="85"/>
      <c r="P357" s="85"/>
      <c r="Q357" s="85"/>
      <c r="R357" s="85"/>
      <c r="S357" s="85"/>
      <c r="T357" s="86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8" t="s">
        <v>148</v>
      </c>
      <c r="AU357" s="18" t="s">
        <v>83</v>
      </c>
    </row>
    <row r="358" s="13" customFormat="1">
      <c r="A358" s="13"/>
      <c r="B358" s="226"/>
      <c r="C358" s="227"/>
      <c r="D358" s="216" t="s">
        <v>159</v>
      </c>
      <c r="E358" s="228" t="s">
        <v>19</v>
      </c>
      <c r="F358" s="229" t="s">
        <v>541</v>
      </c>
      <c r="G358" s="227"/>
      <c r="H358" s="228" t="s">
        <v>19</v>
      </c>
      <c r="I358" s="230"/>
      <c r="J358" s="227"/>
      <c r="K358" s="227"/>
      <c r="L358" s="231"/>
      <c r="M358" s="232"/>
      <c r="N358" s="233"/>
      <c r="O358" s="233"/>
      <c r="P358" s="233"/>
      <c r="Q358" s="233"/>
      <c r="R358" s="233"/>
      <c r="S358" s="233"/>
      <c r="T358" s="234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5" t="s">
        <v>159</v>
      </c>
      <c r="AU358" s="235" t="s">
        <v>83</v>
      </c>
      <c r="AV358" s="13" t="s">
        <v>81</v>
      </c>
      <c r="AW358" s="13" t="s">
        <v>35</v>
      </c>
      <c r="AX358" s="13" t="s">
        <v>73</v>
      </c>
      <c r="AY358" s="235" t="s">
        <v>119</v>
      </c>
    </row>
    <row r="359" s="14" customFormat="1">
      <c r="A359" s="14"/>
      <c r="B359" s="236"/>
      <c r="C359" s="237"/>
      <c r="D359" s="216" t="s">
        <v>159</v>
      </c>
      <c r="E359" s="238" t="s">
        <v>19</v>
      </c>
      <c r="F359" s="239" t="s">
        <v>542</v>
      </c>
      <c r="G359" s="237"/>
      <c r="H359" s="240">
        <v>0.29999999999999999</v>
      </c>
      <c r="I359" s="241"/>
      <c r="J359" s="237"/>
      <c r="K359" s="237"/>
      <c r="L359" s="242"/>
      <c r="M359" s="243"/>
      <c r="N359" s="244"/>
      <c r="O359" s="244"/>
      <c r="P359" s="244"/>
      <c r="Q359" s="244"/>
      <c r="R359" s="244"/>
      <c r="S359" s="244"/>
      <c r="T359" s="245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46" t="s">
        <v>159</v>
      </c>
      <c r="AU359" s="246" t="s">
        <v>83</v>
      </c>
      <c r="AV359" s="14" t="s">
        <v>83</v>
      </c>
      <c r="AW359" s="14" t="s">
        <v>35</v>
      </c>
      <c r="AX359" s="14" t="s">
        <v>81</v>
      </c>
      <c r="AY359" s="246" t="s">
        <v>119</v>
      </c>
    </row>
    <row r="360" s="12" customFormat="1" ht="22.8" customHeight="1">
      <c r="A360" s="12"/>
      <c r="B360" s="189"/>
      <c r="C360" s="190"/>
      <c r="D360" s="191" t="s">
        <v>72</v>
      </c>
      <c r="E360" s="222" t="s">
        <v>140</v>
      </c>
      <c r="F360" s="222" t="s">
        <v>543</v>
      </c>
      <c r="G360" s="190"/>
      <c r="H360" s="190"/>
      <c r="I360" s="193"/>
      <c r="J360" s="223">
        <f>BK360</f>
        <v>0</v>
      </c>
      <c r="K360" s="190"/>
      <c r="L360" s="195"/>
      <c r="M360" s="196"/>
      <c r="N360" s="197"/>
      <c r="O360" s="197"/>
      <c r="P360" s="198">
        <f>SUM(P361:P401)</f>
        <v>0</v>
      </c>
      <c r="Q360" s="197"/>
      <c r="R360" s="198">
        <f>SUM(R361:R401)</f>
        <v>12.744920000000001</v>
      </c>
      <c r="S360" s="197"/>
      <c r="T360" s="199">
        <f>SUM(T361:T401)</f>
        <v>0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200" t="s">
        <v>81</v>
      </c>
      <c r="AT360" s="201" t="s">
        <v>72</v>
      </c>
      <c r="AU360" s="201" t="s">
        <v>81</v>
      </c>
      <c r="AY360" s="200" t="s">
        <v>119</v>
      </c>
      <c r="BK360" s="202">
        <f>SUM(BK361:BK401)</f>
        <v>0</v>
      </c>
    </row>
    <row r="361" s="2" customFormat="1" ht="16.5" customHeight="1">
      <c r="A361" s="39"/>
      <c r="B361" s="40"/>
      <c r="C361" s="203" t="s">
        <v>544</v>
      </c>
      <c r="D361" s="203" t="s">
        <v>120</v>
      </c>
      <c r="E361" s="204" t="s">
        <v>545</v>
      </c>
      <c r="F361" s="205" t="s">
        <v>546</v>
      </c>
      <c r="G361" s="206" t="s">
        <v>221</v>
      </c>
      <c r="H361" s="207">
        <v>72</v>
      </c>
      <c r="I361" s="208"/>
      <c r="J361" s="209">
        <f>ROUND(I361*H361,2)</f>
        <v>0</v>
      </c>
      <c r="K361" s="205" t="s">
        <v>146</v>
      </c>
      <c r="L361" s="45"/>
      <c r="M361" s="210" t="s">
        <v>19</v>
      </c>
      <c r="N361" s="211" t="s">
        <v>44</v>
      </c>
      <c r="O361" s="85"/>
      <c r="P361" s="212">
        <f>O361*H361</f>
        <v>0</v>
      </c>
      <c r="Q361" s="212">
        <v>0</v>
      </c>
      <c r="R361" s="212">
        <f>Q361*H361</f>
        <v>0</v>
      </c>
      <c r="S361" s="212">
        <v>0</v>
      </c>
      <c r="T361" s="213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14" t="s">
        <v>118</v>
      </c>
      <c r="AT361" s="214" t="s">
        <v>120</v>
      </c>
      <c r="AU361" s="214" t="s">
        <v>83</v>
      </c>
      <c r="AY361" s="18" t="s">
        <v>119</v>
      </c>
      <c r="BE361" s="215">
        <f>IF(N361="základní",J361,0)</f>
        <v>0</v>
      </c>
      <c r="BF361" s="215">
        <f>IF(N361="snížená",J361,0)</f>
        <v>0</v>
      </c>
      <c r="BG361" s="215">
        <f>IF(N361="zákl. přenesená",J361,0)</f>
        <v>0</v>
      </c>
      <c r="BH361" s="215">
        <f>IF(N361="sníž. přenesená",J361,0)</f>
        <v>0</v>
      </c>
      <c r="BI361" s="215">
        <f>IF(N361="nulová",J361,0)</f>
        <v>0</v>
      </c>
      <c r="BJ361" s="18" t="s">
        <v>81</v>
      </c>
      <c r="BK361" s="215">
        <f>ROUND(I361*H361,2)</f>
        <v>0</v>
      </c>
      <c r="BL361" s="18" t="s">
        <v>118</v>
      </c>
      <c r="BM361" s="214" t="s">
        <v>547</v>
      </c>
    </row>
    <row r="362" s="2" customFormat="1">
      <c r="A362" s="39"/>
      <c r="B362" s="40"/>
      <c r="C362" s="41"/>
      <c r="D362" s="216" t="s">
        <v>125</v>
      </c>
      <c r="E362" s="41"/>
      <c r="F362" s="217" t="s">
        <v>548</v>
      </c>
      <c r="G362" s="41"/>
      <c r="H362" s="41"/>
      <c r="I362" s="218"/>
      <c r="J362" s="41"/>
      <c r="K362" s="41"/>
      <c r="L362" s="45"/>
      <c r="M362" s="219"/>
      <c r="N362" s="220"/>
      <c r="O362" s="85"/>
      <c r="P362" s="85"/>
      <c r="Q362" s="85"/>
      <c r="R362" s="85"/>
      <c r="S362" s="85"/>
      <c r="T362" s="86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8" t="s">
        <v>125</v>
      </c>
      <c r="AU362" s="18" t="s">
        <v>83</v>
      </c>
    </row>
    <row r="363" s="2" customFormat="1">
      <c r="A363" s="39"/>
      <c r="B363" s="40"/>
      <c r="C363" s="41"/>
      <c r="D363" s="224" t="s">
        <v>148</v>
      </c>
      <c r="E363" s="41"/>
      <c r="F363" s="225" t="s">
        <v>549</v>
      </c>
      <c r="G363" s="41"/>
      <c r="H363" s="41"/>
      <c r="I363" s="218"/>
      <c r="J363" s="41"/>
      <c r="K363" s="41"/>
      <c r="L363" s="45"/>
      <c r="M363" s="219"/>
      <c r="N363" s="220"/>
      <c r="O363" s="85"/>
      <c r="P363" s="85"/>
      <c r="Q363" s="85"/>
      <c r="R363" s="85"/>
      <c r="S363" s="85"/>
      <c r="T363" s="86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T363" s="18" t="s">
        <v>148</v>
      </c>
      <c r="AU363" s="18" t="s">
        <v>83</v>
      </c>
    </row>
    <row r="364" s="14" customFormat="1">
      <c r="A364" s="14"/>
      <c r="B364" s="236"/>
      <c r="C364" s="237"/>
      <c r="D364" s="216" t="s">
        <v>159</v>
      </c>
      <c r="E364" s="238" t="s">
        <v>19</v>
      </c>
      <c r="F364" s="239" t="s">
        <v>550</v>
      </c>
      <c r="G364" s="237"/>
      <c r="H364" s="240">
        <v>47</v>
      </c>
      <c r="I364" s="241"/>
      <c r="J364" s="237"/>
      <c r="K364" s="237"/>
      <c r="L364" s="242"/>
      <c r="M364" s="243"/>
      <c r="N364" s="244"/>
      <c r="O364" s="244"/>
      <c r="P364" s="244"/>
      <c r="Q364" s="244"/>
      <c r="R364" s="244"/>
      <c r="S364" s="244"/>
      <c r="T364" s="245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46" t="s">
        <v>159</v>
      </c>
      <c r="AU364" s="246" t="s">
        <v>83</v>
      </c>
      <c r="AV364" s="14" t="s">
        <v>83</v>
      </c>
      <c r="AW364" s="14" t="s">
        <v>35</v>
      </c>
      <c r="AX364" s="14" t="s">
        <v>73</v>
      </c>
      <c r="AY364" s="246" t="s">
        <v>119</v>
      </c>
    </row>
    <row r="365" s="14" customFormat="1">
      <c r="A365" s="14"/>
      <c r="B365" s="236"/>
      <c r="C365" s="237"/>
      <c r="D365" s="216" t="s">
        <v>159</v>
      </c>
      <c r="E365" s="238" t="s">
        <v>19</v>
      </c>
      <c r="F365" s="239" t="s">
        <v>551</v>
      </c>
      <c r="G365" s="237"/>
      <c r="H365" s="240">
        <v>25</v>
      </c>
      <c r="I365" s="241"/>
      <c r="J365" s="237"/>
      <c r="K365" s="237"/>
      <c r="L365" s="242"/>
      <c r="M365" s="243"/>
      <c r="N365" s="244"/>
      <c r="O365" s="244"/>
      <c r="P365" s="244"/>
      <c r="Q365" s="244"/>
      <c r="R365" s="244"/>
      <c r="S365" s="244"/>
      <c r="T365" s="245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46" t="s">
        <v>159</v>
      </c>
      <c r="AU365" s="246" t="s">
        <v>83</v>
      </c>
      <c r="AV365" s="14" t="s">
        <v>83</v>
      </c>
      <c r="AW365" s="14" t="s">
        <v>35</v>
      </c>
      <c r="AX365" s="14" t="s">
        <v>73</v>
      </c>
      <c r="AY365" s="246" t="s">
        <v>119</v>
      </c>
    </row>
    <row r="366" s="15" customFormat="1">
      <c r="A366" s="15"/>
      <c r="B366" s="247"/>
      <c r="C366" s="248"/>
      <c r="D366" s="216" t="s">
        <v>159</v>
      </c>
      <c r="E366" s="249" t="s">
        <v>19</v>
      </c>
      <c r="F366" s="250" t="s">
        <v>161</v>
      </c>
      <c r="G366" s="248"/>
      <c r="H366" s="251">
        <v>72</v>
      </c>
      <c r="I366" s="252"/>
      <c r="J366" s="248"/>
      <c r="K366" s="248"/>
      <c r="L366" s="253"/>
      <c r="M366" s="254"/>
      <c r="N366" s="255"/>
      <c r="O366" s="255"/>
      <c r="P366" s="255"/>
      <c r="Q366" s="255"/>
      <c r="R366" s="255"/>
      <c r="S366" s="255"/>
      <c r="T366" s="256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57" t="s">
        <v>159</v>
      </c>
      <c r="AU366" s="257" t="s">
        <v>83</v>
      </c>
      <c r="AV366" s="15" t="s">
        <v>118</v>
      </c>
      <c r="AW366" s="15" t="s">
        <v>35</v>
      </c>
      <c r="AX366" s="15" t="s">
        <v>81</v>
      </c>
      <c r="AY366" s="257" t="s">
        <v>119</v>
      </c>
    </row>
    <row r="367" s="2" customFormat="1" ht="16.5" customHeight="1">
      <c r="A367" s="39"/>
      <c r="B367" s="40"/>
      <c r="C367" s="203" t="s">
        <v>552</v>
      </c>
      <c r="D367" s="203" t="s">
        <v>120</v>
      </c>
      <c r="E367" s="204" t="s">
        <v>553</v>
      </c>
      <c r="F367" s="205" t="s">
        <v>554</v>
      </c>
      <c r="G367" s="206" t="s">
        <v>221</v>
      </c>
      <c r="H367" s="207">
        <v>47</v>
      </c>
      <c r="I367" s="208"/>
      <c r="J367" s="209">
        <f>ROUND(I367*H367,2)</f>
        <v>0</v>
      </c>
      <c r="K367" s="205" t="s">
        <v>146</v>
      </c>
      <c r="L367" s="45"/>
      <c r="M367" s="210" t="s">
        <v>19</v>
      </c>
      <c r="N367" s="211" t="s">
        <v>44</v>
      </c>
      <c r="O367" s="85"/>
      <c r="P367" s="212">
        <f>O367*H367</f>
        <v>0</v>
      </c>
      <c r="Q367" s="212">
        <v>0</v>
      </c>
      <c r="R367" s="212">
        <f>Q367*H367</f>
        <v>0</v>
      </c>
      <c r="S367" s="212">
        <v>0</v>
      </c>
      <c r="T367" s="213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14" t="s">
        <v>118</v>
      </c>
      <c r="AT367" s="214" t="s">
        <v>120</v>
      </c>
      <c r="AU367" s="214" t="s">
        <v>83</v>
      </c>
      <c r="AY367" s="18" t="s">
        <v>119</v>
      </c>
      <c r="BE367" s="215">
        <f>IF(N367="základní",J367,0)</f>
        <v>0</v>
      </c>
      <c r="BF367" s="215">
        <f>IF(N367="snížená",J367,0)</f>
        <v>0</v>
      </c>
      <c r="BG367" s="215">
        <f>IF(N367="zákl. přenesená",J367,0)</f>
        <v>0</v>
      </c>
      <c r="BH367" s="215">
        <f>IF(N367="sníž. přenesená",J367,0)</f>
        <v>0</v>
      </c>
      <c r="BI367" s="215">
        <f>IF(N367="nulová",J367,0)</f>
        <v>0</v>
      </c>
      <c r="BJ367" s="18" t="s">
        <v>81</v>
      </c>
      <c r="BK367" s="215">
        <f>ROUND(I367*H367,2)</f>
        <v>0</v>
      </c>
      <c r="BL367" s="18" t="s">
        <v>118</v>
      </c>
      <c r="BM367" s="214" t="s">
        <v>555</v>
      </c>
    </row>
    <row r="368" s="2" customFormat="1">
      <c r="A368" s="39"/>
      <c r="B368" s="40"/>
      <c r="C368" s="41"/>
      <c r="D368" s="216" t="s">
        <v>125</v>
      </c>
      <c r="E368" s="41"/>
      <c r="F368" s="217" t="s">
        <v>556</v>
      </c>
      <c r="G368" s="41"/>
      <c r="H368" s="41"/>
      <c r="I368" s="218"/>
      <c r="J368" s="41"/>
      <c r="K368" s="41"/>
      <c r="L368" s="45"/>
      <c r="M368" s="219"/>
      <c r="N368" s="220"/>
      <c r="O368" s="85"/>
      <c r="P368" s="85"/>
      <c r="Q368" s="85"/>
      <c r="R368" s="85"/>
      <c r="S368" s="85"/>
      <c r="T368" s="86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T368" s="18" t="s">
        <v>125</v>
      </c>
      <c r="AU368" s="18" t="s">
        <v>83</v>
      </c>
    </row>
    <row r="369" s="2" customFormat="1">
      <c r="A369" s="39"/>
      <c r="B369" s="40"/>
      <c r="C369" s="41"/>
      <c r="D369" s="224" t="s">
        <v>148</v>
      </c>
      <c r="E369" s="41"/>
      <c r="F369" s="225" t="s">
        <v>557</v>
      </c>
      <c r="G369" s="41"/>
      <c r="H369" s="41"/>
      <c r="I369" s="218"/>
      <c r="J369" s="41"/>
      <c r="K369" s="41"/>
      <c r="L369" s="45"/>
      <c r="M369" s="219"/>
      <c r="N369" s="220"/>
      <c r="O369" s="85"/>
      <c r="P369" s="85"/>
      <c r="Q369" s="85"/>
      <c r="R369" s="85"/>
      <c r="S369" s="85"/>
      <c r="T369" s="86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T369" s="18" t="s">
        <v>148</v>
      </c>
      <c r="AU369" s="18" t="s">
        <v>83</v>
      </c>
    </row>
    <row r="370" s="14" customFormat="1">
      <c r="A370" s="14"/>
      <c r="B370" s="236"/>
      <c r="C370" s="237"/>
      <c r="D370" s="216" t="s">
        <v>159</v>
      </c>
      <c r="E370" s="238" t="s">
        <v>19</v>
      </c>
      <c r="F370" s="239" t="s">
        <v>550</v>
      </c>
      <c r="G370" s="237"/>
      <c r="H370" s="240">
        <v>47</v>
      </c>
      <c r="I370" s="241"/>
      <c r="J370" s="237"/>
      <c r="K370" s="237"/>
      <c r="L370" s="242"/>
      <c r="M370" s="243"/>
      <c r="N370" s="244"/>
      <c r="O370" s="244"/>
      <c r="P370" s="244"/>
      <c r="Q370" s="244"/>
      <c r="R370" s="244"/>
      <c r="S370" s="244"/>
      <c r="T370" s="245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46" t="s">
        <v>159</v>
      </c>
      <c r="AU370" s="246" t="s">
        <v>83</v>
      </c>
      <c r="AV370" s="14" t="s">
        <v>83</v>
      </c>
      <c r="AW370" s="14" t="s">
        <v>35</v>
      </c>
      <c r="AX370" s="14" t="s">
        <v>81</v>
      </c>
      <c r="AY370" s="246" t="s">
        <v>119</v>
      </c>
    </row>
    <row r="371" s="2" customFormat="1" ht="24.15" customHeight="1">
      <c r="A371" s="39"/>
      <c r="B371" s="40"/>
      <c r="C371" s="203" t="s">
        <v>558</v>
      </c>
      <c r="D371" s="203" t="s">
        <v>120</v>
      </c>
      <c r="E371" s="204" t="s">
        <v>559</v>
      </c>
      <c r="F371" s="205" t="s">
        <v>560</v>
      </c>
      <c r="G371" s="206" t="s">
        <v>221</v>
      </c>
      <c r="H371" s="207">
        <v>64.400000000000006</v>
      </c>
      <c r="I371" s="208"/>
      <c r="J371" s="209">
        <f>ROUND(I371*H371,2)</f>
        <v>0</v>
      </c>
      <c r="K371" s="205" t="s">
        <v>146</v>
      </c>
      <c r="L371" s="45"/>
      <c r="M371" s="210" t="s">
        <v>19</v>
      </c>
      <c r="N371" s="211" t="s">
        <v>44</v>
      </c>
      <c r="O371" s="85"/>
      <c r="P371" s="212">
        <f>O371*H371</f>
        <v>0</v>
      </c>
      <c r="Q371" s="212">
        <v>0.1118</v>
      </c>
      <c r="R371" s="212">
        <f>Q371*H371</f>
        <v>7.1999200000000005</v>
      </c>
      <c r="S371" s="212">
        <v>0</v>
      </c>
      <c r="T371" s="213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14" t="s">
        <v>118</v>
      </c>
      <c r="AT371" s="214" t="s">
        <v>120</v>
      </c>
      <c r="AU371" s="214" t="s">
        <v>83</v>
      </c>
      <c r="AY371" s="18" t="s">
        <v>119</v>
      </c>
      <c r="BE371" s="215">
        <f>IF(N371="základní",J371,0)</f>
        <v>0</v>
      </c>
      <c r="BF371" s="215">
        <f>IF(N371="snížená",J371,0)</f>
        <v>0</v>
      </c>
      <c r="BG371" s="215">
        <f>IF(N371="zákl. přenesená",J371,0)</f>
        <v>0</v>
      </c>
      <c r="BH371" s="215">
        <f>IF(N371="sníž. přenesená",J371,0)</f>
        <v>0</v>
      </c>
      <c r="BI371" s="215">
        <f>IF(N371="nulová",J371,0)</f>
        <v>0</v>
      </c>
      <c r="BJ371" s="18" t="s">
        <v>81</v>
      </c>
      <c r="BK371" s="215">
        <f>ROUND(I371*H371,2)</f>
        <v>0</v>
      </c>
      <c r="BL371" s="18" t="s">
        <v>118</v>
      </c>
      <c r="BM371" s="214" t="s">
        <v>561</v>
      </c>
    </row>
    <row r="372" s="2" customFormat="1">
      <c r="A372" s="39"/>
      <c r="B372" s="40"/>
      <c r="C372" s="41"/>
      <c r="D372" s="216" t="s">
        <v>125</v>
      </c>
      <c r="E372" s="41"/>
      <c r="F372" s="217" t="s">
        <v>562</v>
      </c>
      <c r="G372" s="41"/>
      <c r="H372" s="41"/>
      <c r="I372" s="218"/>
      <c r="J372" s="41"/>
      <c r="K372" s="41"/>
      <c r="L372" s="45"/>
      <c r="M372" s="219"/>
      <c r="N372" s="220"/>
      <c r="O372" s="85"/>
      <c r="P372" s="85"/>
      <c r="Q372" s="85"/>
      <c r="R372" s="85"/>
      <c r="S372" s="85"/>
      <c r="T372" s="86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125</v>
      </c>
      <c r="AU372" s="18" t="s">
        <v>83</v>
      </c>
    </row>
    <row r="373" s="2" customFormat="1">
      <c r="A373" s="39"/>
      <c r="B373" s="40"/>
      <c r="C373" s="41"/>
      <c r="D373" s="224" t="s">
        <v>148</v>
      </c>
      <c r="E373" s="41"/>
      <c r="F373" s="225" t="s">
        <v>563</v>
      </c>
      <c r="G373" s="41"/>
      <c r="H373" s="41"/>
      <c r="I373" s="218"/>
      <c r="J373" s="41"/>
      <c r="K373" s="41"/>
      <c r="L373" s="45"/>
      <c r="M373" s="219"/>
      <c r="N373" s="220"/>
      <c r="O373" s="85"/>
      <c r="P373" s="85"/>
      <c r="Q373" s="85"/>
      <c r="R373" s="85"/>
      <c r="S373" s="85"/>
      <c r="T373" s="86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T373" s="18" t="s">
        <v>148</v>
      </c>
      <c r="AU373" s="18" t="s">
        <v>83</v>
      </c>
    </row>
    <row r="374" s="14" customFormat="1">
      <c r="A374" s="14"/>
      <c r="B374" s="236"/>
      <c r="C374" s="237"/>
      <c r="D374" s="216" t="s">
        <v>159</v>
      </c>
      <c r="E374" s="238" t="s">
        <v>19</v>
      </c>
      <c r="F374" s="239" t="s">
        <v>564</v>
      </c>
      <c r="G374" s="237"/>
      <c r="H374" s="240">
        <v>60</v>
      </c>
      <c r="I374" s="241"/>
      <c r="J374" s="237"/>
      <c r="K374" s="237"/>
      <c r="L374" s="242"/>
      <c r="M374" s="243"/>
      <c r="N374" s="244"/>
      <c r="O374" s="244"/>
      <c r="P374" s="244"/>
      <c r="Q374" s="244"/>
      <c r="R374" s="244"/>
      <c r="S374" s="244"/>
      <c r="T374" s="245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46" t="s">
        <v>159</v>
      </c>
      <c r="AU374" s="246" t="s">
        <v>83</v>
      </c>
      <c r="AV374" s="14" t="s">
        <v>83</v>
      </c>
      <c r="AW374" s="14" t="s">
        <v>35</v>
      </c>
      <c r="AX374" s="14" t="s">
        <v>73</v>
      </c>
      <c r="AY374" s="246" t="s">
        <v>119</v>
      </c>
    </row>
    <row r="375" s="14" customFormat="1">
      <c r="A375" s="14"/>
      <c r="B375" s="236"/>
      <c r="C375" s="237"/>
      <c r="D375" s="216" t="s">
        <v>159</v>
      </c>
      <c r="E375" s="238" t="s">
        <v>19</v>
      </c>
      <c r="F375" s="239" t="s">
        <v>565</v>
      </c>
      <c r="G375" s="237"/>
      <c r="H375" s="240">
        <v>4.4000000000000004</v>
      </c>
      <c r="I375" s="241"/>
      <c r="J375" s="237"/>
      <c r="K375" s="237"/>
      <c r="L375" s="242"/>
      <c r="M375" s="243"/>
      <c r="N375" s="244"/>
      <c r="O375" s="244"/>
      <c r="P375" s="244"/>
      <c r="Q375" s="244"/>
      <c r="R375" s="244"/>
      <c r="S375" s="244"/>
      <c r="T375" s="245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46" t="s">
        <v>159</v>
      </c>
      <c r="AU375" s="246" t="s">
        <v>83</v>
      </c>
      <c r="AV375" s="14" t="s">
        <v>83</v>
      </c>
      <c r="AW375" s="14" t="s">
        <v>35</v>
      </c>
      <c r="AX375" s="14" t="s">
        <v>73</v>
      </c>
      <c r="AY375" s="246" t="s">
        <v>119</v>
      </c>
    </row>
    <row r="376" s="15" customFormat="1">
      <c r="A376" s="15"/>
      <c r="B376" s="247"/>
      <c r="C376" s="248"/>
      <c r="D376" s="216" t="s">
        <v>159</v>
      </c>
      <c r="E376" s="249" t="s">
        <v>19</v>
      </c>
      <c r="F376" s="250" t="s">
        <v>161</v>
      </c>
      <c r="G376" s="248"/>
      <c r="H376" s="251">
        <v>64.400000000000006</v>
      </c>
      <c r="I376" s="252"/>
      <c r="J376" s="248"/>
      <c r="K376" s="248"/>
      <c r="L376" s="253"/>
      <c r="M376" s="254"/>
      <c r="N376" s="255"/>
      <c r="O376" s="255"/>
      <c r="P376" s="255"/>
      <c r="Q376" s="255"/>
      <c r="R376" s="255"/>
      <c r="S376" s="255"/>
      <c r="T376" s="256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57" t="s">
        <v>159</v>
      </c>
      <c r="AU376" s="257" t="s">
        <v>83</v>
      </c>
      <c r="AV376" s="15" t="s">
        <v>118</v>
      </c>
      <c r="AW376" s="15" t="s">
        <v>35</v>
      </c>
      <c r="AX376" s="15" t="s">
        <v>81</v>
      </c>
      <c r="AY376" s="257" t="s">
        <v>119</v>
      </c>
    </row>
    <row r="377" s="2" customFormat="1" ht="16.5" customHeight="1">
      <c r="A377" s="39"/>
      <c r="B377" s="40"/>
      <c r="C377" s="203" t="s">
        <v>566</v>
      </c>
      <c r="D377" s="203" t="s">
        <v>120</v>
      </c>
      <c r="E377" s="204" t="s">
        <v>567</v>
      </c>
      <c r="F377" s="205" t="s">
        <v>568</v>
      </c>
      <c r="G377" s="206" t="s">
        <v>221</v>
      </c>
      <c r="H377" s="207">
        <v>22</v>
      </c>
      <c r="I377" s="208"/>
      <c r="J377" s="209">
        <f>ROUND(I377*H377,2)</f>
        <v>0</v>
      </c>
      <c r="K377" s="205" t="s">
        <v>146</v>
      </c>
      <c r="L377" s="45"/>
      <c r="M377" s="210" t="s">
        <v>19</v>
      </c>
      <c r="N377" s="211" t="s">
        <v>44</v>
      </c>
      <c r="O377" s="85"/>
      <c r="P377" s="212">
        <f>O377*H377</f>
        <v>0</v>
      </c>
      <c r="Q377" s="212">
        <v>0</v>
      </c>
      <c r="R377" s="212">
        <f>Q377*H377</f>
        <v>0</v>
      </c>
      <c r="S377" s="212">
        <v>0</v>
      </c>
      <c r="T377" s="213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14" t="s">
        <v>118</v>
      </c>
      <c r="AT377" s="214" t="s">
        <v>120</v>
      </c>
      <c r="AU377" s="214" t="s">
        <v>83</v>
      </c>
      <c r="AY377" s="18" t="s">
        <v>119</v>
      </c>
      <c r="BE377" s="215">
        <f>IF(N377="základní",J377,0)</f>
        <v>0</v>
      </c>
      <c r="BF377" s="215">
        <f>IF(N377="snížená",J377,0)</f>
        <v>0</v>
      </c>
      <c r="BG377" s="215">
        <f>IF(N377="zákl. přenesená",J377,0)</f>
        <v>0</v>
      </c>
      <c r="BH377" s="215">
        <f>IF(N377="sníž. přenesená",J377,0)</f>
        <v>0</v>
      </c>
      <c r="BI377" s="215">
        <f>IF(N377="nulová",J377,0)</f>
        <v>0</v>
      </c>
      <c r="BJ377" s="18" t="s">
        <v>81</v>
      </c>
      <c r="BK377" s="215">
        <f>ROUND(I377*H377,2)</f>
        <v>0</v>
      </c>
      <c r="BL377" s="18" t="s">
        <v>118</v>
      </c>
      <c r="BM377" s="214" t="s">
        <v>569</v>
      </c>
    </row>
    <row r="378" s="2" customFormat="1">
      <c r="A378" s="39"/>
      <c r="B378" s="40"/>
      <c r="C378" s="41"/>
      <c r="D378" s="216" t="s">
        <v>125</v>
      </c>
      <c r="E378" s="41"/>
      <c r="F378" s="217" t="s">
        <v>570</v>
      </c>
      <c r="G378" s="41"/>
      <c r="H378" s="41"/>
      <c r="I378" s="218"/>
      <c r="J378" s="41"/>
      <c r="K378" s="41"/>
      <c r="L378" s="45"/>
      <c r="M378" s="219"/>
      <c r="N378" s="220"/>
      <c r="O378" s="85"/>
      <c r="P378" s="85"/>
      <c r="Q378" s="85"/>
      <c r="R378" s="85"/>
      <c r="S378" s="85"/>
      <c r="T378" s="86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T378" s="18" t="s">
        <v>125</v>
      </c>
      <c r="AU378" s="18" t="s">
        <v>83</v>
      </c>
    </row>
    <row r="379" s="2" customFormat="1">
      <c r="A379" s="39"/>
      <c r="B379" s="40"/>
      <c r="C379" s="41"/>
      <c r="D379" s="224" t="s">
        <v>148</v>
      </c>
      <c r="E379" s="41"/>
      <c r="F379" s="225" t="s">
        <v>571</v>
      </c>
      <c r="G379" s="41"/>
      <c r="H379" s="41"/>
      <c r="I379" s="218"/>
      <c r="J379" s="41"/>
      <c r="K379" s="41"/>
      <c r="L379" s="45"/>
      <c r="M379" s="219"/>
      <c r="N379" s="220"/>
      <c r="O379" s="85"/>
      <c r="P379" s="85"/>
      <c r="Q379" s="85"/>
      <c r="R379" s="85"/>
      <c r="S379" s="85"/>
      <c r="T379" s="86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T379" s="18" t="s">
        <v>148</v>
      </c>
      <c r="AU379" s="18" t="s">
        <v>83</v>
      </c>
    </row>
    <row r="380" s="14" customFormat="1">
      <c r="A380" s="14"/>
      <c r="B380" s="236"/>
      <c r="C380" s="237"/>
      <c r="D380" s="216" t="s">
        <v>159</v>
      </c>
      <c r="E380" s="238" t="s">
        <v>19</v>
      </c>
      <c r="F380" s="239" t="s">
        <v>572</v>
      </c>
      <c r="G380" s="237"/>
      <c r="H380" s="240">
        <v>22</v>
      </c>
      <c r="I380" s="241"/>
      <c r="J380" s="237"/>
      <c r="K380" s="237"/>
      <c r="L380" s="242"/>
      <c r="M380" s="243"/>
      <c r="N380" s="244"/>
      <c r="O380" s="244"/>
      <c r="P380" s="244"/>
      <c r="Q380" s="244"/>
      <c r="R380" s="244"/>
      <c r="S380" s="244"/>
      <c r="T380" s="245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46" t="s">
        <v>159</v>
      </c>
      <c r="AU380" s="246" t="s">
        <v>83</v>
      </c>
      <c r="AV380" s="14" t="s">
        <v>83</v>
      </c>
      <c r="AW380" s="14" t="s">
        <v>35</v>
      </c>
      <c r="AX380" s="14" t="s">
        <v>81</v>
      </c>
      <c r="AY380" s="246" t="s">
        <v>119</v>
      </c>
    </row>
    <row r="381" s="2" customFormat="1" ht="16.5" customHeight="1">
      <c r="A381" s="39"/>
      <c r="B381" s="40"/>
      <c r="C381" s="203" t="s">
        <v>573</v>
      </c>
      <c r="D381" s="203" t="s">
        <v>120</v>
      </c>
      <c r="E381" s="204" t="s">
        <v>574</v>
      </c>
      <c r="F381" s="205" t="s">
        <v>575</v>
      </c>
      <c r="G381" s="206" t="s">
        <v>221</v>
      </c>
      <c r="H381" s="207">
        <v>276</v>
      </c>
      <c r="I381" s="208"/>
      <c r="J381" s="209">
        <f>ROUND(I381*H381,2)</f>
        <v>0</v>
      </c>
      <c r="K381" s="205" t="s">
        <v>146</v>
      </c>
      <c r="L381" s="45"/>
      <c r="M381" s="210" t="s">
        <v>19</v>
      </c>
      <c r="N381" s="211" t="s">
        <v>44</v>
      </c>
      <c r="O381" s="85"/>
      <c r="P381" s="212">
        <f>O381*H381</f>
        <v>0</v>
      </c>
      <c r="Q381" s="212">
        <v>0</v>
      </c>
      <c r="R381" s="212">
        <f>Q381*H381</f>
        <v>0</v>
      </c>
      <c r="S381" s="212">
        <v>0</v>
      </c>
      <c r="T381" s="213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14" t="s">
        <v>118</v>
      </c>
      <c r="AT381" s="214" t="s">
        <v>120</v>
      </c>
      <c r="AU381" s="214" t="s">
        <v>83</v>
      </c>
      <c r="AY381" s="18" t="s">
        <v>119</v>
      </c>
      <c r="BE381" s="215">
        <f>IF(N381="základní",J381,0)</f>
        <v>0</v>
      </c>
      <c r="BF381" s="215">
        <f>IF(N381="snížená",J381,0)</f>
        <v>0</v>
      </c>
      <c r="BG381" s="215">
        <f>IF(N381="zákl. přenesená",J381,0)</f>
        <v>0</v>
      </c>
      <c r="BH381" s="215">
        <f>IF(N381="sníž. přenesená",J381,0)</f>
        <v>0</v>
      </c>
      <c r="BI381" s="215">
        <f>IF(N381="nulová",J381,0)</f>
        <v>0</v>
      </c>
      <c r="BJ381" s="18" t="s">
        <v>81</v>
      </c>
      <c r="BK381" s="215">
        <f>ROUND(I381*H381,2)</f>
        <v>0</v>
      </c>
      <c r="BL381" s="18" t="s">
        <v>118</v>
      </c>
      <c r="BM381" s="214" t="s">
        <v>576</v>
      </c>
    </row>
    <row r="382" s="2" customFormat="1">
      <c r="A382" s="39"/>
      <c r="B382" s="40"/>
      <c r="C382" s="41"/>
      <c r="D382" s="216" t="s">
        <v>125</v>
      </c>
      <c r="E382" s="41"/>
      <c r="F382" s="217" t="s">
        <v>577</v>
      </c>
      <c r="G382" s="41"/>
      <c r="H382" s="41"/>
      <c r="I382" s="218"/>
      <c r="J382" s="41"/>
      <c r="K382" s="41"/>
      <c r="L382" s="45"/>
      <c r="M382" s="219"/>
      <c r="N382" s="220"/>
      <c r="O382" s="85"/>
      <c r="P382" s="85"/>
      <c r="Q382" s="85"/>
      <c r="R382" s="85"/>
      <c r="S382" s="85"/>
      <c r="T382" s="86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T382" s="18" t="s">
        <v>125</v>
      </c>
      <c r="AU382" s="18" t="s">
        <v>83</v>
      </c>
    </row>
    <row r="383" s="2" customFormat="1">
      <c r="A383" s="39"/>
      <c r="B383" s="40"/>
      <c r="C383" s="41"/>
      <c r="D383" s="224" t="s">
        <v>148</v>
      </c>
      <c r="E383" s="41"/>
      <c r="F383" s="225" t="s">
        <v>578</v>
      </c>
      <c r="G383" s="41"/>
      <c r="H383" s="41"/>
      <c r="I383" s="218"/>
      <c r="J383" s="41"/>
      <c r="K383" s="41"/>
      <c r="L383" s="45"/>
      <c r="M383" s="219"/>
      <c r="N383" s="220"/>
      <c r="O383" s="85"/>
      <c r="P383" s="85"/>
      <c r="Q383" s="85"/>
      <c r="R383" s="85"/>
      <c r="S383" s="85"/>
      <c r="T383" s="86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T383" s="18" t="s">
        <v>148</v>
      </c>
      <c r="AU383" s="18" t="s">
        <v>83</v>
      </c>
    </row>
    <row r="384" s="14" customFormat="1">
      <c r="A384" s="14"/>
      <c r="B384" s="236"/>
      <c r="C384" s="237"/>
      <c r="D384" s="216" t="s">
        <v>159</v>
      </c>
      <c r="E384" s="238" t="s">
        <v>19</v>
      </c>
      <c r="F384" s="239" t="s">
        <v>579</v>
      </c>
      <c r="G384" s="237"/>
      <c r="H384" s="240">
        <v>276</v>
      </c>
      <c r="I384" s="241"/>
      <c r="J384" s="237"/>
      <c r="K384" s="237"/>
      <c r="L384" s="242"/>
      <c r="M384" s="243"/>
      <c r="N384" s="244"/>
      <c r="O384" s="244"/>
      <c r="P384" s="244"/>
      <c r="Q384" s="244"/>
      <c r="R384" s="244"/>
      <c r="S384" s="244"/>
      <c r="T384" s="245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46" t="s">
        <v>159</v>
      </c>
      <c r="AU384" s="246" t="s">
        <v>83</v>
      </c>
      <c r="AV384" s="14" t="s">
        <v>83</v>
      </c>
      <c r="AW384" s="14" t="s">
        <v>35</v>
      </c>
      <c r="AX384" s="14" t="s">
        <v>81</v>
      </c>
      <c r="AY384" s="246" t="s">
        <v>119</v>
      </c>
    </row>
    <row r="385" s="2" customFormat="1" ht="16.5" customHeight="1">
      <c r="A385" s="39"/>
      <c r="B385" s="40"/>
      <c r="C385" s="203" t="s">
        <v>580</v>
      </c>
      <c r="D385" s="203" t="s">
        <v>120</v>
      </c>
      <c r="E385" s="204" t="s">
        <v>581</v>
      </c>
      <c r="F385" s="205" t="s">
        <v>582</v>
      </c>
      <c r="G385" s="206" t="s">
        <v>221</v>
      </c>
      <c r="H385" s="207">
        <v>323</v>
      </c>
      <c r="I385" s="208"/>
      <c r="J385" s="209">
        <f>ROUND(I385*H385,2)</f>
        <v>0</v>
      </c>
      <c r="K385" s="205" t="s">
        <v>146</v>
      </c>
      <c r="L385" s="45"/>
      <c r="M385" s="210" t="s">
        <v>19</v>
      </c>
      <c r="N385" s="211" t="s">
        <v>44</v>
      </c>
      <c r="O385" s="85"/>
      <c r="P385" s="212">
        <f>O385*H385</f>
        <v>0</v>
      </c>
      <c r="Q385" s="212">
        <v>0</v>
      </c>
      <c r="R385" s="212">
        <f>Q385*H385</f>
        <v>0</v>
      </c>
      <c r="S385" s="212">
        <v>0</v>
      </c>
      <c r="T385" s="213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14" t="s">
        <v>118</v>
      </c>
      <c r="AT385" s="214" t="s">
        <v>120</v>
      </c>
      <c r="AU385" s="214" t="s">
        <v>83</v>
      </c>
      <c r="AY385" s="18" t="s">
        <v>119</v>
      </c>
      <c r="BE385" s="215">
        <f>IF(N385="základní",J385,0)</f>
        <v>0</v>
      </c>
      <c r="BF385" s="215">
        <f>IF(N385="snížená",J385,0)</f>
        <v>0</v>
      </c>
      <c r="BG385" s="215">
        <f>IF(N385="zákl. přenesená",J385,0)</f>
        <v>0</v>
      </c>
      <c r="BH385" s="215">
        <f>IF(N385="sníž. přenesená",J385,0)</f>
        <v>0</v>
      </c>
      <c r="BI385" s="215">
        <f>IF(N385="nulová",J385,0)</f>
        <v>0</v>
      </c>
      <c r="BJ385" s="18" t="s">
        <v>81</v>
      </c>
      <c r="BK385" s="215">
        <f>ROUND(I385*H385,2)</f>
        <v>0</v>
      </c>
      <c r="BL385" s="18" t="s">
        <v>118</v>
      </c>
      <c r="BM385" s="214" t="s">
        <v>583</v>
      </c>
    </row>
    <row r="386" s="2" customFormat="1">
      <c r="A386" s="39"/>
      <c r="B386" s="40"/>
      <c r="C386" s="41"/>
      <c r="D386" s="216" t="s">
        <v>125</v>
      </c>
      <c r="E386" s="41"/>
      <c r="F386" s="217" t="s">
        <v>584</v>
      </c>
      <c r="G386" s="41"/>
      <c r="H386" s="41"/>
      <c r="I386" s="218"/>
      <c r="J386" s="41"/>
      <c r="K386" s="41"/>
      <c r="L386" s="45"/>
      <c r="M386" s="219"/>
      <c r="N386" s="220"/>
      <c r="O386" s="85"/>
      <c r="P386" s="85"/>
      <c r="Q386" s="85"/>
      <c r="R386" s="85"/>
      <c r="S386" s="85"/>
      <c r="T386" s="86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T386" s="18" t="s">
        <v>125</v>
      </c>
      <c r="AU386" s="18" t="s">
        <v>83</v>
      </c>
    </row>
    <row r="387" s="2" customFormat="1">
      <c r="A387" s="39"/>
      <c r="B387" s="40"/>
      <c r="C387" s="41"/>
      <c r="D387" s="224" t="s">
        <v>148</v>
      </c>
      <c r="E387" s="41"/>
      <c r="F387" s="225" t="s">
        <v>585</v>
      </c>
      <c r="G387" s="41"/>
      <c r="H387" s="41"/>
      <c r="I387" s="218"/>
      <c r="J387" s="41"/>
      <c r="K387" s="41"/>
      <c r="L387" s="45"/>
      <c r="M387" s="219"/>
      <c r="N387" s="220"/>
      <c r="O387" s="85"/>
      <c r="P387" s="85"/>
      <c r="Q387" s="85"/>
      <c r="R387" s="85"/>
      <c r="S387" s="85"/>
      <c r="T387" s="86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T387" s="18" t="s">
        <v>148</v>
      </c>
      <c r="AU387" s="18" t="s">
        <v>83</v>
      </c>
    </row>
    <row r="388" s="14" customFormat="1">
      <c r="A388" s="14"/>
      <c r="B388" s="236"/>
      <c r="C388" s="237"/>
      <c r="D388" s="216" t="s">
        <v>159</v>
      </c>
      <c r="E388" s="238" t="s">
        <v>19</v>
      </c>
      <c r="F388" s="239" t="s">
        <v>579</v>
      </c>
      <c r="G388" s="237"/>
      <c r="H388" s="240">
        <v>276</v>
      </c>
      <c r="I388" s="241"/>
      <c r="J388" s="237"/>
      <c r="K388" s="237"/>
      <c r="L388" s="242"/>
      <c r="M388" s="243"/>
      <c r="N388" s="244"/>
      <c r="O388" s="244"/>
      <c r="P388" s="244"/>
      <c r="Q388" s="244"/>
      <c r="R388" s="244"/>
      <c r="S388" s="244"/>
      <c r="T388" s="245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46" t="s">
        <v>159</v>
      </c>
      <c r="AU388" s="246" t="s">
        <v>83</v>
      </c>
      <c r="AV388" s="14" t="s">
        <v>83</v>
      </c>
      <c r="AW388" s="14" t="s">
        <v>35</v>
      </c>
      <c r="AX388" s="14" t="s">
        <v>73</v>
      </c>
      <c r="AY388" s="246" t="s">
        <v>119</v>
      </c>
    </row>
    <row r="389" s="14" customFormat="1">
      <c r="A389" s="14"/>
      <c r="B389" s="236"/>
      <c r="C389" s="237"/>
      <c r="D389" s="216" t="s">
        <v>159</v>
      </c>
      <c r="E389" s="238" t="s">
        <v>19</v>
      </c>
      <c r="F389" s="239" t="s">
        <v>550</v>
      </c>
      <c r="G389" s="237"/>
      <c r="H389" s="240">
        <v>47</v>
      </c>
      <c r="I389" s="241"/>
      <c r="J389" s="237"/>
      <c r="K389" s="237"/>
      <c r="L389" s="242"/>
      <c r="M389" s="243"/>
      <c r="N389" s="244"/>
      <c r="O389" s="244"/>
      <c r="P389" s="244"/>
      <c r="Q389" s="244"/>
      <c r="R389" s="244"/>
      <c r="S389" s="244"/>
      <c r="T389" s="245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46" t="s">
        <v>159</v>
      </c>
      <c r="AU389" s="246" t="s">
        <v>83</v>
      </c>
      <c r="AV389" s="14" t="s">
        <v>83</v>
      </c>
      <c r="AW389" s="14" t="s">
        <v>35</v>
      </c>
      <c r="AX389" s="14" t="s">
        <v>73</v>
      </c>
      <c r="AY389" s="246" t="s">
        <v>119</v>
      </c>
    </row>
    <row r="390" s="15" customFormat="1">
      <c r="A390" s="15"/>
      <c r="B390" s="247"/>
      <c r="C390" s="248"/>
      <c r="D390" s="216" t="s">
        <v>159</v>
      </c>
      <c r="E390" s="249" t="s">
        <v>19</v>
      </c>
      <c r="F390" s="250" t="s">
        <v>161</v>
      </c>
      <c r="G390" s="248"/>
      <c r="H390" s="251">
        <v>323</v>
      </c>
      <c r="I390" s="252"/>
      <c r="J390" s="248"/>
      <c r="K390" s="248"/>
      <c r="L390" s="253"/>
      <c r="M390" s="254"/>
      <c r="N390" s="255"/>
      <c r="O390" s="255"/>
      <c r="P390" s="255"/>
      <c r="Q390" s="255"/>
      <c r="R390" s="255"/>
      <c r="S390" s="255"/>
      <c r="T390" s="256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57" t="s">
        <v>159</v>
      </c>
      <c r="AU390" s="257" t="s">
        <v>83</v>
      </c>
      <c r="AV390" s="15" t="s">
        <v>118</v>
      </c>
      <c r="AW390" s="15" t="s">
        <v>35</v>
      </c>
      <c r="AX390" s="15" t="s">
        <v>81</v>
      </c>
      <c r="AY390" s="257" t="s">
        <v>119</v>
      </c>
    </row>
    <row r="391" s="2" customFormat="1" ht="21.75" customHeight="1">
      <c r="A391" s="39"/>
      <c r="B391" s="40"/>
      <c r="C391" s="203" t="s">
        <v>586</v>
      </c>
      <c r="D391" s="203" t="s">
        <v>120</v>
      </c>
      <c r="E391" s="204" t="s">
        <v>587</v>
      </c>
      <c r="F391" s="205" t="s">
        <v>588</v>
      </c>
      <c r="G391" s="206" t="s">
        <v>221</v>
      </c>
      <c r="H391" s="207">
        <v>22</v>
      </c>
      <c r="I391" s="208"/>
      <c r="J391" s="209">
        <f>ROUND(I391*H391,2)</f>
        <v>0</v>
      </c>
      <c r="K391" s="205" t="s">
        <v>146</v>
      </c>
      <c r="L391" s="45"/>
      <c r="M391" s="210" t="s">
        <v>19</v>
      </c>
      <c r="N391" s="211" t="s">
        <v>44</v>
      </c>
      <c r="O391" s="85"/>
      <c r="P391" s="212">
        <f>O391*H391</f>
        <v>0</v>
      </c>
      <c r="Q391" s="212">
        <v>0</v>
      </c>
      <c r="R391" s="212">
        <f>Q391*H391</f>
        <v>0</v>
      </c>
      <c r="S391" s="212">
        <v>0</v>
      </c>
      <c r="T391" s="213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14" t="s">
        <v>118</v>
      </c>
      <c r="AT391" s="214" t="s">
        <v>120</v>
      </c>
      <c r="AU391" s="214" t="s">
        <v>83</v>
      </c>
      <c r="AY391" s="18" t="s">
        <v>119</v>
      </c>
      <c r="BE391" s="215">
        <f>IF(N391="základní",J391,0)</f>
        <v>0</v>
      </c>
      <c r="BF391" s="215">
        <f>IF(N391="snížená",J391,0)</f>
        <v>0</v>
      </c>
      <c r="BG391" s="215">
        <f>IF(N391="zákl. přenesená",J391,0)</f>
        <v>0</v>
      </c>
      <c r="BH391" s="215">
        <f>IF(N391="sníž. přenesená",J391,0)</f>
        <v>0</v>
      </c>
      <c r="BI391" s="215">
        <f>IF(N391="nulová",J391,0)</f>
        <v>0</v>
      </c>
      <c r="BJ391" s="18" t="s">
        <v>81</v>
      </c>
      <c r="BK391" s="215">
        <f>ROUND(I391*H391,2)</f>
        <v>0</v>
      </c>
      <c r="BL391" s="18" t="s">
        <v>118</v>
      </c>
      <c r="BM391" s="214" t="s">
        <v>589</v>
      </c>
    </row>
    <row r="392" s="2" customFormat="1">
      <c r="A392" s="39"/>
      <c r="B392" s="40"/>
      <c r="C392" s="41"/>
      <c r="D392" s="216" t="s">
        <v>125</v>
      </c>
      <c r="E392" s="41"/>
      <c r="F392" s="217" t="s">
        <v>590</v>
      </c>
      <c r="G392" s="41"/>
      <c r="H392" s="41"/>
      <c r="I392" s="218"/>
      <c r="J392" s="41"/>
      <c r="K392" s="41"/>
      <c r="L392" s="45"/>
      <c r="M392" s="219"/>
      <c r="N392" s="220"/>
      <c r="O392" s="85"/>
      <c r="P392" s="85"/>
      <c r="Q392" s="85"/>
      <c r="R392" s="85"/>
      <c r="S392" s="85"/>
      <c r="T392" s="86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T392" s="18" t="s">
        <v>125</v>
      </c>
      <c r="AU392" s="18" t="s">
        <v>83</v>
      </c>
    </row>
    <row r="393" s="2" customFormat="1">
      <c r="A393" s="39"/>
      <c r="B393" s="40"/>
      <c r="C393" s="41"/>
      <c r="D393" s="224" t="s">
        <v>148</v>
      </c>
      <c r="E393" s="41"/>
      <c r="F393" s="225" t="s">
        <v>591</v>
      </c>
      <c r="G393" s="41"/>
      <c r="H393" s="41"/>
      <c r="I393" s="218"/>
      <c r="J393" s="41"/>
      <c r="K393" s="41"/>
      <c r="L393" s="45"/>
      <c r="M393" s="219"/>
      <c r="N393" s="220"/>
      <c r="O393" s="85"/>
      <c r="P393" s="85"/>
      <c r="Q393" s="85"/>
      <c r="R393" s="85"/>
      <c r="S393" s="85"/>
      <c r="T393" s="86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T393" s="18" t="s">
        <v>148</v>
      </c>
      <c r="AU393" s="18" t="s">
        <v>83</v>
      </c>
    </row>
    <row r="394" s="14" customFormat="1">
      <c r="A394" s="14"/>
      <c r="B394" s="236"/>
      <c r="C394" s="237"/>
      <c r="D394" s="216" t="s">
        <v>159</v>
      </c>
      <c r="E394" s="238" t="s">
        <v>19</v>
      </c>
      <c r="F394" s="239" t="s">
        <v>572</v>
      </c>
      <c r="G394" s="237"/>
      <c r="H394" s="240">
        <v>22</v>
      </c>
      <c r="I394" s="241"/>
      <c r="J394" s="237"/>
      <c r="K394" s="237"/>
      <c r="L394" s="242"/>
      <c r="M394" s="243"/>
      <c r="N394" s="244"/>
      <c r="O394" s="244"/>
      <c r="P394" s="244"/>
      <c r="Q394" s="244"/>
      <c r="R394" s="244"/>
      <c r="S394" s="244"/>
      <c r="T394" s="245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46" t="s">
        <v>159</v>
      </c>
      <c r="AU394" s="246" t="s">
        <v>83</v>
      </c>
      <c r="AV394" s="14" t="s">
        <v>83</v>
      </c>
      <c r="AW394" s="14" t="s">
        <v>35</v>
      </c>
      <c r="AX394" s="14" t="s">
        <v>81</v>
      </c>
      <c r="AY394" s="246" t="s">
        <v>119</v>
      </c>
    </row>
    <row r="395" s="2" customFormat="1" ht="16.5" customHeight="1">
      <c r="A395" s="39"/>
      <c r="B395" s="40"/>
      <c r="C395" s="203" t="s">
        <v>592</v>
      </c>
      <c r="D395" s="203" t="s">
        <v>120</v>
      </c>
      <c r="E395" s="204" t="s">
        <v>593</v>
      </c>
      <c r="F395" s="205" t="s">
        <v>594</v>
      </c>
      <c r="G395" s="206" t="s">
        <v>221</v>
      </c>
      <c r="H395" s="207">
        <v>25</v>
      </c>
      <c r="I395" s="208"/>
      <c r="J395" s="209">
        <f>ROUND(I395*H395,2)</f>
        <v>0</v>
      </c>
      <c r="K395" s="205" t="s">
        <v>146</v>
      </c>
      <c r="L395" s="45"/>
      <c r="M395" s="210" t="s">
        <v>19</v>
      </c>
      <c r="N395" s="211" t="s">
        <v>44</v>
      </c>
      <c r="O395" s="85"/>
      <c r="P395" s="212">
        <f>O395*H395</f>
        <v>0</v>
      </c>
      <c r="Q395" s="212">
        <v>0.084250000000000005</v>
      </c>
      <c r="R395" s="212">
        <f>Q395*H395</f>
        <v>2.1062500000000002</v>
      </c>
      <c r="S395" s="212">
        <v>0</v>
      </c>
      <c r="T395" s="213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14" t="s">
        <v>118</v>
      </c>
      <c r="AT395" s="214" t="s">
        <v>120</v>
      </c>
      <c r="AU395" s="214" t="s">
        <v>83</v>
      </c>
      <c r="AY395" s="18" t="s">
        <v>119</v>
      </c>
      <c r="BE395" s="215">
        <f>IF(N395="základní",J395,0)</f>
        <v>0</v>
      </c>
      <c r="BF395" s="215">
        <f>IF(N395="snížená",J395,0)</f>
        <v>0</v>
      </c>
      <c r="BG395" s="215">
        <f>IF(N395="zákl. přenesená",J395,0)</f>
        <v>0</v>
      </c>
      <c r="BH395" s="215">
        <f>IF(N395="sníž. přenesená",J395,0)</f>
        <v>0</v>
      </c>
      <c r="BI395" s="215">
        <f>IF(N395="nulová",J395,0)</f>
        <v>0</v>
      </c>
      <c r="BJ395" s="18" t="s">
        <v>81</v>
      </c>
      <c r="BK395" s="215">
        <f>ROUND(I395*H395,2)</f>
        <v>0</v>
      </c>
      <c r="BL395" s="18" t="s">
        <v>118</v>
      </c>
      <c r="BM395" s="214" t="s">
        <v>595</v>
      </c>
    </row>
    <row r="396" s="2" customFormat="1">
      <c r="A396" s="39"/>
      <c r="B396" s="40"/>
      <c r="C396" s="41"/>
      <c r="D396" s="216" t="s">
        <v>125</v>
      </c>
      <c r="E396" s="41"/>
      <c r="F396" s="217" t="s">
        <v>596</v>
      </c>
      <c r="G396" s="41"/>
      <c r="H396" s="41"/>
      <c r="I396" s="218"/>
      <c r="J396" s="41"/>
      <c r="K396" s="41"/>
      <c r="L396" s="45"/>
      <c r="M396" s="219"/>
      <c r="N396" s="220"/>
      <c r="O396" s="85"/>
      <c r="P396" s="85"/>
      <c r="Q396" s="85"/>
      <c r="R396" s="85"/>
      <c r="S396" s="85"/>
      <c r="T396" s="86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T396" s="18" t="s">
        <v>125</v>
      </c>
      <c r="AU396" s="18" t="s">
        <v>83</v>
      </c>
    </row>
    <row r="397" s="2" customFormat="1">
      <c r="A397" s="39"/>
      <c r="B397" s="40"/>
      <c r="C397" s="41"/>
      <c r="D397" s="224" t="s">
        <v>148</v>
      </c>
      <c r="E397" s="41"/>
      <c r="F397" s="225" t="s">
        <v>597</v>
      </c>
      <c r="G397" s="41"/>
      <c r="H397" s="41"/>
      <c r="I397" s="218"/>
      <c r="J397" s="41"/>
      <c r="K397" s="41"/>
      <c r="L397" s="45"/>
      <c r="M397" s="219"/>
      <c r="N397" s="220"/>
      <c r="O397" s="85"/>
      <c r="P397" s="85"/>
      <c r="Q397" s="85"/>
      <c r="R397" s="85"/>
      <c r="S397" s="85"/>
      <c r="T397" s="86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T397" s="18" t="s">
        <v>148</v>
      </c>
      <c r="AU397" s="18" t="s">
        <v>83</v>
      </c>
    </row>
    <row r="398" s="14" customFormat="1">
      <c r="A398" s="14"/>
      <c r="B398" s="236"/>
      <c r="C398" s="237"/>
      <c r="D398" s="216" t="s">
        <v>159</v>
      </c>
      <c r="E398" s="238" t="s">
        <v>19</v>
      </c>
      <c r="F398" s="239" t="s">
        <v>551</v>
      </c>
      <c r="G398" s="237"/>
      <c r="H398" s="240">
        <v>25</v>
      </c>
      <c r="I398" s="241"/>
      <c r="J398" s="237"/>
      <c r="K398" s="237"/>
      <c r="L398" s="242"/>
      <c r="M398" s="243"/>
      <c r="N398" s="244"/>
      <c r="O398" s="244"/>
      <c r="P398" s="244"/>
      <c r="Q398" s="244"/>
      <c r="R398" s="244"/>
      <c r="S398" s="244"/>
      <c r="T398" s="245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46" t="s">
        <v>159</v>
      </c>
      <c r="AU398" s="246" t="s">
        <v>83</v>
      </c>
      <c r="AV398" s="14" t="s">
        <v>83</v>
      </c>
      <c r="AW398" s="14" t="s">
        <v>35</v>
      </c>
      <c r="AX398" s="14" t="s">
        <v>81</v>
      </c>
      <c r="AY398" s="246" t="s">
        <v>119</v>
      </c>
    </row>
    <row r="399" s="2" customFormat="1" ht="16.5" customHeight="1">
      <c r="A399" s="39"/>
      <c r="B399" s="40"/>
      <c r="C399" s="262" t="s">
        <v>598</v>
      </c>
      <c r="D399" s="262" t="s">
        <v>350</v>
      </c>
      <c r="E399" s="263" t="s">
        <v>599</v>
      </c>
      <c r="F399" s="264" t="s">
        <v>600</v>
      </c>
      <c r="G399" s="265" t="s">
        <v>221</v>
      </c>
      <c r="H399" s="266">
        <v>26.25</v>
      </c>
      <c r="I399" s="267"/>
      <c r="J399" s="268">
        <f>ROUND(I399*H399,2)</f>
        <v>0</v>
      </c>
      <c r="K399" s="264" t="s">
        <v>146</v>
      </c>
      <c r="L399" s="269"/>
      <c r="M399" s="270" t="s">
        <v>19</v>
      </c>
      <c r="N399" s="271" t="s">
        <v>44</v>
      </c>
      <c r="O399" s="85"/>
      <c r="P399" s="212">
        <f>O399*H399</f>
        <v>0</v>
      </c>
      <c r="Q399" s="212">
        <v>0.13100000000000001</v>
      </c>
      <c r="R399" s="212">
        <f>Q399*H399</f>
        <v>3.4387500000000002</v>
      </c>
      <c r="S399" s="212">
        <v>0</v>
      </c>
      <c r="T399" s="213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14" t="s">
        <v>164</v>
      </c>
      <c r="AT399" s="214" t="s">
        <v>350</v>
      </c>
      <c r="AU399" s="214" t="s">
        <v>83</v>
      </c>
      <c r="AY399" s="18" t="s">
        <v>119</v>
      </c>
      <c r="BE399" s="215">
        <f>IF(N399="základní",J399,0)</f>
        <v>0</v>
      </c>
      <c r="BF399" s="215">
        <f>IF(N399="snížená",J399,0)</f>
        <v>0</v>
      </c>
      <c r="BG399" s="215">
        <f>IF(N399="zákl. přenesená",J399,0)</f>
        <v>0</v>
      </c>
      <c r="BH399" s="215">
        <f>IF(N399="sníž. přenesená",J399,0)</f>
        <v>0</v>
      </c>
      <c r="BI399" s="215">
        <f>IF(N399="nulová",J399,0)</f>
        <v>0</v>
      </c>
      <c r="BJ399" s="18" t="s">
        <v>81</v>
      </c>
      <c r="BK399" s="215">
        <f>ROUND(I399*H399,2)</f>
        <v>0</v>
      </c>
      <c r="BL399" s="18" t="s">
        <v>118</v>
      </c>
      <c r="BM399" s="214" t="s">
        <v>601</v>
      </c>
    </row>
    <row r="400" s="2" customFormat="1">
      <c r="A400" s="39"/>
      <c r="B400" s="40"/>
      <c r="C400" s="41"/>
      <c r="D400" s="216" t="s">
        <v>125</v>
      </c>
      <c r="E400" s="41"/>
      <c r="F400" s="217" t="s">
        <v>600</v>
      </c>
      <c r="G400" s="41"/>
      <c r="H400" s="41"/>
      <c r="I400" s="218"/>
      <c r="J400" s="41"/>
      <c r="K400" s="41"/>
      <c r="L400" s="45"/>
      <c r="M400" s="219"/>
      <c r="N400" s="220"/>
      <c r="O400" s="85"/>
      <c r="P400" s="85"/>
      <c r="Q400" s="85"/>
      <c r="R400" s="85"/>
      <c r="S400" s="85"/>
      <c r="T400" s="86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T400" s="18" t="s">
        <v>125</v>
      </c>
      <c r="AU400" s="18" t="s">
        <v>83</v>
      </c>
    </row>
    <row r="401" s="14" customFormat="1">
      <c r="A401" s="14"/>
      <c r="B401" s="236"/>
      <c r="C401" s="237"/>
      <c r="D401" s="216" t="s">
        <v>159</v>
      </c>
      <c r="E401" s="237"/>
      <c r="F401" s="239" t="s">
        <v>602</v>
      </c>
      <c r="G401" s="237"/>
      <c r="H401" s="240">
        <v>26.25</v>
      </c>
      <c r="I401" s="241"/>
      <c r="J401" s="237"/>
      <c r="K401" s="237"/>
      <c r="L401" s="242"/>
      <c r="M401" s="243"/>
      <c r="N401" s="244"/>
      <c r="O401" s="244"/>
      <c r="P401" s="244"/>
      <c r="Q401" s="244"/>
      <c r="R401" s="244"/>
      <c r="S401" s="244"/>
      <c r="T401" s="245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46" t="s">
        <v>159</v>
      </c>
      <c r="AU401" s="246" t="s">
        <v>83</v>
      </c>
      <c r="AV401" s="14" t="s">
        <v>83</v>
      </c>
      <c r="AW401" s="14" t="s">
        <v>4</v>
      </c>
      <c r="AX401" s="14" t="s">
        <v>81</v>
      </c>
      <c r="AY401" s="246" t="s">
        <v>119</v>
      </c>
    </row>
    <row r="402" s="12" customFormat="1" ht="22.8" customHeight="1">
      <c r="A402" s="12"/>
      <c r="B402" s="189"/>
      <c r="C402" s="190"/>
      <c r="D402" s="191" t="s">
        <v>72</v>
      </c>
      <c r="E402" s="222" t="s">
        <v>150</v>
      </c>
      <c r="F402" s="222" t="s">
        <v>603</v>
      </c>
      <c r="G402" s="190"/>
      <c r="H402" s="190"/>
      <c r="I402" s="193"/>
      <c r="J402" s="223">
        <f>BK402</f>
        <v>0</v>
      </c>
      <c r="K402" s="190"/>
      <c r="L402" s="195"/>
      <c r="M402" s="196"/>
      <c r="N402" s="197"/>
      <c r="O402" s="197"/>
      <c r="P402" s="198">
        <f>SUM(P403:P407)</f>
        <v>0</v>
      </c>
      <c r="Q402" s="197"/>
      <c r="R402" s="198">
        <f>SUM(R403:R407)</f>
        <v>0.00075000000000000002</v>
      </c>
      <c r="S402" s="197"/>
      <c r="T402" s="199">
        <f>SUM(T403:T407)</f>
        <v>0</v>
      </c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R402" s="200" t="s">
        <v>81</v>
      </c>
      <c r="AT402" s="201" t="s">
        <v>72</v>
      </c>
      <c r="AU402" s="201" t="s">
        <v>81</v>
      </c>
      <c r="AY402" s="200" t="s">
        <v>119</v>
      </c>
      <c r="BK402" s="202">
        <f>SUM(BK403:BK407)</f>
        <v>0</v>
      </c>
    </row>
    <row r="403" s="2" customFormat="1" ht="16.5" customHeight="1">
      <c r="A403" s="39"/>
      <c r="B403" s="40"/>
      <c r="C403" s="203" t="s">
        <v>604</v>
      </c>
      <c r="D403" s="203" t="s">
        <v>120</v>
      </c>
      <c r="E403" s="204" t="s">
        <v>605</v>
      </c>
      <c r="F403" s="205" t="s">
        <v>606</v>
      </c>
      <c r="G403" s="206" t="s">
        <v>221</v>
      </c>
      <c r="H403" s="207">
        <v>0.14999999999999999</v>
      </c>
      <c r="I403" s="208"/>
      <c r="J403" s="209">
        <f>ROUND(I403*H403,2)</f>
        <v>0</v>
      </c>
      <c r="K403" s="205" t="s">
        <v>19</v>
      </c>
      <c r="L403" s="45"/>
      <c r="M403" s="210" t="s">
        <v>19</v>
      </c>
      <c r="N403" s="211" t="s">
        <v>44</v>
      </c>
      <c r="O403" s="85"/>
      <c r="P403" s="212">
        <f>O403*H403</f>
        <v>0</v>
      </c>
      <c r="Q403" s="212">
        <v>0.0050000000000000001</v>
      </c>
      <c r="R403" s="212">
        <f>Q403*H403</f>
        <v>0.00075000000000000002</v>
      </c>
      <c r="S403" s="212">
        <v>0</v>
      </c>
      <c r="T403" s="213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14" t="s">
        <v>118</v>
      </c>
      <c r="AT403" s="214" t="s">
        <v>120</v>
      </c>
      <c r="AU403" s="214" t="s">
        <v>83</v>
      </c>
      <c r="AY403" s="18" t="s">
        <v>119</v>
      </c>
      <c r="BE403" s="215">
        <f>IF(N403="základní",J403,0)</f>
        <v>0</v>
      </c>
      <c r="BF403" s="215">
        <f>IF(N403="snížená",J403,0)</f>
        <v>0</v>
      </c>
      <c r="BG403" s="215">
        <f>IF(N403="zákl. přenesená",J403,0)</f>
        <v>0</v>
      </c>
      <c r="BH403" s="215">
        <f>IF(N403="sníž. přenesená",J403,0)</f>
        <v>0</v>
      </c>
      <c r="BI403" s="215">
        <f>IF(N403="nulová",J403,0)</f>
        <v>0</v>
      </c>
      <c r="BJ403" s="18" t="s">
        <v>81</v>
      </c>
      <c r="BK403" s="215">
        <f>ROUND(I403*H403,2)</f>
        <v>0</v>
      </c>
      <c r="BL403" s="18" t="s">
        <v>118</v>
      </c>
      <c r="BM403" s="214" t="s">
        <v>607</v>
      </c>
    </row>
    <row r="404" s="2" customFormat="1">
      <c r="A404" s="39"/>
      <c r="B404" s="40"/>
      <c r="C404" s="41"/>
      <c r="D404" s="216" t="s">
        <v>125</v>
      </c>
      <c r="E404" s="41"/>
      <c r="F404" s="217" t="s">
        <v>606</v>
      </c>
      <c r="G404" s="41"/>
      <c r="H404" s="41"/>
      <c r="I404" s="218"/>
      <c r="J404" s="41"/>
      <c r="K404" s="41"/>
      <c r="L404" s="45"/>
      <c r="M404" s="219"/>
      <c r="N404" s="220"/>
      <c r="O404" s="85"/>
      <c r="P404" s="85"/>
      <c r="Q404" s="85"/>
      <c r="R404" s="85"/>
      <c r="S404" s="85"/>
      <c r="T404" s="86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T404" s="18" t="s">
        <v>125</v>
      </c>
      <c r="AU404" s="18" t="s">
        <v>83</v>
      </c>
    </row>
    <row r="405" s="13" customFormat="1">
      <c r="A405" s="13"/>
      <c r="B405" s="226"/>
      <c r="C405" s="227"/>
      <c r="D405" s="216" t="s">
        <v>159</v>
      </c>
      <c r="E405" s="228" t="s">
        <v>19</v>
      </c>
      <c r="F405" s="229" t="s">
        <v>608</v>
      </c>
      <c r="G405" s="227"/>
      <c r="H405" s="228" t="s">
        <v>19</v>
      </c>
      <c r="I405" s="230"/>
      <c r="J405" s="227"/>
      <c r="K405" s="227"/>
      <c r="L405" s="231"/>
      <c r="M405" s="232"/>
      <c r="N405" s="233"/>
      <c r="O405" s="233"/>
      <c r="P405" s="233"/>
      <c r="Q405" s="233"/>
      <c r="R405" s="233"/>
      <c r="S405" s="233"/>
      <c r="T405" s="234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5" t="s">
        <v>159</v>
      </c>
      <c r="AU405" s="235" t="s">
        <v>83</v>
      </c>
      <c r="AV405" s="13" t="s">
        <v>81</v>
      </c>
      <c r="AW405" s="13" t="s">
        <v>35</v>
      </c>
      <c r="AX405" s="13" t="s">
        <v>73</v>
      </c>
      <c r="AY405" s="235" t="s">
        <v>119</v>
      </c>
    </row>
    <row r="406" s="13" customFormat="1">
      <c r="A406" s="13"/>
      <c r="B406" s="226"/>
      <c r="C406" s="227"/>
      <c r="D406" s="216" t="s">
        <v>159</v>
      </c>
      <c r="E406" s="228" t="s">
        <v>19</v>
      </c>
      <c r="F406" s="229" t="s">
        <v>609</v>
      </c>
      <c r="G406" s="227"/>
      <c r="H406" s="228" t="s">
        <v>19</v>
      </c>
      <c r="I406" s="230"/>
      <c r="J406" s="227"/>
      <c r="K406" s="227"/>
      <c r="L406" s="231"/>
      <c r="M406" s="232"/>
      <c r="N406" s="233"/>
      <c r="O406" s="233"/>
      <c r="P406" s="233"/>
      <c r="Q406" s="233"/>
      <c r="R406" s="233"/>
      <c r="S406" s="233"/>
      <c r="T406" s="234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5" t="s">
        <v>159</v>
      </c>
      <c r="AU406" s="235" t="s">
        <v>83</v>
      </c>
      <c r="AV406" s="13" t="s">
        <v>81</v>
      </c>
      <c r="AW406" s="13" t="s">
        <v>35</v>
      </c>
      <c r="AX406" s="13" t="s">
        <v>73</v>
      </c>
      <c r="AY406" s="235" t="s">
        <v>119</v>
      </c>
    </row>
    <row r="407" s="14" customFormat="1">
      <c r="A407" s="14"/>
      <c r="B407" s="236"/>
      <c r="C407" s="237"/>
      <c r="D407" s="216" t="s">
        <v>159</v>
      </c>
      <c r="E407" s="238" t="s">
        <v>19</v>
      </c>
      <c r="F407" s="239" t="s">
        <v>610</v>
      </c>
      <c r="G407" s="237"/>
      <c r="H407" s="240">
        <v>0.14999999999999999</v>
      </c>
      <c r="I407" s="241"/>
      <c r="J407" s="237"/>
      <c r="K407" s="237"/>
      <c r="L407" s="242"/>
      <c r="M407" s="243"/>
      <c r="N407" s="244"/>
      <c r="O407" s="244"/>
      <c r="P407" s="244"/>
      <c r="Q407" s="244"/>
      <c r="R407" s="244"/>
      <c r="S407" s="244"/>
      <c r="T407" s="245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46" t="s">
        <v>159</v>
      </c>
      <c r="AU407" s="246" t="s">
        <v>83</v>
      </c>
      <c r="AV407" s="14" t="s">
        <v>83</v>
      </c>
      <c r="AW407" s="14" t="s">
        <v>35</v>
      </c>
      <c r="AX407" s="14" t="s">
        <v>81</v>
      </c>
      <c r="AY407" s="246" t="s">
        <v>119</v>
      </c>
    </row>
    <row r="408" s="12" customFormat="1" ht="22.8" customHeight="1">
      <c r="A408" s="12"/>
      <c r="B408" s="189"/>
      <c r="C408" s="190"/>
      <c r="D408" s="191" t="s">
        <v>72</v>
      </c>
      <c r="E408" s="222" t="s">
        <v>164</v>
      </c>
      <c r="F408" s="222" t="s">
        <v>611</v>
      </c>
      <c r="G408" s="190"/>
      <c r="H408" s="190"/>
      <c r="I408" s="193"/>
      <c r="J408" s="223">
        <f>BK408</f>
        <v>0</v>
      </c>
      <c r="K408" s="190"/>
      <c r="L408" s="195"/>
      <c r="M408" s="196"/>
      <c r="N408" s="197"/>
      <c r="O408" s="197"/>
      <c r="P408" s="198">
        <f>SUM(P409:P412)</f>
        <v>0</v>
      </c>
      <c r="Q408" s="197"/>
      <c r="R408" s="198">
        <f>SUM(R409:R412)</f>
        <v>3.3664000000000001</v>
      </c>
      <c r="S408" s="197"/>
      <c r="T408" s="199">
        <f>SUM(T409:T412)</f>
        <v>0</v>
      </c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R408" s="200" t="s">
        <v>81</v>
      </c>
      <c r="AT408" s="201" t="s">
        <v>72</v>
      </c>
      <c r="AU408" s="201" t="s">
        <v>81</v>
      </c>
      <c r="AY408" s="200" t="s">
        <v>119</v>
      </c>
      <c r="BK408" s="202">
        <f>SUM(BK409:BK412)</f>
        <v>0</v>
      </c>
    </row>
    <row r="409" s="2" customFormat="1" ht="16.5" customHeight="1">
      <c r="A409" s="39"/>
      <c r="B409" s="40"/>
      <c r="C409" s="203" t="s">
        <v>612</v>
      </c>
      <c r="D409" s="203" t="s">
        <v>120</v>
      </c>
      <c r="E409" s="204" t="s">
        <v>613</v>
      </c>
      <c r="F409" s="205" t="s">
        <v>614</v>
      </c>
      <c r="G409" s="206" t="s">
        <v>400</v>
      </c>
      <c r="H409" s="207">
        <v>8</v>
      </c>
      <c r="I409" s="208"/>
      <c r="J409" s="209">
        <f>ROUND(I409*H409,2)</f>
        <v>0</v>
      </c>
      <c r="K409" s="205" t="s">
        <v>146</v>
      </c>
      <c r="L409" s="45"/>
      <c r="M409" s="210" t="s">
        <v>19</v>
      </c>
      <c r="N409" s="211" t="s">
        <v>44</v>
      </c>
      <c r="O409" s="85"/>
      <c r="P409" s="212">
        <f>O409*H409</f>
        <v>0</v>
      </c>
      <c r="Q409" s="212">
        <v>0.42080000000000001</v>
      </c>
      <c r="R409" s="212">
        <f>Q409*H409</f>
        <v>3.3664000000000001</v>
      </c>
      <c r="S409" s="212">
        <v>0</v>
      </c>
      <c r="T409" s="213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14" t="s">
        <v>118</v>
      </c>
      <c r="AT409" s="214" t="s">
        <v>120</v>
      </c>
      <c r="AU409" s="214" t="s">
        <v>83</v>
      </c>
      <c r="AY409" s="18" t="s">
        <v>119</v>
      </c>
      <c r="BE409" s="215">
        <f>IF(N409="základní",J409,0)</f>
        <v>0</v>
      </c>
      <c r="BF409" s="215">
        <f>IF(N409="snížená",J409,0)</f>
        <v>0</v>
      </c>
      <c r="BG409" s="215">
        <f>IF(N409="zákl. přenesená",J409,0)</f>
        <v>0</v>
      </c>
      <c r="BH409" s="215">
        <f>IF(N409="sníž. přenesená",J409,0)</f>
        <v>0</v>
      </c>
      <c r="BI409" s="215">
        <f>IF(N409="nulová",J409,0)</f>
        <v>0</v>
      </c>
      <c r="BJ409" s="18" t="s">
        <v>81</v>
      </c>
      <c r="BK409" s="215">
        <f>ROUND(I409*H409,2)</f>
        <v>0</v>
      </c>
      <c r="BL409" s="18" t="s">
        <v>118</v>
      </c>
      <c r="BM409" s="214" t="s">
        <v>615</v>
      </c>
    </row>
    <row r="410" s="2" customFormat="1">
      <c r="A410" s="39"/>
      <c r="B410" s="40"/>
      <c r="C410" s="41"/>
      <c r="D410" s="216" t="s">
        <v>125</v>
      </c>
      <c r="E410" s="41"/>
      <c r="F410" s="217" t="s">
        <v>614</v>
      </c>
      <c r="G410" s="41"/>
      <c r="H410" s="41"/>
      <c r="I410" s="218"/>
      <c r="J410" s="41"/>
      <c r="K410" s="41"/>
      <c r="L410" s="45"/>
      <c r="M410" s="219"/>
      <c r="N410" s="220"/>
      <c r="O410" s="85"/>
      <c r="P410" s="85"/>
      <c r="Q410" s="85"/>
      <c r="R410" s="85"/>
      <c r="S410" s="85"/>
      <c r="T410" s="86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T410" s="18" t="s">
        <v>125</v>
      </c>
      <c r="AU410" s="18" t="s">
        <v>83</v>
      </c>
    </row>
    <row r="411" s="2" customFormat="1">
      <c r="A411" s="39"/>
      <c r="B411" s="40"/>
      <c r="C411" s="41"/>
      <c r="D411" s="224" t="s">
        <v>148</v>
      </c>
      <c r="E411" s="41"/>
      <c r="F411" s="225" t="s">
        <v>616</v>
      </c>
      <c r="G411" s="41"/>
      <c r="H411" s="41"/>
      <c r="I411" s="218"/>
      <c r="J411" s="41"/>
      <c r="K411" s="41"/>
      <c r="L411" s="45"/>
      <c r="M411" s="219"/>
      <c r="N411" s="220"/>
      <c r="O411" s="85"/>
      <c r="P411" s="85"/>
      <c r="Q411" s="85"/>
      <c r="R411" s="85"/>
      <c r="S411" s="85"/>
      <c r="T411" s="86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T411" s="18" t="s">
        <v>148</v>
      </c>
      <c r="AU411" s="18" t="s">
        <v>83</v>
      </c>
    </row>
    <row r="412" s="14" customFormat="1">
      <c r="A412" s="14"/>
      <c r="B412" s="236"/>
      <c r="C412" s="237"/>
      <c r="D412" s="216" t="s">
        <v>159</v>
      </c>
      <c r="E412" s="238" t="s">
        <v>19</v>
      </c>
      <c r="F412" s="239" t="s">
        <v>164</v>
      </c>
      <c r="G412" s="237"/>
      <c r="H412" s="240">
        <v>8</v>
      </c>
      <c r="I412" s="241"/>
      <c r="J412" s="237"/>
      <c r="K412" s="237"/>
      <c r="L412" s="242"/>
      <c r="M412" s="243"/>
      <c r="N412" s="244"/>
      <c r="O412" s="244"/>
      <c r="P412" s="244"/>
      <c r="Q412" s="244"/>
      <c r="R412" s="244"/>
      <c r="S412" s="244"/>
      <c r="T412" s="245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46" t="s">
        <v>159</v>
      </c>
      <c r="AU412" s="246" t="s">
        <v>83</v>
      </c>
      <c r="AV412" s="14" t="s">
        <v>83</v>
      </c>
      <c r="AW412" s="14" t="s">
        <v>35</v>
      </c>
      <c r="AX412" s="14" t="s">
        <v>81</v>
      </c>
      <c r="AY412" s="246" t="s">
        <v>119</v>
      </c>
    </row>
    <row r="413" s="12" customFormat="1" ht="22.8" customHeight="1">
      <c r="A413" s="12"/>
      <c r="B413" s="189"/>
      <c r="C413" s="190"/>
      <c r="D413" s="191" t="s">
        <v>72</v>
      </c>
      <c r="E413" s="222" t="s">
        <v>168</v>
      </c>
      <c r="F413" s="222" t="s">
        <v>617</v>
      </c>
      <c r="G413" s="190"/>
      <c r="H413" s="190"/>
      <c r="I413" s="193"/>
      <c r="J413" s="223">
        <f>BK413</f>
        <v>0</v>
      </c>
      <c r="K413" s="190"/>
      <c r="L413" s="195"/>
      <c r="M413" s="196"/>
      <c r="N413" s="197"/>
      <c r="O413" s="197"/>
      <c r="P413" s="198">
        <f>SUM(P414:P570)</f>
        <v>0</v>
      </c>
      <c r="Q413" s="197"/>
      <c r="R413" s="198">
        <f>SUM(R414:R570)</f>
        <v>22.161151000000004</v>
      </c>
      <c r="S413" s="197"/>
      <c r="T413" s="199">
        <f>SUM(T414:T570)</f>
        <v>12.260500000000002</v>
      </c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R413" s="200" t="s">
        <v>81</v>
      </c>
      <c r="AT413" s="201" t="s">
        <v>72</v>
      </c>
      <c r="AU413" s="201" t="s">
        <v>81</v>
      </c>
      <c r="AY413" s="200" t="s">
        <v>119</v>
      </c>
      <c r="BK413" s="202">
        <f>SUM(BK414:BK570)</f>
        <v>0</v>
      </c>
    </row>
    <row r="414" s="2" customFormat="1" ht="16.5" customHeight="1">
      <c r="A414" s="39"/>
      <c r="B414" s="40"/>
      <c r="C414" s="203" t="s">
        <v>618</v>
      </c>
      <c r="D414" s="203" t="s">
        <v>120</v>
      </c>
      <c r="E414" s="204" t="s">
        <v>619</v>
      </c>
      <c r="F414" s="205" t="s">
        <v>620</v>
      </c>
      <c r="G414" s="206" t="s">
        <v>400</v>
      </c>
      <c r="H414" s="207">
        <v>8</v>
      </c>
      <c r="I414" s="208"/>
      <c r="J414" s="209">
        <f>ROUND(I414*H414,2)</f>
        <v>0</v>
      </c>
      <c r="K414" s="205" t="s">
        <v>146</v>
      </c>
      <c r="L414" s="45"/>
      <c r="M414" s="210" t="s">
        <v>19</v>
      </c>
      <c r="N414" s="211" t="s">
        <v>44</v>
      </c>
      <c r="O414" s="85"/>
      <c r="P414" s="212">
        <f>O414*H414</f>
        <v>0</v>
      </c>
      <c r="Q414" s="212">
        <v>0.00069999999999999999</v>
      </c>
      <c r="R414" s="212">
        <f>Q414*H414</f>
        <v>0.0055999999999999999</v>
      </c>
      <c r="S414" s="212">
        <v>0</v>
      </c>
      <c r="T414" s="213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14" t="s">
        <v>118</v>
      </c>
      <c r="AT414" s="214" t="s">
        <v>120</v>
      </c>
      <c r="AU414" s="214" t="s">
        <v>83</v>
      </c>
      <c r="AY414" s="18" t="s">
        <v>119</v>
      </c>
      <c r="BE414" s="215">
        <f>IF(N414="základní",J414,0)</f>
        <v>0</v>
      </c>
      <c r="BF414" s="215">
        <f>IF(N414="snížená",J414,0)</f>
        <v>0</v>
      </c>
      <c r="BG414" s="215">
        <f>IF(N414="zákl. přenesená",J414,0)</f>
        <v>0</v>
      </c>
      <c r="BH414" s="215">
        <f>IF(N414="sníž. přenesená",J414,0)</f>
        <v>0</v>
      </c>
      <c r="BI414" s="215">
        <f>IF(N414="nulová",J414,0)</f>
        <v>0</v>
      </c>
      <c r="BJ414" s="18" t="s">
        <v>81</v>
      </c>
      <c r="BK414" s="215">
        <f>ROUND(I414*H414,2)</f>
        <v>0</v>
      </c>
      <c r="BL414" s="18" t="s">
        <v>118</v>
      </c>
      <c r="BM414" s="214" t="s">
        <v>621</v>
      </c>
    </row>
    <row r="415" s="2" customFormat="1">
      <c r="A415" s="39"/>
      <c r="B415" s="40"/>
      <c r="C415" s="41"/>
      <c r="D415" s="216" t="s">
        <v>125</v>
      </c>
      <c r="E415" s="41"/>
      <c r="F415" s="217" t="s">
        <v>622</v>
      </c>
      <c r="G415" s="41"/>
      <c r="H415" s="41"/>
      <c r="I415" s="218"/>
      <c r="J415" s="41"/>
      <c r="K415" s="41"/>
      <c r="L415" s="45"/>
      <c r="M415" s="219"/>
      <c r="N415" s="220"/>
      <c r="O415" s="85"/>
      <c r="P415" s="85"/>
      <c r="Q415" s="85"/>
      <c r="R415" s="85"/>
      <c r="S415" s="85"/>
      <c r="T415" s="86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T415" s="18" t="s">
        <v>125</v>
      </c>
      <c r="AU415" s="18" t="s">
        <v>83</v>
      </c>
    </row>
    <row r="416" s="2" customFormat="1">
      <c r="A416" s="39"/>
      <c r="B416" s="40"/>
      <c r="C416" s="41"/>
      <c r="D416" s="224" t="s">
        <v>148</v>
      </c>
      <c r="E416" s="41"/>
      <c r="F416" s="225" t="s">
        <v>623</v>
      </c>
      <c r="G416" s="41"/>
      <c r="H416" s="41"/>
      <c r="I416" s="218"/>
      <c r="J416" s="41"/>
      <c r="K416" s="41"/>
      <c r="L416" s="45"/>
      <c r="M416" s="219"/>
      <c r="N416" s="220"/>
      <c r="O416" s="85"/>
      <c r="P416" s="85"/>
      <c r="Q416" s="85"/>
      <c r="R416" s="85"/>
      <c r="S416" s="85"/>
      <c r="T416" s="86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T416" s="18" t="s">
        <v>148</v>
      </c>
      <c r="AU416" s="18" t="s">
        <v>83</v>
      </c>
    </row>
    <row r="417" s="2" customFormat="1">
      <c r="A417" s="39"/>
      <c r="B417" s="40"/>
      <c r="C417" s="41"/>
      <c r="D417" s="216" t="s">
        <v>126</v>
      </c>
      <c r="E417" s="41"/>
      <c r="F417" s="221" t="s">
        <v>624</v>
      </c>
      <c r="G417" s="41"/>
      <c r="H417" s="41"/>
      <c r="I417" s="218"/>
      <c r="J417" s="41"/>
      <c r="K417" s="41"/>
      <c r="L417" s="45"/>
      <c r="M417" s="219"/>
      <c r="N417" s="220"/>
      <c r="O417" s="85"/>
      <c r="P417" s="85"/>
      <c r="Q417" s="85"/>
      <c r="R417" s="85"/>
      <c r="S417" s="85"/>
      <c r="T417" s="86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T417" s="18" t="s">
        <v>126</v>
      </c>
      <c r="AU417" s="18" t="s">
        <v>83</v>
      </c>
    </row>
    <row r="418" s="14" customFormat="1">
      <c r="A418" s="14"/>
      <c r="B418" s="236"/>
      <c r="C418" s="237"/>
      <c r="D418" s="216" t="s">
        <v>159</v>
      </c>
      <c r="E418" s="238" t="s">
        <v>19</v>
      </c>
      <c r="F418" s="239" t="s">
        <v>625</v>
      </c>
      <c r="G418" s="237"/>
      <c r="H418" s="240">
        <v>8</v>
      </c>
      <c r="I418" s="241"/>
      <c r="J418" s="237"/>
      <c r="K418" s="237"/>
      <c r="L418" s="242"/>
      <c r="M418" s="243"/>
      <c r="N418" s="244"/>
      <c r="O418" s="244"/>
      <c r="P418" s="244"/>
      <c r="Q418" s="244"/>
      <c r="R418" s="244"/>
      <c r="S418" s="244"/>
      <c r="T418" s="245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46" t="s">
        <v>159</v>
      </c>
      <c r="AU418" s="246" t="s">
        <v>83</v>
      </c>
      <c r="AV418" s="14" t="s">
        <v>83</v>
      </c>
      <c r="AW418" s="14" t="s">
        <v>35</v>
      </c>
      <c r="AX418" s="14" t="s">
        <v>81</v>
      </c>
      <c r="AY418" s="246" t="s">
        <v>119</v>
      </c>
    </row>
    <row r="419" s="2" customFormat="1" ht="16.5" customHeight="1">
      <c r="A419" s="39"/>
      <c r="B419" s="40"/>
      <c r="C419" s="203" t="s">
        <v>626</v>
      </c>
      <c r="D419" s="203" t="s">
        <v>120</v>
      </c>
      <c r="E419" s="204" t="s">
        <v>627</v>
      </c>
      <c r="F419" s="205" t="s">
        <v>628</v>
      </c>
      <c r="G419" s="206" t="s">
        <v>400</v>
      </c>
      <c r="H419" s="207">
        <v>2</v>
      </c>
      <c r="I419" s="208"/>
      <c r="J419" s="209">
        <f>ROUND(I419*H419,2)</f>
        <v>0</v>
      </c>
      <c r="K419" s="205" t="s">
        <v>146</v>
      </c>
      <c r="L419" s="45"/>
      <c r="M419" s="210" t="s">
        <v>19</v>
      </c>
      <c r="N419" s="211" t="s">
        <v>44</v>
      </c>
      <c r="O419" s="85"/>
      <c r="P419" s="212">
        <f>O419*H419</f>
        <v>0</v>
      </c>
      <c r="Q419" s="212">
        <v>0.11241</v>
      </c>
      <c r="R419" s="212">
        <f>Q419*H419</f>
        <v>0.22481999999999999</v>
      </c>
      <c r="S419" s="212">
        <v>0</v>
      </c>
      <c r="T419" s="213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14" t="s">
        <v>118</v>
      </c>
      <c r="AT419" s="214" t="s">
        <v>120</v>
      </c>
      <c r="AU419" s="214" t="s">
        <v>83</v>
      </c>
      <c r="AY419" s="18" t="s">
        <v>119</v>
      </c>
      <c r="BE419" s="215">
        <f>IF(N419="základní",J419,0)</f>
        <v>0</v>
      </c>
      <c r="BF419" s="215">
        <f>IF(N419="snížená",J419,0)</f>
        <v>0</v>
      </c>
      <c r="BG419" s="215">
        <f>IF(N419="zákl. přenesená",J419,0)</f>
        <v>0</v>
      </c>
      <c r="BH419" s="215">
        <f>IF(N419="sníž. přenesená",J419,0)</f>
        <v>0</v>
      </c>
      <c r="BI419" s="215">
        <f>IF(N419="nulová",J419,0)</f>
        <v>0</v>
      </c>
      <c r="BJ419" s="18" t="s">
        <v>81</v>
      </c>
      <c r="BK419" s="215">
        <f>ROUND(I419*H419,2)</f>
        <v>0</v>
      </c>
      <c r="BL419" s="18" t="s">
        <v>118</v>
      </c>
      <c r="BM419" s="214" t="s">
        <v>629</v>
      </c>
    </row>
    <row r="420" s="2" customFormat="1">
      <c r="A420" s="39"/>
      <c r="B420" s="40"/>
      <c r="C420" s="41"/>
      <c r="D420" s="216" t="s">
        <v>125</v>
      </c>
      <c r="E420" s="41"/>
      <c r="F420" s="217" t="s">
        <v>630</v>
      </c>
      <c r="G420" s="41"/>
      <c r="H420" s="41"/>
      <c r="I420" s="218"/>
      <c r="J420" s="41"/>
      <c r="K420" s="41"/>
      <c r="L420" s="45"/>
      <c r="M420" s="219"/>
      <c r="N420" s="220"/>
      <c r="O420" s="85"/>
      <c r="P420" s="85"/>
      <c r="Q420" s="85"/>
      <c r="R420" s="85"/>
      <c r="S420" s="85"/>
      <c r="T420" s="86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T420" s="18" t="s">
        <v>125</v>
      </c>
      <c r="AU420" s="18" t="s">
        <v>83</v>
      </c>
    </row>
    <row r="421" s="2" customFormat="1">
      <c r="A421" s="39"/>
      <c r="B421" s="40"/>
      <c r="C421" s="41"/>
      <c r="D421" s="224" t="s">
        <v>148</v>
      </c>
      <c r="E421" s="41"/>
      <c r="F421" s="225" t="s">
        <v>631</v>
      </c>
      <c r="G421" s="41"/>
      <c r="H421" s="41"/>
      <c r="I421" s="218"/>
      <c r="J421" s="41"/>
      <c r="K421" s="41"/>
      <c r="L421" s="45"/>
      <c r="M421" s="219"/>
      <c r="N421" s="220"/>
      <c r="O421" s="85"/>
      <c r="P421" s="85"/>
      <c r="Q421" s="85"/>
      <c r="R421" s="85"/>
      <c r="S421" s="85"/>
      <c r="T421" s="86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T421" s="18" t="s">
        <v>148</v>
      </c>
      <c r="AU421" s="18" t="s">
        <v>83</v>
      </c>
    </row>
    <row r="422" s="2" customFormat="1">
      <c r="A422" s="39"/>
      <c r="B422" s="40"/>
      <c r="C422" s="41"/>
      <c r="D422" s="216" t="s">
        <v>126</v>
      </c>
      <c r="E422" s="41"/>
      <c r="F422" s="221" t="s">
        <v>632</v>
      </c>
      <c r="G422" s="41"/>
      <c r="H422" s="41"/>
      <c r="I422" s="218"/>
      <c r="J422" s="41"/>
      <c r="K422" s="41"/>
      <c r="L422" s="45"/>
      <c r="M422" s="219"/>
      <c r="N422" s="220"/>
      <c r="O422" s="85"/>
      <c r="P422" s="85"/>
      <c r="Q422" s="85"/>
      <c r="R422" s="85"/>
      <c r="S422" s="85"/>
      <c r="T422" s="86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T422" s="18" t="s">
        <v>126</v>
      </c>
      <c r="AU422" s="18" t="s">
        <v>83</v>
      </c>
    </row>
    <row r="423" s="14" customFormat="1">
      <c r="A423" s="14"/>
      <c r="B423" s="236"/>
      <c r="C423" s="237"/>
      <c r="D423" s="216" t="s">
        <v>159</v>
      </c>
      <c r="E423" s="238" t="s">
        <v>19</v>
      </c>
      <c r="F423" s="239" t="s">
        <v>83</v>
      </c>
      <c r="G423" s="237"/>
      <c r="H423" s="240">
        <v>2</v>
      </c>
      <c r="I423" s="241"/>
      <c r="J423" s="237"/>
      <c r="K423" s="237"/>
      <c r="L423" s="242"/>
      <c r="M423" s="243"/>
      <c r="N423" s="244"/>
      <c r="O423" s="244"/>
      <c r="P423" s="244"/>
      <c r="Q423" s="244"/>
      <c r="R423" s="244"/>
      <c r="S423" s="244"/>
      <c r="T423" s="245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46" t="s">
        <v>159</v>
      </c>
      <c r="AU423" s="246" t="s">
        <v>83</v>
      </c>
      <c r="AV423" s="14" t="s">
        <v>83</v>
      </c>
      <c r="AW423" s="14" t="s">
        <v>35</v>
      </c>
      <c r="AX423" s="14" t="s">
        <v>81</v>
      </c>
      <c r="AY423" s="246" t="s">
        <v>119</v>
      </c>
    </row>
    <row r="424" s="2" customFormat="1" ht="16.5" customHeight="1">
      <c r="A424" s="39"/>
      <c r="B424" s="40"/>
      <c r="C424" s="203" t="s">
        <v>633</v>
      </c>
      <c r="D424" s="203" t="s">
        <v>120</v>
      </c>
      <c r="E424" s="204" t="s">
        <v>634</v>
      </c>
      <c r="F424" s="205" t="s">
        <v>635</v>
      </c>
      <c r="G424" s="206" t="s">
        <v>253</v>
      </c>
      <c r="H424" s="207">
        <v>6</v>
      </c>
      <c r="I424" s="208"/>
      <c r="J424" s="209">
        <f>ROUND(I424*H424,2)</f>
        <v>0</v>
      </c>
      <c r="K424" s="205" t="s">
        <v>146</v>
      </c>
      <c r="L424" s="45"/>
      <c r="M424" s="210" t="s">
        <v>19</v>
      </c>
      <c r="N424" s="211" t="s">
        <v>44</v>
      </c>
      <c r="O424" s="85"/>
      <c r="P424" s="212">
        <f>O424*H424</f>
        <v>0</v>
      </c>
      <c r="Q424" s="212">
        <v>0.15540000000000001</v>
      </c>
      <c r="R424" s="212">
        <f>Q424*H424</f>
        <v>0.93240000000000012</v>
      </c>
      <c r="S424" s="212">
        <v>0</v>
      </c>
      <c r="T424" s="213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14" t="s">
        <v>118</v>
      </c>
      <c r="AT424" s="214" t="s">
        <v>120</v>
      </c>
      <c r="AU424" s="214" t="s">
        <v>83</v>
      </c>
      <c r="AY424" s="18" t="s">
        <v>119</v>
      </c>
      <c r="BE424" s="215">
        <f>IF(N424="základní",J424,0)</f>
        <v>0</v>
      </c>
      <c r="BF424" s="215">
        <f>IF(N424="snížená",J424,0)</f>
        <v>0</v>
      </c>
      <c r="BG424" s="215">
        <f>IF(N424="zákl. přenesená",J424,0)</f>
        <v>0</v>
      </c>
      <c r="BH424" s="215">
        <f>IF(N424="sníž. přenesená",J424,0)</f>
        <v>0</v>
      </c>
      <c r="BI424" s="215">
        <f>IF(N424="nulová",J424,0)</f>
        <v>0</v>
      </c>
      <c r="BJ424" s="18" t="s">
        <v>81</v>
      </c>
      <c r="BK424" s="215">
        <f>ROUND(I424*H424,2)</f>
        <v>0</v>
      </c>
      <c r="BL424" s="18" t="s">
        <v>118</v>
      </c>
      <c r="BM424" s="214" t="s">
        <v>636</v>
      </c>
    </row>
    <row r="425" s="2" customFormat="1">
      <c r="A425" s="39"/>
      <c r="B425" s="40"/>
      <c r="C425" s="41"/>
      <c r="D425" s="216" t="s">
        <v>125</v>
      </c>
      <c r="E425" s="41"/>
      <c r="F425" s="217" t="s">
        <v>637</v>
      </c>
      <c r="G425" s="41"/>
      <c r="H425" s="41"/>
      <c r="I425" s="218"/>
      <c r="J425" s="41"/>
      <c r="K425" s="41"/>
      <c r="L425" s="45"/>
      <c r="M425" s="219"/>
      <c r="N425" s="220"/>
      <c r="O425" s="85"/>
      <c r="P425" s="85"/>
      <c r="Q425" s="85"/>
      <c r="R425" s="85"/>
      <c r="S425" s="85"/>
      <c r="T425" s="86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T425" s="18" t="s">
        <v>125</v>
      </c>
      <c r="AU425" s="18" t="s">
        <v>83</v>
      </c>
    </row>
    <row r="426" s="2" customFormat="1">
      <c r="A426" s="39"/>
      <c r="B426" s="40"/>
      <c r="C426" s="41"/>
      <c r="D426" s="224" t="s">
        <v>148</v>
      </c>
      <c r="E426" s="41"/>
      <c r="F426" s="225" t="s">
        <v>638</v>
      </c>
      <c r="G426" s="41"/>
      <c r="H426" s="41"/>
      <c r="I426" s="218"/>
      <c r="J426" s="41"/>
      <c r="K426" s="41"/>
      <c r="L426" s="45"/>
      <c r="M426" s="219"/>
      <c r="N426" s="220"/>
      <c r="O426" s="85"/>
      <c r="P426" s="85"/>
      <c r="Q426" s="85"/>
      <c r="R426" s="85"/>
      <c r="S426" s="85"/>
      <c r="T426" s="86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T426" s="18" t="s">
        <v>148</v>
      </c>
      <c r="AU426" s="18" t="s">
        <v>83</v>
      </c>
    </row>
    <row r="427" s="14" customFormat="1">
      <c r="A427" s="14"/>
      <c r="B427" s="236"/>
      <c r="C427" s="237"/>
      <c r="D427" s="216" t="s">
        <v>159</v>
      </c>
      <c r="E427" s="238" t="s">
        <v>19</v>
      </c>
      <c r="F427" s="239" t="s">
        <v>529</v>
      </c>
      <c r="G427" s="237"/>
      <c r="H427" s="240">
        <v>6</v>
      </c>
      <c r="I427" s="241"/>
      <c r="J427" s="237"/>
      <c r="K427" s="237"/>
      <c r="L427" s="242"/>
      <c r="M427" s="243"/>
      <c r="N427" s="244"/>
      <c r="O427" s="244"/>
      <c r="P427" s="244"/>
      <c r="Q427" s="244"/>
      <c r="R427" s="244"/>
      <c r="S427" s="244"/>
      <c r="T427" s="245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46" t="s">
        <v>159</v>
      </c>
      <c r="AU427" s="246" t="s">
        <v>83</v>
      </c>
      <c r="AV427" s="14" t="s">
        <v>83</v>
      </c>
      <c r="AW427" s="14" t="s">
        <v>35</v>
      </c>
      <c r="AX427" s="14" t="s">
        <v>81</v>
      </c>
      <c r="AY427" s="246" t="s">
        <v>119</v>
      </c>
    </row>
    <row r="428" s="2" customFormat="1" ht="16.5" customHeight="1">
      <c r="A428" s="39"/>
      <c r="B428" s="40"/>
      <c r="C428" s="262" t="s">
        <v>639</v>
      </c>
      <c r="D428" s="262" t="s">
        <v>350</v>
      </c>
      <c r="E428" s="263" t="s">
        <v>640</v>
      </c>
      <c r="F428" s="264" t="s">
        <v>641</v>
      </c>
      <c r="G428" s="265" t="s">
        <v>253</v>
      </c>
      <c r="H428" s="266">
        <v>6.1200000000000001</v>
      </c>
      <c r="I428" s="267"/>
      <c r="J428" s="268">
        <f>ROUND(I428*H428,2)</f>
        <v>0</v>
      </c>
      <c r="K428" s="264" t="s">
        <v>146</v>
      </c>
      <c r="L428" s="269"/>
      <c r="M428" s="270" t="s">
        <v>19</v>
      </c>
      <c r="N428" s="271" t="s">
        <v>44</v>
      </c>
      <c r="O428" s="85"/>
      <c r="P428" s="212">
        <f>O428*H428</f>
        <v>0</v>
      </c>
      <c r="Q428" s="212">
        <v>0.080000000000000002</v>
      </c>
      <c r="R428" s="212">
        <f>Q428*H428</f>
        <v>0.48960000000000004</v>
      </c>
      <c r="S428" s="212">
        <v>0</v>
      </c>
      <c r="T428" s="213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14" t="s">
        <v>164</v>
      </c>
      <c r="AT428" s="214" t="s">
        <v>350</v>
      </c>
      <c r="AU428" s="214" t="s">
        <v>83</v>
      </c>
      <c r="AY428" s="18" t="s">
        <v>119</v>
      </c>
      <c r="BE428" s="215">
        <f>IF(N428="základní",J428,0)</f>
        <v>0</v>
      </c>
      <c r="BF428" s="215">
        <f>IF(N428="snížená",J428,0)</f>
        <v>0</v>
      </c>
      <c r="BG428" s="215">
        <f>IF(N428="zákl. přenesená",J428,0)</f>
        <v>0</v>
      </c>
      <c r="BH428" s="215">
        <f>IF(N428="sníž. přenesená",J428,0)</f>
        <v>0</v>
      </c>
      <c r="BI428" s="215">
        <f>IF(N428="nulová",J428,0)</f>
        <v>0</v>
      </c>
      <c r="BJ428" s="18" t="s">
        <v>81</v>
      </c>
      <c r="BK428" s="215">
        <f>ROUND(I428*H428,2)</f>
        <v>0</v>
      </c>
      <c r="BL428" s="18" t="s">
        <v>118</v>
      </c>
      <c r="BM428" s="214" t="s">
        <v>642</v>
      </c>
    </row>
    <row r="429" s="2" customFormat="1">
      <c r="A429" s="39"/>
      <c r="B429" s="40"/>
      <c r="C429" s="41"/>
      <c r="D429" s="216" t="s">
        <v>125</v>
      </c>
      <c r="E429" s="41"/>
      <c r="F429" s="217" t="s">
        <v>641</v>
      </c>
      <c r="G429" s="41"/>
      <c r="H429" s="41"/>
      <c r="I429" s="218"/>
      <c r="J429" s="41"/>
      <c r="K429" s="41"/>
      <c r="L429" s="45"/>
      <c r="M429" s="219"/>
      <c r="N429" s="220"/>
      <c r="O429" s="85"/>
      <c r="P429" s="85"/>
      <c r="Q429" s="85"/>
      <c r="R429" s="85"/>
      <c r="S429" s="85"/>
      <c r="T429" s="86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T429" s="18" t="s">
        <v>125</v>
      </c>
      <c r="AU429" s="18" t="s">
        <v>83</v>
      </c>
    </row>
    <row r="430" s="14" customFormat="1">
      <c r="A430" s="14"/>
      <c r="B430" s="236"/>
      <c r="C430" s="237"/>
      <c r="D430" s="216" t="s">
        <v>159</v>
      </c>
      <c r="E430" s="238" t="s">
        <v>19</v>
      </c>
      <c r="F430" s="239" t="s">
        <v>529</v>
      </c>
      <c r="G430" s="237"/>
      <c r="H430" s="240">
        <v>6</v>
      </c>
      <c r="I430" s="241"/>
      <c r="J430" s="237"/>
      <c r="K430" s="237"/>
      <c r="L430" s="242"/>
      <c r="M430" s="243"/>
      <c r="N430" s="244"/>
      <c r="O430" s="244"/>
      <c r="P430" s="244"/>
      <c r="Q430" s="244"/>
      <c r="R430" s="244"/>
      <c r="S430" s="244"/>
      <c r="T430" s="245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46" t="s">
        <v>159</v>
      </c>
      <c r="AU430" s="246" t="s">
        <v>83</v>
      </c>
      <c r="AV430" s="14" t="s">
        <v>83</v>
      </c>
      <c r="AW430" s="14" t="s">
        <v>35</v>
      </c>
      <c r="AX430" s="14" t="s">
        <v>81</v>
      </c>
      <c r="AY430" s="246" t="s">
        <v>119</v>
      </c>
    </row>
    <row r="431" s="14" customFormat="1">
      <c r="A431" s="14"/>
      <c r="B431" s="236"/>
      <c r="C431" s="237"/>
      <c r="D431" s="216" t="s">
        <v>159</v>
      </c>
      <c r="E431" s="237"/>
      <c r="F431" s="239" t="s">
        <v>643</v>
      </c>
      <c r="G431" s="237"/>
      <c r="H431" s="240">
        <v>6.1200000000000001</v>
      </c>
      <c r="I431" s="241"/>
      <c r="J431" s="237"/>
      <c r="K431" s="237"/>
      <c r="L431" s="242"/>
      <c r="M431" s="243"/>
      <c r="N431" s="244"/>
      <c r="O431" s="244"/>
      <c r="P431" s="244"/>
      <c r="Q431" s="244"/>
      <c r="R431" s="244"/>
      <c r="S431" s="244"/>
      <c r="T431" s="245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46" t="s">
        <v>159</v>
      </c>
      <c r="AU431" s="246" t="s">
        <v>83</v>
      </c>
      <c r="AV431" s="14" t="s">
        <v>83</v>
      </c>
      <c r="AW431" s="14" t="s">
        <v>4</v>
      </c>
      <c r="AX431" s="14" t="s">
        <v>81</v>
      </c>
      <c r="AY431" s="246" t="s">
        <v>119</v>
      </c>
    </row>
    <row r="432" s="2" customFormat="1" ht="16.5" customHeight="1">
      <c r="A432" s="39"/>
      <c r="B432" s="40"/>
      <c r="C432" s="203" t="s">
        <v>644</v>
      </c>
      <c r="D432" s="203" t="s">
        <v>120</v>
      </c>
      <c r="E432" s="204" t="s">
        <v>645</v>
      </c>
      <c r="F432" s="205" t="s">
        <v>646</v>
      </c>
      <c r="G432" s="206" t="s">
        <v>253</v>
      </c>
      <c r="H432" s="207">
        <v>89.5</v>
      </c>
      <c r="I432" s="208"/>
      <c r="J432" s="209">
        <f>ROUND(I432*H432,2)</f>
        <v>0</v>
      </c>
      <c r="K432" s="205" t="s">
        <v>146</v>
      </c>
      <c r="L432" s="45"/>
      <c r="M432" s="210" t="s">
        <v>19</v>
      </c>
      <c r="N432" s="211" t="s">
        <v>44</v>
      </c>
      <c r="O432" s="85"/>
      <c r="P432" s="212">
        <f>O432*H432</f>
        <v>0</v>
      </c>
      <c r="Q432" s="212">
        <v>0.1295</v>
      </c>
      <c r="R432" s="212">
        <f>Q432*H432</f>
        <v>11.590250000000001</v>
      </c>
      <c r="S432" s="212">
        <v>0</v>
      </c>
      <c r="T432" s="213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14" t="s">
        <v>118</v>
      </c>
      <c r="AT432" s="214" t="s">
        <v>120</v>
      </c>
      <c r="AU432" s="214" t="s">
        <v>83</v>
      </c>
      <c r="AY432" s="18" t="s">
        <v>119</v>
      </c>
      <c r="BE432" s="215">
        <f>IF(N432="základní",J432,0)</f>
        <v>0</v>
      </c>
      <c r="BF432" s="215">
        <f>IF(N432="snížená",J432,0)</f>
        <v>0</v>
      </c>
      <c r="BG432" s="215">
        <f>IF(N432="zákl. přenesená",J432,0)</f>
        <v>0</v>
      </c>
      <c r="BH432" s="215">
        <f>IF(N432="sníž. přenesená",J432,0)</f>
        <v>0</v>
      </c>
      <c r="BI432" s="215">
        <f>IF(N432="nulová",J432,0)</f>
        <v>0</v>
      </c>
      <c r="BJ432" s="18" t="s">
        <v>81</v>
      </c>
      <c r="BK432" s="215">
        <f>ROUND(I432*H432,2)</f>
        <v>0</v>
      </c>
      <c r="BL432" s="18" t="s">
        <v>118</v>
      </c>
      <c r="BM432" s="214" t="s">
        <v>647</v>
      </c>
    </row>
    <row r="433" s="2" customFormat="1">
      <c r="A433" s="39"/>
      <c r="B433" s="40"/>
      <c r="C433" s="41"/>
      <c r="D433" s="216" t="s">
        <v>125</v>
      </c>
      <c r="E433" s="41"/>
      <c r="F433" s="217" t="s">
        <v>648</v>
      </c>
      <c r="G433" s="41"/>
      <c r="H433" s="41"/>
      <c r="I433" s="218"/>
      <c r="J433" s="41"/>
      <c r="K433" s="41"/>
      <c r="L433" s="45"/>
      <c r="M433" s="219"/>
      <c r="N433" s="220"/>
      <c r="O433" s="85"/>
      <c r="P433" s="85"/>
      <c r="Q433" s="85"/>
      <c r="R433" s="85"/>
      <c r="S433" s="85"/>
      <c r="T433" s="86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T433" s="18" t="s">
        <v>125</v>
      </c>
      <c r="AU433" s="18" t="s">
        <v>83</v>
      </c>
    </row>
    <row r="434" s="2" customFormat="1">
      <c r="A434" s="39"/>
      <c r="B434" s="40"/>
      <c r="C434" s="41"/>
      <c r="D434" s="224" t="s">
        <v>148</v>
      </c>
      <c r="E434" s="41"/>
      <c r="F434" s="225" t="s">
        <v>649</v>
      </c>
      <c r="G434" s="41"/>
      <c r="H434" s="41"/>
      <c r="I434" s="218"/>
      <c r="J434" s="41"/>
      <c r="K434" s="41"/>
      <c r="L434" s="45"/>
      <c r="M434" s="219"/>
      <c r="N434" s="220"/>
      <c r="O434" s="85"/>
      <c r="P434" s="85"/>
      <c r="Q434" s="85"/>
      <c r="R434" s="85"/>
      <c r="S434" s="85"/>
      <c r="T434" s="86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T434" s="18" t="s">
        <v>148</v>
      </c>
      <c r="AU434" s="18" t="s">
        <v>83</v>
      </c>
    </row>
    <row r="435" s="14" customFormat="1">
      <c r="A435" s="14"/>
      <c r="B435" s="236"/>
      <c r="C435" s="237"/>
      <c r="D435" s="216" t="s">
        <v>159</v>
      </c>
      <c r="E435" s="238" t="s">
        <v>19</v>
      </c>
      <c r="F435" s="239" t="s">
        <v>650</v>
      </c>
      <c r="G435" s="237"/>
      <c r="H435" s="240">
        <v>64</v>
      </c>
      <c r="I435" s="241"/>
      <c r="J435" s="237"/>
      <c r="K435" s="237"/>
      <c r="L435" s="242"/>
      <c r="M435" s="243"/>
      <c r="N435" s="244"/>
      <c r="O435" s="244"/>
      <c r="P435" s="244"/>
      <c r="Q435" s="244"/>
      <c r="R435" s="244"/>
      <c r="S435" s="244"/>
      <c r="T435" s="245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46" t="s">
        <v>159</v>
      </c>
      <c r="AU435" s="246" t="s">
        <v>83</v>
      </c>
      <c r="AV435" s="14" t="s">
        <v>83</v>
      </c>
      <c r="AW435" s="14" t="s">
        <v>35</v>
      </c>
      <c r="AX435" s="14" t="s">
        <v>73</v>
      </c>
      <c r="AY435" s="246" t="s">
        <v>119</v>
      </c>
    </row>
    <row r="436" s="14" customFormat="1">
      <c r="A436" s="14"/>
      <c r="B436" s="236"/>
      <c r="C436" s="237"/>
      <c r="D436" s="216" t="s">
        <v>159</v>
      </c>
      <c r="E436" s="238" t="s">
        <v>19</v>
      </c>
      <c r="F436" s="239" t="s">
        <v>651</v>
      </c>
      <c r="G436" s="237"/>
      <c r="H436" s="240">
        <v>25.5</v>
      </c>
      <c r="I436" s="241"/>
      <c r="J436" s="237"/>
      <c r="K436" s="237"/>
      <c r="L436" s="242"/>
      <c r="M436" s="243"/>
      <c r="N436" s="244"/>
      <c r="O436" s="244"/>
      <c r="P436" s="244"/>
      <c r="Q436" s="244"/>
      <c r="R436" s="244"/>
      <c r="S436" s="244"/>
      <c r="T436" s="245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46" t="s">
        <v>159</v>
      </c>
      <c r="AU436" s="246" t="s">
        <v>83</v>
      </c>
      <c r="AV436" s="14" t="s">
        <v>83</v>
      </c>
      <c r="AW436" s="14" t="s">
        <v>35</v>
      </c>
      <c r="AX436" s="14" t="s">
        <v>73</v>
      </c>
      <c r="AY436" s="246" t="s">
        <v>119</v>
      </c>
    </row>
    <row r="437" s="15" customFormat="1">
      <c r="A437" s="15"/>
      <c r="B437" s="247"/>
      <c r="C437" s="248"/>
      <c r="D437" s="216" t="s">
        <v>159</v>
      </c>
      <c r="E437" s="249" t="s">
        <v>19</v>
      </c>
      <c r="F437" s="250" t="s">
        <v>161</v>
      </c>
      <c r="G437" s="248"/>
      <c r="H437" s="251">
        <v>89.5</v>
      </c>
      <c r="I437" s="252"/>
      <c r="J437" s="248"/>
      <c r="K437" s="248"/>
      <c r="L437" s="253"/>
      <c r="M437" s="254"/>
      <c r="N437" s="255"/>
      <c r="O437" s="255"/>
      <c r="P437" s="255"/>
      <c r="Q437" s="255"/>
      <c r="R437" s="255"/>
      <c r="S437" s="255"/>
      <c r="T437" s="256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T437" s="257" t="s">
        <v>159</v>
      </c>
      <c r="AU437" s="257" t="s">
        <v>83</v>
      </c>
      <c r="AV437" s="15" t="s">
        <v>118</v>
      </c>
      <c r="AW437" s="15" t="s">
        <v>35</v>
      </c>
      <c r="AX437" s="15" t="s">
        <v>81</v>
      </c>
      <c r="AY437" s="257" t="s">
        <v>119</v>
      </c>
    </row>
    <row r="438" s="2" customFormat="1" ht="16.5" customHeight="1">
      <c r="A438" s="39"/>
      <c r="B438" s="40"/>
      <c r="C438" s="262" t="s">
        <v>652</v>
      </c>
      <c r="D438" s="262" t="s">
        <v>350</v>
      </c>
      <c r="E438" s="263" t="s">
        <v>653</v>
      </c>
      <c r="F438" s="264" t="s">
        <v>654</v>
      </c>
      <c r="G438" s="265" t="s">
        <v>253</v>
      </c>
      <c r="H438" s="266">
        <v>91.290000000000006</v>
      </c>
      <c r="I438" s="267"/>
      <c r="J438" s="268">
        <f>ROUND(I438*H438,2)</f>
        <v>0</v>
      </c>
      <c r="K438" s="264" t="s">
        <v>146</v>
      </c>
      <c r="L438" s="269"/>
      <c r="M438" s="270" t="s">
        <v>19</v>
      </c>
      <c r="N438" s="271" t="s">
        <v>44</v>
      </c>
      <c r="O438" s="85"/>
      <c r="P438" s="212">
        <f>O438*H438</f>
        <v>0</v>
      </c>
      <c r="Q438" s="212">
        <v>0.044999999999999998</v>
      </c>
      <c r="R438" s="212">
        <f>Q438*H438</f>
        <v>4.1080500000000004</v>
      </c>
      <c r="S438" s="212">
        <v>0</v>
      </c>
      <c r="T438" s="213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14" t="s">
        <v>164</v>
      </c>
      <c r="AT438" s="214" t="s">
        <v>350</v>
      </c>
      <c r="AU438" s="214" t="s">
        <v>83</v>
      </c>
      <c r="AY438" s="18" t="s">
        <v>119</v>
      </c>
      <c r="BE438" s="215">
        <f>IF(N438="základní",J438,0)</f>
        <v>0</v>
      </c>
      <c r="BF438" s="215">
        <f>IF(N438="snížená",J438,0)</f>
        <v>0</v>
      </c>
      <c r="BG438" s="215">
        <f>IF(N438="zákl. přenesená",J438,0)</f>
        <v>0</v>
      </c>
      <c r="BH438" s="215">
        <f>IF(N438="sníž. přenesená",J438,0)</f>
        <v>0</v>
      </c>
      <c r="BI438" s="215">
        <f>IF(N438="nulová",J438,0)</f>
        <v>0</v>
      </c>
      <c r="BJ438" s="18" t="s">
        <v>81</v>
      </c>
      <c r="BK438" s="215">
        <f>ROUND(I438*H438,2)</f>
        <v>0</v>
      </c>
      <c r="BL438" s="18" t="s">
        <v>118</v>
      </c>
      <c r="BM438" s="214" t="s">
        <v>655</v>
      </c>
    </row>
    <row r="439" s="2" customFormat="1">
      <c r="A439" s="39"/>
      <c r="B439" s="40"/>
      <c r="C439" s="41"/>
      <c r="D439" s="216" t="s">
        <v>125</v>
      </c>
      <c r="E439" s="41"/>
      <c r="F439" s="217" t="s">
        <v>654</v>
      </c>
      <c r="G439" s="41"/>
      <c r="H439" s="41"/>
      <c r="I439" s="218"/>
      <c r="J439" s="41"/>
      <c r="K439" s="41"/>
      <c r="L439" s="45"/>
      <c r="M439" s="219"/>
      <c r="N439" s="220"/>
      <c r="O439" s="85"/>
      <c r="P439" s="85"/>
      <c r="Q439" s="85"/>
      <c r="R439" s="85"/>
      <c r="S439" s="85"/>
      <c r="T439" s="86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T439" s="18" t="s">
        <v>125</v>
      </c>
      <c r="AU439" s="18" t="s">
        <v>83</v>
      </c>
    </row>
    <row r="440" s="14" customFormat="1">
      <c r="A440" s="14"/>
      <c r="B440" s="236"/>
      <c r="C440" s="237"/>
      <c r="D440" s="216" t="s">
        <v>159</v>
      </c>
      <c r="E440" s="238" t="s">
        <v>19</v>
      </c>
      <c r="F440" s="239" t="s">
        <v>650</v>
      </c>
      <c r="G440" s="237"/>
      <c r="H440" s="240">
        <v>64</v>
      </c>
      <c r="I440" s="241"/>
      <c r="J440" s="237"/>
      <c r="K440" s="237"/>
      <c r="L440" s="242"/>
      <c r="M440" s="243"/>
      <c r="N440" s="244"/>
      <c r="O440" s="244"/>
      <c r="P440" s="244"/>
      <c r="Q440" s="244"/>
      <c r="R440" s="244"/>
      <c r="S440" s="244"/>
      <c r="T440" s="245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46" t="s">
        <v>159</v>
      </c>
      <c r="AU440" s="246" t="s">
        <v>83</v>
      </c>
      <c r="AV440" s="14" t="s">
        <v>83</v>
      </c>
      <c r="AW440" s="14" t="s">
        <v>35</v>
      </c>
      <c r="AX440" s="14" t="s">
        <v>73</v>
      </c>
      <c r="AY440" s="246" t="s">
        <v>119</v>
      </c>
    </row>
    <row r="441" s="14" customFormat="1">
      <c r="A441" s="14"/>
      <c r="B441" s="236"/>
      <c r="C441" s="237"/>
      <c r="D441" s="216" t="s">
        <v>159</v>
      </c>
      <c r="E441" s="238" t="s">
        <v>19</v>
      </c>
      <c r="F441" s="239" t="s">
        <v>651</v>
      </c>
      <c r="G441" s="237"/>
      <c r="H441" s="240">
        <v>25.5</v>
      </c>
      <c r="I441" s="241"/>
      <c r="J441" s="237"/>
      <c r="K441" s="237"/>
      <c r="L441" s="242"/>
      <c r="M441" s="243"/>
      <c r="N441" s="244"/>
      <c r="O441" s="244"/>
      <c r="P441" s="244"/>
      <c r="Q441" s="244"/>
      <c r="R441" s="244"/>
      <c r="S441" s="244"/>
      <c r="T441" s="245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46" t="s">
        <v>159</v>
      </c>
      <c r="AU441" s="246" t="s">
        <v>83</v>
      </c>
      <c r="AV441" s="14" t="s">
        <v>83</v>
      </c>
      <c r="AW441" s="14" t="s">
        <v>35</v>
      </c>
      <c r="AX441" s="14" t="s">
        <v>73</v>
      </c>
      <c r="AY441" s="246" t="s">
        <v>119</v>
      </c>
    </row>
    <row r="442" s="15" customFormat="1">
      <c r="A442" s="15"/>
      <c r="B442" s="247"/>
      <c r="C442" s="248"/>
      <c r="D442" s="216" t="s">
        <v>159</v>
      </c>
      <c r="E442" s="249" t="s">
        <v>19</v>
      </c>
      <c r="F442" s="250" t="s">
        <v>161</v>
      </c>
      <c r="G442" s="248"/>
      <c r="H442" s="251">
        <v>89.5</v>
      </c>
      <c r="I442" s="252"/>
      <c r="J442" s="248"/>
      <c r="K442" s="248"/>
      <c r="L442" s="253"/>
      <c r="M442" s="254"/>
      <c r="N442" s="255"/>
      <c r="O442" s="255"/>
      <c r="P442" s="255"/>
      <c r="Q442" s="255"/>
      <c r="R442" s="255"/>
      <c r="S442" s="255"/>
      <c r="T442" s="256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T442" s="257" t="s">
        <v>159</v>
      </c>
      <c r="AU442" s="257" t="s">
        <v>83</v>
      </c>
      <c r="AV442" s="15" t="s">
        <v>118</v>
      </c>
      <c r="AW442" s="15" t="s">
        <v>35</v>
      </c>
      <c r="AX442" s="15" t="s">
        <v>81</v>
      </c>
      <c r="AY442" s="257" t="s">
        <v>119</v>
      </c>
    </row>
    <row r="443" s="14" customFormat="1">
      <c r="A443" s="14"/>
      <c r="B443" s="236"/>
      <c r="C443" s="237"/>
      <c r="D443" s="216" t="s">
        <v>159</v>
      </c>
      <c r="E443" s="237"/>
      <c r="F443" s="239" t="s">
        <v>656</v>
      </c>
      <c r="G443" s="237"/>
      <c r="H443" s="240">
        <v>91.290000000000006</v>
      </c>
      <c r="I443" s="241"/>
      <c r="J443" s="237"/>
      <c r="K443" s="237"/>
      <c r="L443" s="242"/>
      <c r="M443" s="243"/>
      <c r="N443" s="244"/>
      <c r="O443" s="244"/>
      <c r="P443" s="244"/>
      <c r="Q443" s="244"/>
      <c r="R443" s="244"/>
      <c r="S443" s="244"/>
      <c r="T443" s="245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46" t="s">
        <v>159</v>
      </c>
      <c r="AU443" s="246" t="s">
        <v>83</v>
      </c>
      <c r="AV443" s="14" t="s">
        <v>83</v>
      </c>
      <c r="AW443" s="14" t="s">
        <v>4</v>
      </c>
      <c r="AX443" s="14" t="s">
        <v>81</v>
      </c>
      <c r="AY443" s="246" t="s">
        <v>119</v>
      </c>
    </row>
    <row r="444" s="2" customFormat="1" ht="16.5" customHeight="1">
      <c r="A444" s="39"/>
      <c r="B444" s="40"/>
      <c r="C444" s="203" t="s">
        <v>657</v>
      </c>
      <c r="D444" s="203" t="s">
        <v>120</v>
      </c>
      <c r="E444" s="204" t="s">
        <v>658</v>
      </c>
      <c r="F444" s="205" t="s">
        <v>659</v>
      </c>
      <c r="G444" s="206" t="s">
        <v>253</v>
      </c>
      <c r="H444" s="207">
        <v>48</v>
      </c>
      <c r="I444" s="208"/>
      <c r="J444" s="209">
        <f>ROUND(I444*H444,2)</f>
        <v>0</v>
      </c>
      <c r="K444" s="205" t="s">
        <v>146</v>
      </c>
      <c r="L444" s="45"/>
      <c r="M444" s="210" t="s">
        <v>19</v>
      </c>
      <c r="N444" s="211" t="s">
        <v>44</v>
      </c>
      <c r="O444" s="85"/>
      <c r="P444" s="212">
        <f>O444*H444</f>
        <v>0</v>
      </c>
      <c r="Q444" s="212">
        <v>0</v>
      </c>
      <c r="R444" s="212">
        <f>Q444*H444</f>
        <v>0</v>
      </c>
      <c r="S444" s="212">
        <v>0</v>
      </c>
      <c r="T444" s="213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14" t="s">
        <v>118</v>
      </c>
      <c r="AT444" s="214" t="s">
        <v>120</v>
      </c>
      <c r="AU444" s="214" t="s">
        <v>83</v>
      </c>
      <c r="AY444" s="18" t="s">
        <v>119</v>
      </c>
      <c r="BE444" s="215">
        <f>IF(N444="základní",J444,0)</f>
        <v>0</v>
      </c>
      <c r="BF444" s="215">
        <f>IF(N444="snížená",J444,0)</f>
        <v>0</v>
      </c>
      <c r="BG444" s="215">
        <f>IF(N444="zákl. přenesená",J444,0)</f>
        <v>0</v>
      </c>
      <c r="BH444" s="215">
        <f>IF(N444="sníž. přenesená",J444,0)</f>
        <v>0</v>
      </c>
      <c r="BI444" s="215">
        <f>IF(N444="nulová",J444,0)</f>
        <v>0</v>
      </c>
      <c r="BJ444" s="18" t="s">
        <v>81</v>
      </c>
      <c r="BK444" s="215">
        <f>ROUND(I444*H444,2)</f>
        <v>0</v>
      </c>
      <c r="BL444" s="18" t="s">
        <v>118</v>
      </c>
      <c r="BM444" s="214" t="s">
        <v>660</v>
      </c>
    </row>
    <row r="445" s="2" customFormat="1">
      <c r="A445" s="39"/>
      <c r="B445" s="40"/>
      <c r="C445" s="41"/>
      <c r="D445" s="216" t="s">
        <v>125</v>
      </c>
      <c r="E445" s="41"/>
      <c r="F445" s="217" t="s">
        <v>661</v>
      </c>
      <c r="G445" s="41"/>
      <c r="H445" s="41"/>
      <c r="I445" s="218"/>
      <c r="J445" s="41"/>
      <c r="K445" s="41"/>
      <c r="L445" s="45"/>
      <c r="M445" s="219"/>
      <c r="N445" s="220"/>
      <c r="O445" s="85"/>
      <c r="P445" s="85"/>
      <c r="Q445" s="85"/>
      <c r="R445" s="85"/>
      <c r="S445" s="85"/>
      <c r="T445" s="86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T445" s="18" t="s">
        <v>125</v>
      </c>
      <c r="AU445" s="18" t="s">
        <v>83</v>
      </c>
    </row>
    <row r="446" s="2" customFormat="1">
      <c r="A446" s="39"/>
      <c r="B446" s="40"/>
      <c r="C446" s="41"/>
      <c r="D446" s="224" t="s">
        <v>148</v>
      </c>
      <c r="E446" s="41"/>
      <c r="F446" s="225" t="s">
        <v>662</v>
      </c>
      <c r="G446" s="41"/>
      <c r="H446" s="41"/>
      <c r="I446" s="218"/>
      <c r="J446" s="41"/>
      <c r="K446" s="41"/>
      <c r="L446" s="45"/>
      <c r="M446" s="219"/>
      <c r="N446" s="220"/>
      <c r="O446" s="85"/>
      <c r="P446" s="85"/>
      <c r="Q446" s="85"/>
      <c r="R446" s="85"/>
      <c r="S446" s="85"/>
      <c r="T446" s="86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T446" s="18" t="s">
        <v>148</v>
      </c>
      <c r="AU446" s="18" t="s">
        <v>83</v>
      </c>
    </row>
    <row r="447" s="14" customFormat="1">
      <c r="A447" s="14"/>
      <c r="B447" s="236"/>
      <c r="C447" s="237"/>
      <c r="D447" s="216" t="s">
        <v>159</v>
      </c>
      <c r="E447" s="238" t="s">
        <v>19</v>
      </c>
      <c r="F447" s="239" t="s">
        <v>663</v>
      </c>
      <c r="G447" s="237"/>
      <c r="H447" s="240">
        <v>32</v>
      </c>
      <c r="I447" s="241"/>
      <c r="J447" s="237"/>
      <c r="K447" s="237"/>
      <c r="L447" s="242"/>
      <c r="M447" s="243"/>
      <c r="N447" s="244"/>
      <c r="O447" s="244"/>
      <c r="P447" s="244"/>
      <c r="Q447" s="244"/>
      <c r="R447" s="244"/>
      <c r="S447" s="244"/>
      <c r="T447" s="245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46" t="s">
        <v>159</v>
      </c>
      <c r="AU447" s="246" t="s">
        <v>83</v>
      </c>
      <c r="AV447" s="14" t="s">
        <v>83</v>
      </c>
      <c r="AW447" s="14" t="s">
        <v>35</v>
      </c>
      <c r="AX447" s="14" t="s">
        <v>73</v>
      </c>
      <c r="AY447" s="246" t="s">
        <v>119</v>
      </c>
    </row>
    <row r="448" s="14" customFormat="1">
      <c r="A448" s="14"/>
      <c r="B448" s="236"/>
      <c r="C448" s="237"/>
      <c r="D448" s="216" t="s">
        <v>159</v>
      </c>
      <c r="E448" s="238" t="s">
        <v>19</v>
      </c>
      <c r="F448" s="239" t="s">
        <v>664</v>
      </c>
      <c r="G448" s="237"/>
      <c r="H448" s="240">
        <v>16</v>
      </c>
      <c r="I448" s="241"/>
      <c r="J448" s="237"/>
      <c r="K448" s="237"/>
      <c r="L448" s="242"/>
      <c r="M448" s="243"/>
      <c r="N448" s="244"/>
      <c r="O448" s="244"/>
      <c r="P448" s="244"/>
      <c r="Q448" s="244"/>
      <c r="R448" s="244"/>
      <c r="S448" s="244"/>
      <c r="T448" s="245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46" t="s">
        <v>159</v>
      </c>
      <c r="AU448" s="246" t="s">
        <v>83</v>
      </c>
      <c r="AV448" s="14" t="s">
        <v>83</v>
      </c>
      <c r="AW448" s="14" t="s">
        <v>35</v>
      </c>
      <c r="AX448" s="14" t="s">
        <v>73</v>
      </c>
      <c r="AY448" s="246" t="s">
        <v>119</v>
      </c>
    </row>
    <row r="449" s="15" customFormat="1">
      <c r="A449" s="15"/>
      <c r="B449" s="247"/>
      <c r="C449" s="248"/>
      <c r="D449" s="216" t="s">
        <v>159</v>
      </c>
      <c r="E449" s="249" t="s">
        <v>19</v>
      </c>
      <c r="F449" s="250" t="s">
        <v>161</v>
      </c>
      <c r="G449" s="248"/>
      <c r="H449" s="251">
        <v>48</v>
      </c>
      <c r="I449" s="252"/>
      <c r="J449" s="248"/>
      <c r="K449" s="248"/>
      <c r="L449" s="253"/>
      <c r="M449" s="254"/>
      <c r="N449" s="255"/>
      <c r="O449" s="255"/>
      <c r="P449" s="255"/>
      <c r="Q449" s="255"/>
      <c r="R449" s="255"/>
      <c r="S449" s="255"/>
      <c r="T449" s="256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T449" s="257" t="s">
        <v>159</v>
      </c>
      <c r="AU449" s="257" t="s">
        <v>83</v>
      </c>
      <c r="AV449" s="15" t="s">
        <v>118</v>
      </c>
      <c r="AW449" s="15" t="s">
        <v>35</v>
      </c>
      <c r="AX449" s="15" t="s">
        <v>81</v>
      </c>
      <c r="AY449" s="257" t="s">
        <v>119</v>
      </c>
    </row>
    <row r="450" s="2" customFormat="1" ht="16.5" customHeight="1">
      <c r="A450" s="39"/>
      <c r="B450" s="40"/>
      <c r="C450" s="203" t="s">
        <v>665</v>
      </c>
      <c r="D450" s="203" t="s">
        <v>120</v>
      </c>
      <c r="E450" s="204" t="s">
        <v>666</v>
      </c>
      <c r="F450" s="205" t="s">
        <v>667</v>
      </c>
      <c r="G450" s="206" t="s">
        <v>253</v>
      </c>
      <c r="H450" s="207">
        <v>48</v>
      </c>
      <c r="I450" s="208"/>
      <c r="J450" s="209">
        <f>ROUND(I450*H450,2)</f>
        <v>0</v>
      </c>
      <c r="K450" s="205" t="s">
        <v>146</v>
      </c>
      <c r="L450" s="45"/>
      <c r="M450" s="210" t="s">
        <v>19</v>
      </c>
      <c r="N450" s="211" t="s">
        <v>44</v>
      </c>
      <c r="O450" s="85"/>
      <c r="P450" s="212">
        <f>O450*H450</f>
        <v>0</v>
      </c>
      <c r="Q450" s="212">
        <v>9.0000000000000006E-05</v>
      </c>
      <c r="R450" s="212">
        <f>Q450*H450</f>
        <v>0.0043200000000000001</v>
      </c>
      <c r="S450" s="212">
        <v>0</v>
      </c>
      <c r="T450" s="213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14" t="s">
        <v>118</v>
      </c>
      <c r="AT450" s="214" t="s">
        <v>120</v>
      </c>
      <c r="AU450" s="214" t="s">
        <v>83</v>
      </c>
      <c r="AY450" s="18" t="s">
        <v>119</v>
      </c>
      <c r="BE450" s="215">
        <f>IF(N450="základní",J450,0)</f>
        <v>0</v>
      </c>
      <c r="BF450" s="215">
        <f>IF(N450="snížená",J450,0)</f>
        <v>0</v>
      </c>
      <c r="BG450" s="215">
        <f>IF(N450="zákl. přenesená",J450,0)</f>
        <v>0</v>
      </c>
      <c r="BH450" s="215">
        <f>IF(N450="sníž. přenesená",J450,0)</f>
        <v>0</v>
      </c>
      <c r="BI450" s="215">
        <f>IF(N450="nulová",J450,0)</f>
        <v>0</v>
      </c>
      <c r="BJ450" s="18" t="s">
        <v>81</v>
      </c>
      <c r="BK450" s="215">
        <f>ROUND(I450*H450,2)</f>
        <v>0</v>
      </c>
      <c r="BL450" s="18" t="s">
        <v>118</v>
      </c>
      <c r="BM450" s="214" t="s">
        <v>668</v>
      </c>
    </row>
    <row r="451" s="2" customFormat="1">
      <c r="A451" s="39"/>
      <c r="B451" s="40"/>
      <c r="C451" s="41"/>
      <c r="D451" s="216" t="s">
        <v>125</v>
      </c>
      <c r="E451" s="41"/>
      <c r="F451" s="217" t="s">
        <v>669</v>
      </c>
      <c r="G451" s="41"/>
      <c r="H451" s="41"/>
      <c r="I451" s="218"/>
      <c r="J451" s="41"/>
      <c r="K451" s="41"/>
      <c r="L451" s="45"/>
      <c r="M451" s="219"/>
      <c r="N451" s="220"/>
      <c r="O451" s="85"/>
      <c r="P451" s="85"/>
      <c r="Q451" s="85"/>
      <c r="R451" s="85"/>
      <c r="S451" s="85"/>
      <c r="T451" s="86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T451" s="18" t="s">
        <v>125</v>
      </c>
      <c r="AU451" s="18" t="s">
        <v>83</v>
      </c>
    </row>
    <row r="452" s="2" customFormat="1">
      <c r="A452" s="39"/>
      <c r="B452" s="40"/>
      <c r="C452" s="41"/>
      <c r="D452" s="224" t="s">
        <v>148</v>
      </c>
      <c r="E452" s="41"/>
      <c r="F452" s="225" t="s">
        <v>670</v>
      </c>
      <c r="G452" s="41"/>
      <c r="H452" s="41"/>
      <c r="I452" s="218"/>
      <c r="J452" s="41"/>
      <c r="K452" s="41"/>
      <c r="L452" s="45"/>
      <c r="M452" s="219"/>
      <c r="N452" s="220"/>
      <c r="O452" s="85"/>
      <c r="P452" s="85"/>
      <c r="Q452" s="85"/>
      <c r="R452" s="85"/>
      <c r="S452" s="85"/>
      <c r="T452" s="86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T452" s="18" t="s">
        <v>148</v>
      </c>
      <c r="AU452" s="18" t="s">
        <v>83</v>
      </c>
    </row>
    <row r="453" s="14" customFormat="1">
      <c r="A453" s="14"/>
      <c r="B453" s="236"/>
      <c r="C453" s="237"/>
      <c r="D453" s="216" t="s">
        <v>159</v>
      </c>
      <c r="E453" s="238" t="s">
        <v>19</v>
      </c>
      <c r="F453" s="239" t="s">
        <v>663</v>
      </c>
      <c r="G453" s="237"/>
      <c r="H453" s="240">
        <v>32</v>
      </c>
      <c r="I453" s="241"/>
      <c r="J453" s="237"/>
      <c r="K453" s="237"/>
      <c r="L453" s="242"/>
      <c r="M453" s="243"/>
      <c r="N453" s="244"/>
      <c r="O453" s="244"/>
      <c r="P453" s="244"/>
      <c r="Q453" s="244"/>
      <c r="R453" s="244"/>
      <c r="S453" s="244"/>
      <c r="T453" s="245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46" t="s">
        <v>159</v>
      </c>
      <c r="AU453" s="246" t="s">
        <v>83</v>
      </c>
      <c r="AV453" s="14" t="s">
        <v>83</v>
      </c>
      <c r="AW453" s="14" t="s">
        <v>35</v>
      </c>
      <c r="AX453" s="14" t="s">
        <v>73</v>
      </c>
      <c r="AY453" s="246" t="s">
        <v>119</v>
      </c>
    </row>
    <row r="454" s="14" customFormat="1">
      <c r="A454" s="14"/>
      <c r="B454" s="236"/>
      <c r="C454" s="237"/>
      <c r="D454" s="216" t="s">
        <v>159</v>
      </c>
      <c r="E454" s="238" t="s">
        <v>19</v>
      </c>
      <c r="F454" s="239" t="s">
        <v>664</v>
      </c>
      <c r="G454" s="237"/>
      <c r="H454" s="240">
        <v>16</v>
      </c>
      <c r="I454" s="241"/>
      <c r="J454" s="237"/>
      <c r="K454" s="237"/>
      <c r="L454" s="242"/>
      <c r="M454" s="243"/>
      <c r="N454" s="244"/>
      <c r="O454" s="244"/>
      <c r="P454" s="244"/>
      <c r="Q454" s="244"/>
      <c r="R454" s="244"/>
      <c r="S454" s="244"/>
      <c r="T454" s="245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46" t="s">
        <v>159</v>
      </c>
      <c r="AU454" s="246" t="s">
        <v>83</v>
      </c>
      <c r="AV454" s="14" t="s">
        <v>83</v>
      </c>
      <c r="AW454" s="14" t="s">
        <v>35</v>
      </c>
      <c r="AX454" s="14" t="s">
        <v>73</v>
      </c>
      <c r="AY454" s="246" t="s">
        <v>119</v>
      </c>
    </row>
    <row r="455" s="15" customFormat="1">
      <c r="A455" s="15"/>
      <c r="B455" s="247"/>
      <c r="C455" s="248"/>
      <c r="D455" s="216" t="s">
        <v>159</v>
      </c>
      <c r="E455" s="249" t="s">
        <v>19</v>
      </c>
      <c r="F455" s="250" t="s">
        <v>161</v>
      </c>
      <c r="G455" s="248"/>
      <c r="H455" s="251">
        <v>48</v>
      </c>
      <c r="I455" s="252"/>
      <c r="J455" s="248"/>
      <c r="K455" s="248"/>
      <c r="L455" s="253"/>
      <c r="M455" s="254"/>
      <c r="N455" s="255"/>
      <c r="O455" s="255"/>
      <c r="P455" s="255"/>
      <c r="Q455" s="255"/>
      <c r="R455" s="255"/>
      <c r="S455" s="255"/>
      <c r="T455" s="256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T455" s="257" t="s">
        <v>159</v>
      </c>
      <c r="AU455" s="257" t="s">
        <v>83</v>
      </c>
      <c r="AV455" s="15" t="s">
        <v>118</v>
      </c>
      <c r="AW455" s="15" t="s">
        <v>35</v>
      </c>
      <c r="AX455" s="15" t="s">
        <v>81</v>
      </c>
      <c r="AY455" s="257" t="s">
        <v>119</v>
      </c>
    </row>
    <row r="456" s="2" customFormat="1" ht="16.5" customHeight="1">
      <c r="A456" s="39"/>
      <c r="B456" s="40"/>
      <c r="C456" s="203" t="s">
        <v>671</v>
      </c>
      <c r="D456" s="203" t="s">
        <v>120</v>
      </c>
      <c r="E456" s="204" t="s">
        <v>672</v>
      </c>
      <c r="F456" s="205" t="s">
        <v>673</v>
      </c>
      <c r="G456" s="206" t="s">
        <v>253</v>
      </c>
      <c r="H456" s="207">
        <v>5.5999999999999996</v>
      </c>
      <c r="I456" s="208"/>
      <c r="J456" s="209">
        <f>ROUND(I456*H456,2)</f>
        <v>0</v>
      </c>
      <c r="K456" s="205" t="s">
        <v>146</v>
      </c>
      <c r="L456" s="45"/>
      <c r="M456" s="210" t="s">
        <v>19</v>
      </c>
      <c r="N456" s="211" t="s">
        <v>44</v>
      </c>
      <c r="O456" s="85"/>
      <c r="P456" s="212">
        <f>O456*H456</f>
        <v>0</v>
      </c>
      <c r="Q456" s="212">
        <v>0.29221000000000003</v>
      </c>
      <c r="R456" s="212">
        <f>Q456*H456</f>
        <v>1.6363760000000001</v>
      </c>
      <c r="S456" s="212">
        <v>0</v>
      </c>
      <c r="T456" s="213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14" t="s">
        <v>118</v>
      </c>
      <c r="AT456" s="214" t="s">
        <v>120</v>
      </c>
      <c r="AU456" s="214" t="s">
        <v>83</v>
      </c>
      <c r="AY456" s="18" t="s">
        <v>119</v>
      </c>
      <c r="BE456" s="215">
        <f>IF(N456="základní",J456,0)</f>
        <v>0</v>
      </c>
      <c r="BF456" s="215">
        <f>IF(N456="snížená",J456,0)</f>
        <v>0</v>
      </c>
      <c r="BG456" s="215">
        <f>IF(N456="zákl. přenesená",J456,0)</f>
        <v>0</v>
      </c>
      <c r="BH456" s="215">
        <f>IF(N456="sníž. přenesená",J456,0)</f>
        <v>0</v>
      </c>
      <c r="BI456" s="215">
        <f>IF(N456="nulová",J456,0)</f>
        <v>0</v>
      </c>
      <c r="BJ456" s="18" t="s">
        <v>81</v>
      </c>
      <c r="BK456" s="215">
        <f>ROUND(I456*H456,2)</f>
        <v>0</v>
      </c>
      <c r="BL456" s="18" t="s">
        <v>118</v>
      </c>
      <c r="BM456" s="214" t="s">
        <v>674</v>
      </c>
    </row>
    <row r="457" s="2" customFormat="1">
      <c r="A457" s="39"/>
      <c r="B457" s="40"/>
      <c r="C457" s="41"/>
      <c r="D457" s="216" t="s">
        <v>125</v>
      </c>
      <c r="E457" s="41"/>
      <c r="F457" s="217" t="s">
        <v>675</v>
      </c>
      <c r="G457" s="41"/>
      <c r="H457" s="41"/>
      <c r="I457" s="218"/>
      <c r="J457" s="41"/>
      <c r="K457" s="41"/>
      <c r="L457" s="45"/>
      <c r="M457" s="219"/>
      <c r="N457" s="220"/>
      <c r="O457" s="85"/>
      <c r="P457" s="85"/>
      <c r="Q457" s="85"/>
      <c r="R457" s="85"/>
      <c r="S457" s="85"/>
      <c r="T457" s="86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18" t="s">
        <v>125</v>
      </c>
      <c r="AU457" s="18" t="s">
        <v>83</v>
      </c>
    </row>
    <row r="458" s="2" customFormat="1">
      <c r="A458" s="39"/>
      <c r="B458" s="40"/>
      <c r="C458" s="41"/>
      <c r="D458" s="224" t="s">
        <v>148</v>
      </c>
      <c r="E458" s="41"/>
      <c r="F458" s="225" t="s">
        <v>676</v>
      </c>
      <c r="G458" s="41"/>
      <c r="H458" s="41"/>
      <c r="I458" s="218"/>
      <c r="J458" s="41"/>
      <c r="K458" s="41"/>
      <c r="L458" s="45"/>
      <c r="M458" s="219"/>
      <c r="N458" s="220"/>
      <c r="O458" s="85"/>
      <c r="P458" s="85"/>
      <c r="Q458" s="85"/>
      <c r="R458" s="85"/>
      <c r="S458" s="85"/>
      <c r="T458" s="86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T458" s="18" t="s">
        <v>148</v>
      </c>
      <c r="AU458" s="18" t="s">
        <v>83</v>
      </c>
    </row>
    <row r="459" s="14" customFormat="1">
      <c r="A459" s="14"/>
      <c r="B459" s="236"/>
      <c r="C459" s="237"/>
      <c r="D459" s="216" t="s">
        <v>159</v>
      </c>
      <c r="E459" s="238" t="s">
        <v>19</v>
      </c>
      <c r="F459" s="239" t="s">
        <v>677</v>
      </c>
      <c r="G459" s="237"/>
      <c r="H459" s="240">
        <v>5.5999999999999996</v>
      </c>
      <c r="I459" s="241"/>
      <c r="J459" s="237"/>
      <c r="K459" s="237"/>
      <c r="L459" s="242"/>
      <c r="M459" s="243"/>
      <c r="N459" s="244"/>
      <c r="O459" s="244"/>
      <c r="P459" s="244"/>
      <c r="Q459" s="244"/>
      <c r="R459" s="244"/>
      <c r="S459" s="244"/>
      <c r="T459" s="245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46" t="s">
        <v>159</v>
      </c>
      <c r="AU459" s="246" t="s">
        <v>83</v>
      </c>
      <c r="AV459" s="14" t="s">
        <v>83</v>
      </c>
      <c r="AW459" s="14" t="s">
        <v>35</v>
      </c>
      <c r="AX459" s="14" t="s">
        <v>81</v>
      </c>
      <c r="AY459" s="246" t="s">
        <v>119</v>
      </c>
    </row>
    <row r="460" s="2" customFormat="1" ht="16.5" customHeight="1">
      <c r="A460" s="39"/>
      <c r="B460" s="40"/>
      <c r="C460" s="262" t="s">
        <v>678</v>
      </c>
      <c r="D460" s="262" t="s">
        <v>350</v>
      </c>
      <c r="E460" s="263" t="s">
        <v>679</v>
      </c>
      <c r="F460" s="264" t="s">
        <v>680</v>
      </c>
      <c r="G460" s="265" t="s">
        <v>253</v>
      </c>
      <c r="H460" s="266">
        <v>5.5999999999999996</v>
      </c>
      <c r="I460" s="267"/>
      <c r="J460" s="268">
        <f>ROUND(I460*H460,2)</f>
        <v>0</v>
      </c>
      <c r="K460" s="264" t="s">
        <v>146</v>
      </c>
      <c r="L460" s="269"/>
      <c r="M460" s="270" t="s">
        <v>19</v>
      </c>
      <c r="N460" s="271" t="s">
        <v>44</v>
      </c>
      <c r="O460" s="85"/>
      <c r="P460" s="212">
        <f>O460*H460</f>
        <v>0</v>
      </c>
      <c r="Q460" s="212">
        <v>0.015599999999999999</v>
      </c>
      <c r="R460" s="212">
        <f>Q460*H460</f>
        <v>0.087359999999999993</v>
      </c>
      <c r="S460" s="212">
        <v>0</v>
      </c>
      <c r="T460" s="213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14" t="s">
        <v>164</v>
      </c>
      <c r="AT460" s="214" t="s">
        <v>350</v>
      </c>
      <c r="AU460" s="214" t="s">
        <v>83</v>
      </c>
      <c r="AY460" s="18" t="s">
        <v>119</v>
      </c>
      <c r="BE460" s="215">
        <f>IF(N460="základní",J460,0)</f>
        <v>0</v>
      </c>
      <c r="BF460" s="215">
        <f>IF(N460="snížená",J460,0)</f>
        <v>0</v>
      </c>
      <c r="BG460" s="215">
        <f>IF(N460="zákl. přenesená",J460,0)</f>
        <v>0</v>
      </c>
      <c r="BH460" s="215">
        <f>IF(N460="sníž. přenesená",J460,0)</f>
        <v>0</v>
      </c>
      <c r="BI460" s="215">
        <f>IF(N460="nulová",J460,0)</f>
        <v>0</v>
      </c>
      <c r="BJ460" s="18" t="s">
        <v>81</v>
      </c>
      <c r="BK460" s="215">
        <f>ROUND(I460*H460,2)</f>
        <v>0</v>
      </c>
      <c r="BL460" s="18" t="s">
        <v>118</v>
      </c>
      <c r="BM460" s="214" t="s">
        <v>681</v>
      </c>
    </row>
    <row r="461" s="2" customFormat="1">
      <c r="A461" s="39"/>
      <c r="B461" s="40"/>
      <c r="C461" s="41"/>
      <c r="D461" s="216" t="s">
        <v>125</v>
      </c>
      <c r="E461" s="41"/>
      <c r="F461" s="217" t="s">
        <v>680</v>
      </c>
      <c r="G461" s="41"/>
      <c r="H461" s="41"/>
      <c r="I461" s="218"/>
      <c r="J461" s="41"/>
      <c r="K461" s="41"/>
      <c r="L461" s="45"/>
      <c r="M461" s="219"/>
      <c r="N461" s="220"/>
      <c r="O461" s="85"/>
      <c r="P461" s="85"/>
      <c r="Q461" s="85"/>
      <c r="R461" s="85"/>
      <c r="S461" s="85"/>
      <c r="T461" s="86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T461" s="18" t="s">
        <v>125</v>
      </c>
      <c r="AU461" s="18" t="s">
        <v>83</v>
      </c>
    </row>
    <row r="462" s="14" customFormat="1">
      <c r="A462" s="14"/>
      <c r="B462" s="236"/>
      <c r="C462" s="237"/>
      <c r="D462" s="216" t="s">
        <v>159</v>
      </c>
      <c r="E462" s="238" t="s">
        <v>19</v>
      </c>
      <c r="F462" s="239" t="s">
        <v>677</v>
      </c>
      <c r="G462" s="237"/>
      <c r="H462" s="240">
        <v>5.5999999999999996</v>
      </c>
      <c r="I462" s="241"/>
      <c r="J462" s="237"/>
      <c r="K462" s="237"/>
      <c r="L462" s="242"/>
      <c r="M462" s="243"/>
      <c r="N462" s="244"/>
      <c r="O462" s="244"/>
      <c r="P462" s="244"/>
      <c r="Q462" s="244"/>
      <c r="R462" s="244"/>
      <c r="S462" s="244"/>
      <c r="T462" s="245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46" t="s">
        <v>159</v>
      </c>
      <c r="AU462" s="246" t="s">
        <v>83</v>
      </c>
      <c r="AV462" s="14" t="s">
        <v>83</v>
      </c>
      <c r="AW462" s="14" t="s">
        <v>35</v>
      </c>
      <c r="AX462" s="14" t="s">
        <v>81</v>
      </c>
      <c r="AY462" s="246" t="s">
        <v>119</v>
      </c>
    </row>
    <row r="463" s="2" customFormat="1" ht="16.5" customHeight="1">
      <c r="A463" s="39"/>
      <c r="B463" s="40"/>
      <c r="C463" s="262" t="s">
        <v>682</v>
      </c>
      <c r="D463" s="262" t="s">
        <v>350</v>
      </c>
      <c r="E463" s="263" t="s">
        <v>683</v>
      </c>
      <c r="F463" s="264" t="s">
        <v>684</v>
      </c>
      <c r="G463" s="265" t="s">
        <v>253</v>
      </c>
      <c r="H463" s="266">
        <v>5.5999999999999996</v>
      </c>
      <c r="I463" s="267"/>
      <c r="J463" s="268">
        <f>ROUND(I463*H463,2)</f>
        <v>0</v>
      </c>
      <c r="K463" s="264" t="s">
        <v>146</v>
      </c>
      <c r="L463" s="269"/>
      <c r="M463" s="270" t="s">
        <v>19</v>
      </c>
      <c r="N463" s="271" t="s">
        <v>44</v>
      </c>
      <c r="O463" s="85"/>
      <c r="P463" s="212">
        <f>O463*H463</f>
        <v>0</v>
      </c>
      <c r="Q463" s="212">
        <v>0.0070299999999999998</v>
      </c>
      <c r="R463" s="212">
        <f>Q463*H463</f>
        <v>0.039367999999999993</v>
      </c>
      <c r="S463" s="212">
        <v>0</v>
      </c>
      <c r="T463" s="213">
        <f>S463*H463</f>
        <v>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14" t="s">
        <v>164</v>
      </c>
      <c r="AT463" s="214" t="s">
        <v>350</v>
      </c>
      <c r="AU463" s="214" t="s">
        <v>83</v>
      </c>
      <c r="AY463" s="18" t="s">
        <v>119</v>
      </c>
      <c r="BE463" s="215">
        <f>IF(N463="základní",J463,0)</f>
        <v>0</v>
      </c>
      <c r="BF463" s="215">
        <f>IF(N463="snížená",J463,0)</f>
        <v>0</v>
      </c>
      <c r="BG463" s="215">
        <f>IF(N463="zákl. přenesená",J463,0)</f>
        <v>0</v>
      </c>
      <c r="BH463" s="215">
        <f>IF(N463="sníž. přenesená",J463,0)</f>
        <v>0</v>
      </c>
      <c r="BI463" s="215">
        <f>IF(N463="nulová",J463,0)</f>
        <v>0</v>
      </c>
      <c r="BJ463" s="18" t="s">
        <v>81</v>
      </c>
      <c r="BK463" s="215">
        <f>ROUND(I463*H463,2)</f>
        <v>0</v>
      </c>
      <c r="BL463" s="18" t="s">
        <v>118</v>
      </c>
      <c r="BM463" s="214" t="s">
        <v>685</v>
      </c>
    </row>
    <row r="464" s="2" customFormat="1">
      <c r="A464" s="39"/>
      <c r="B464" s="40"/>
      <c r="C464" s="41"/>
      <c r="D464" s="216" t="s">
        <v>125</v>
      </c>
      <c r="E464" s="41"/>
      <c r="F464" s="217" t="s">
        <v>684</v>
      </c>
      <c r="G464" s="41"/>
      <c r="H464" s="41"/>
      <c r="I464" s="218"/>
      <c r="J464" s="41"/>
      <c r="K464" s="41"/>
      <c r="L464" s="45"/>
      <c r="M464" s="219"/>
      <c r="N464" s="220"/>
      <c r="O464" s="85"/>
      <c r="P464" s="85"/>
      <c r="Q464" s="85"/>
      <c r="R464" s="85"/>
      <c r="S464" s="85"/>
      <c r="T464" s="86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T464" s="18" t="s">
        <v>125</v>
      </c>
      <c r="AU464" s="18" t="s">
        <v>83</v>
      </c>
    </row>
    <row r="465" s="14" customFormat="1">
      <c r="A465" s="14"/>
      <c r="B465" s="236"/>
      <c r="C465" s="237"/>
      <c r="D465" s="216" t="s">
        <v>159</v>
      </c>
      <c r="E465" s="238" t="s">
        <v>19</v>
      </c>
      <c r="F465" s="239" t="s">
        <v>677</v>
      </c>
      <c r="G465" s="237"/>
      <c r="H465" s="240">
        <v>5.5999999999999996</v>
      </c>
      <c r="I465" s="241"/>
      <c r="J465" s="237"/>
      <c r="K465" s="237"/>
      <c r="L465" s="242"/>
      <c r="M465" s="243"/>
      <c r="N465" s="244"/>
      <c r="O465" s="244"/>
      <c r="P465" s="244"/>
      <c r="Q465" s="244"/>
      <c r="R465" s="244"/>
      <c r="S465" s="244"/>
      <c r="T465" s="245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46" t="s">
        <v>159</v>
      </c>
      <c r="AU465" s="246" t="s">
        <v>83</v>
      </c>
      <c r="AV465" s="14" t="s">
        <v>83</v>
      </c>
      <c r="AW465" s="14" t="s">
        <v>35</v>
      </c>
      <c r="AX465" s="14" t="s">
        <v>81</v>
      </c>
      <c r="AY465" s="246" t="s">
        <v>119</v>
      </c>
    </row>
    <row r="466" s="2" customFormat="1" ht="16.5" customHeight="1">
      <c r="A466" s="39"/>
      <c r="B466" s="40"/>
      <c r="C466" s="203" t="s">
        <v>686</v>
      </c>
      <c r="D466" s="203" t="s">
        <v>120</v>
      </c>
      <c r="E466" s="204" t="s">
        <v>687</v>
      </c>
      <c r="F466" s="205" t="s">
        <v>688</v>
      </c>
      <c r="G466" s="206" t="s">
        <v>400</v>
      </c>
      <c r="H466" s="207">
        <v>64</v>
      </c>
      <c r="I466" s="208"/>
      <c r="J466" s="209">
        <f>ROUND(I466*H466,2)</f>
        <v>0</v>
      </c>
      <c r="K466" s="205" t="s">
        <v>146</v>
      </c>
      <c r="L466" s="45"/>
      <c r="M466" s="210" t="s">
        <v>19</v>
      </c>
      <c r="N466" s="211" t="s">
        <v>44</v>
      </c>
      <c r="O466" s="85"/>
      <c r="P466" s="212">
        <f>O466*H466</f>
        <v>0</v>
      </c>
      <c r="Q466" s="212">
        <v>0.00016000000000000001</v>
      </c>
      <c r="R466" s="212">
        <f>Q466*H466</f>
        <v>0.010240000000000001</v>
      </c>
      <c r="S466" s="212">
        <v>0</v>
      </c>
      <c r="T466" s="213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14" t="s">
        <v>118</v>
      </c>
      <c r="AT466" s="214" t="s">
        <v>120</v>
      </c>
      <c r="AU466" s="214" t="s">
        <v>83</v>
      </c>
      <c r="AY466" s="18" t="s">
        <v>119</v>
      </c>
      <c r="BE466" s="215">
        <f>IF(N466="základní",J466,0)</f>
        <v>0</v>
      </c>
      <c r="BF466" s="215">
        <f>IF(N466="snížená",J466,0)</f>
        <v>0</v>
      </c>
      <c r="BG466" s="215">
        <f>IF(N466="zákl. přenesená",J466,0)</f>
        <v>0</v>
      </c>
      <c r="BH466" s="215">
        <f>IF(N466="sníž. přenesená",J466,0)</f>
        <v>0</v>
      </c>
      <c r="BI466" s="215">
        <f>IF(N466="nulová",J466,0)</f>
        <v>0</v>
      </c>
      <c r="BJ466" s="18" t="s">
        <v>81</v>
      </c>
      <c r="BK466" s="215">
        <f>ROUND(I466*H466,2)</f>
        <v>0</v>
      </c>
      <c r="BL466" s="18" t="s">
        <v>118</v>
      </c>
      <c r="BM466" s="214" t="s">
        <v>689</v>
      </c>
    </row>
    <row r="467" s="2" customFormat="1">
      <c r="A467" s="39"/>
      <c r="B467" s="40"/>
      <c r="C467" s="41"/>
      <c r="D467" s="216" t="s">
        <v>125</v>
      </c>
      <c r="E467" s="41"/>
      <c r="F467" s="217" t="s">
        <v>690</v>
      </c>
      <c r="G467" s="41"/>
      <c r="H467" s="41"/>
      <c r="I467" s="218"/>
      <c r="J467" s="41"/>
      <c r="K467" s="41"/>
      <c r="L467" s="45"/>
      <c r="M467" s="219"/>
      <c r="N467" s="220"/>
      <c r="O467" s="85"/>
      <c r="P467" s="85"/>
      <c r="Q467" s="85"/>
      <c r="R467" s="85"/>
      <c r="S467" s="85"/>
      <c r="T467" s="86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T467" s="18" t="s">
        <v>125</v>
      </c>
      <c r="AU467" s="18" t="s">
        <v>83</v>
      </c>
    </row>
    <row r="468" s="2" customFormat="1">
      <c r="A468" s="39"/>
      <c r="B468" s="40"/>
      <c r="C468" s="41"/>
      <c r="D468" s="224" t="s">
        <v>148</v>
      </c>
      <c r="E468" s="41"/>
      <c r="F468" s="225" t="s">
        <v>691</v>
      </c>
      <c r="G468" s="41"/>
      <c r="H468" s="41"/>
      <c r="I468" s="218"/>
      <c r="J468" s="41"/>
      <c r="K468" s="41"/>
      <c r="L468" s="45"/>
      <c r="M468" s="219"/>
      <c r="N468" s="220"/>
      <c r="O468" s="85"/>
      <c r="P468" s="85"/>
      <c r="Q468" s="85"/>
      <c r="R468" s="85"/>
      <c r="S468" s="85"/>
      <c r="T468" s="86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T468" s="18" t="s">
        <v>148</v>
      </c>
      <c r="AU468" s="18" t="s">
        <v>83</v>
      </c>
    </row>
    <row r="469" s="2" customFormat="1">
      <c r="A469" s="39"/>
      <c r="B469" s="40"/>
      <c r="C469" s="41"/>
      <c r="D469" s="216" t="s">
        <v>126</v>
      </c>
      <c r="E469" s="41"/>
      <c r="F469" s="221" t="s">
        <v>692</v>
      </c>
      <c r="G469" s="41"/>
      <c r="H469" s="41"/>
      <c r="I469" s="218"/>
      <c r="J469" s="41"/>
      <c r="K469" s="41"/>
      <c r="L469" s="45"/>
      <c r="M469" s="219"/>
      <c r="N469" s="220"/>
      <c r="O469" s="85"/>
      <c r="P469" s="85"/>
      <c r="Q469" s="85"/>
      <c r="R469" s="85"/>
      <c r="S469" s="85"/>
      <c r="T469" s="86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T469" s="18" t="s">
        <v>126</v>
      </c>
      <c r="AU469" s="18" t="s">
        <v>83</v>
      </c>
    </row>
    <row r="470" s="13" customFormat="1">
      <c r="A470" s="13"/>
      <c r="B470" s="226"/>
      <c r="C470" s="227"/>
      <c r="D470" s="216" t="s">
        <v>159</v>
      </c>
      <c r="E470" s="228" t="s">
        <v>19</v>
      </c>
      <c r="F470" s="229" t="s">
        <v>491</v>
      </c>
      <c r="G470" s="227"/>
      <c r="H470" s="228" t="s">
        <v>19</v>
      </c>
      <c r="I470" s="230"/>
      <c r="J470" s="227"/>
      <c r="K470" s="227"/>
      <c r="L470" s="231"/>
      <c r="M470" s="232"/>
      <c r="N470" s="233"/>
      <c r="O470" s="233"/>
      <c r="P470" s="233"/>
      <c r="Q470" s="233"/>
      <c r="R470" s="233"/>
      <c r="S470" s="233"/>
      <c r="T470" s="234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35" t="s">
        <v>159</v>
      </c>
      <c r="AU470" s="235" t="s">
        <v>83</v>
      </c>
      <c r="AV470" s="13" t="s">
        <v>81</v>
      </c>
      <c r="AW470" s="13" t="s">
        <v>35</v>
      </c>
      <c r="AX470" s="13" t="s">
        <v>73</v>
      </c>
      <c r="AY470" s="235" t="s">
        <v>119</v>
      </c>
    </row>
    <row r="471" s="13" customFormat="1">
      <c r="A471" s="13"/>
      <c r="B471" s="226"/>
      <c r="C471" s="227"/>
      <c r="D471" s="216" t="s">
        <v>159</v>
      </c>
      <c r="E471" s="228" t="s">
        <v>19</v>
      </c>
      <c r="F471" s="229" t="s">
        <v>693</v>
      </c>
      <c r="G471" s="227"/>
      <c r="H471" s="228" t="s">
        <v>19</v>
      </c>
      <c r="I471" s="230"/>
      <c r="J471" s="227"/>
      <c r="K471" s="227"/>
      <c r="L471" s="231"/>
      <c r="M471" s="232"/>
      <c r="N471" s="233"/>
      <c r="O471" s="233"/>
      <c r="P471" s="233"/>
      <c r="Q471" s="233"/>
      <c r="R471" s="233"/>
      <c r="S471" s="233"/>
      <c r="T471" s="234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35" t="s">
        <v>159</v>
      </c>
      <c r="AU471" s="235" t="s">
        <v>83</v>
      </c>
      <c r="AV471" s="13" t="s">
        <v>81</v>
      </c>
      <c r="AW471" s="13" t="s">
        <v>35</v>
      </c>
      <c r="AX471" s="13" t="s">
        <v>73</v>
      </c>
      <c r="AY471" s="235" t="s">
        <v>119</v>
      </c>
    </row>
    <row r="472" s="14" customFormat="1">
      <c r="A472" s="14"/>
      <c r="B472" s="236"/>
      <c r="C472" s="237"/>
      <c r="D472" s="216" t="s">
        <v>159</v>
      </c>
      <c r="E472" s="238" t="s">
        <v>19</v>
      </c>
      <c r="F472" s="239" t="s">
        <v>644</v>
      </c>
      <c r="G472" s="237"/>
      <c r="H472" s="240">
        <v>64</v>
      </c>
      <c r="I472" s="241"/>
      <c r="J472" s="237"/>
      <c r="K472" s="237"/>
      <c r="L472" s="242"/>
      <c r="M472" s="243"/>
      <c r="N472" s="244"/>
      <c r="O472" s="244"/>
      <c r="P472" s="244"/>
      <c r="Q472" s="244"/>
      <c r="R472" s="244"/>
      <c r="S472" s="244"/>
      <c r="T472" s="245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46" t="s">
        <v>159</v>
      </c>
      <c r="AU472" s="246" t="s">
        <v>83</v>
      </c>
      <c r="AV472" s="14" t="s">
        <v>83</v>
      </c>
      <c r="AW472" s="14" t="s">
        <v>35</v>
      </c>
      <c r="AX472" s="14" t="s">
        <v>81</v>
      </c>
      <c r="AY472" s="246" t="s">
        <v>119</v>
      </c>
    </row>
    <row r="473" s="2" customFormat="1" ht="16.5" customHeight="1">
      <c r="A473" s="39"/>
      <c r="B473" s="40"/>
      <c r="C473" s="203" t="s">
        <v>694</v>
      </c>
      <c r="D473" s="203" t="s">
        <v>120</v>
      </c>
      <c r="E473" s="204" t="s">
        <v>695</v>
      </c>
      <c r="F473" s="205" t="s">
        <v>696</v>
      </c>
      <c r="G473" s="206" t="s">
        <v>272</v>
      </c>
      <c r="H473" s="207">
        <v>0.40000000000000002</v>
      </c>
      <c r="I473" s="208"/>
      <c r="J473" s="209">
        <f>ROUND(I473*H473,2)</f>
        <v>0</v>
      </c>
      <c r="K473" s="205" t="s">
        <v>146</v>
      </c>
      <c r="L473" s="45"/>
      <c r="M473" s="210" t="s">
        <v>19</v>
      </c>
      <c r="N473" s="211" t="s">
        <v>44</v>
      </c>
      <c r="O473" s="85"/>
      <c r="P473" s="212">
        <f>O473*H473</f>
        <v>0</v>
      </c>
      <c r="Q473" s="212">
        <v>0</v>
      </c>
      <c r="R473" s="212">
        <f>Q473*H473</f>
        <v>0</v>
      </c>
      <c r="S473" s="212">
        <v>2.5</v>
      </c>
      <c r="T473" s="213">
        <f>S473*H473</f>
        <v>1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14" t="s">
        <v>118</v>
      </c>
      <c r="AT473" s="214" t="s">
        <v>120</v>
      </c>
      <c r="AU473" s="214" t="s">
        <v>83</v>
      </c>
      <c r="AY473" s="18" t="s">
        <v>119</v>
      </c>
      <c r="BE473" s="215">
        <f>IF(N473="základní",J473,0)</f>
        <v>0</v>
      </c>
      <c r="BF473" s="215">
        <f>IF(N473="snížená",J473,0)</f>
        <v>0</v>
      </c>
      <c r="BG473" s="215">
        <f>IF(N473="zákl. přenesená",J473,0)</f>
        <v>0</v>
      </c>
      <c r="BH473" s="215">
        <f>IF(N473="sníž. přenesená",J473,0)</f>
        <v>0</v>
      </c>
      <c r="BI473" s="215">
        <f>IF(N473="nulová",J473,0)</f>
        <v>0</v>
      </c>
      <c r="BJ473" s="18" t="s">
        <v>81</v>
      </c>
      <c r="BK473" s="215">
        <f>ROUND(I473*H473,2)</f>
        <v>0</v>
      </c>
      <c r="BL473" s="18" t="s">
        <v>118</v>
      </c>
      <c r="BM473" s="214" t="s">
        <v>697</v>
      </c>
    </row>
    <row r="474" s="2" customFormat="1">
      <c r="A474" s="39"/>
      <c r="B474" s="40"/>
      <c r="C474" s="41"/>
      <c r="D474" s="216" t="s">
        <v>125</v>
      </c>
      <c r="E474" s="41"/>
      <c r="F474" s="217" t="s">
        <v>698</v>
      </c>
      <c r="G474" s="41"/>
      <c r="H474" s="41"/>
      <c r="I474" s="218"/>
      <c r="J474" s="41"/>
      <c r="K474" s="41"/>
      <c r="L474" s="45"/>
      <c r="M474" s="219"/>
      <c r="N474" s="220"/>
      <c r="O474" s="85"/>
      <c r="P474" s="85"/>
      <c r="Q474" s="85"/>
      <c r="R474" s="85"/>
      <c r="S474" s="85"/>
      <c r="T474" s="86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T474" s="18" t="s">
        <v>125</v>
      </c>
      <c r="AU474" s="18" t="s">
        <v>83</v>
      </c>
    </row>
    <row r="475" s="2" customFormat="1">
      <c r="A475" s="39"/>
      <c r="B475" s="40"/>
      <c r="C475" s="41"/>
      <c r="D475" s="224" t="s">
        <v>148</v>
      </c>
      <c r="E475" s="41"/>
      <c r="F475" s="225" t="s">
        <v>699</v>
      </c>
      <c r="G475" s="41"/>
      <c r="H475" s="41"/>
      <c r="I475" s="218"/>
      <c r="J475" s="41"/>
      <c r="K475" s="41"/>
      <c r="L475" s="45"/>
      <c r="M475" s="219"/>
      <c r="N475" s="220"/>
      <c r="O475" s="85"/>
      <c r="P475" s="85"/>
      <c r="Q475" s="85"/>
      <c r="R475" s="85"/>
      <c r="S475" s="85"/>
      <c r="T475" s="86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T475" s="18" t="s">
        <v>148</v>
      </c>
      <c r="AU475" s="18" t="s">
        <v>83</v>
      </c>
    </row>
    <row r="476" s="14" customFormat="1">
      <c r="A476" s="14"/>
      <c r="B476" s="236"/>
      <c r="C476" s="237"/>
      <c r="D476" s="216" t="s">
        <v>159</v>
      </c>
      <c r="E476" s="238" t="s">
        <v>19</v>
      </c>
      <c r="F476" s="239" t="s">
        <v>700</v>
      </c>
      <c r="G476" s="237"/>
      <c r="H476" s="240">
        <v>0.40000000000000002</v>
      </c>
      <c r="I476" s="241"/>
      <c r="J476" s="237"/>
      <c r="K476" s="237"/>
      <c r="L476" s="242"/>
      <c r="M476" s="243"/>
      <c r="N476" s="244"/>
      <c r="O476" s="244"/>
      <c r="P476" s="244"/>
      <c r="Q476" s="244"/>
      <c r="R476" s="244"/>
      <c r="S476" s="244"/>
      <c r="T476" s="245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46" t="s">
        <v>159</v>
      </c>
      <c r="AU476" s="246" t="s">
        <v>83</v>
      </c>
      <c r="AV476" s="14" t="s">
        <v>83</v>
      </c>
      <c r="AW476" s="14" t="s">
        <v>35</v>
      </c>
      <c r="AX476" s="14" t="s">
        <v>81</v>
      </c>
      <c r="AY476" s="246" t="s">
        <v>119</v>
      </c>
    </row>
    <row r="477" s="2" customFormat="1" ht="16.5" customHeight="1">
      <c r="A477" s="39"/>
      <c r="B477" s="40"/>
      <c r="C477" s="203" t="s">
        <v>701</v>
      </c>
      <c r="D477" s="203" t="s">
        <v>120</v>
      </c>
      <c r="E477" s="204" t="s">
        <v>702</v>
      </c>
      <c r="F477" s="205" t="s">
        <v>703</v>
      </c>
      <c r="G477" s="206" t="s">
        <v>272</v>
      </c>
      <c r="H477" s="207">
        <v>3.6000000000000001</v>
      </c>
      <c r="I477" s="208"/>
      <c r="J477" s="209">
        <f>ROUND(I477*H477,2)</f>
        <v>0</v>
      </c>
      <c r="K477" s="205" t="s">
        <v>146</v>
      </c>
      <c r="L477" s="45"/>
      <c r="M477" s="210" t="s">
        <v>19</v>
      </c>
      <c r="N477" s="211" t="s">
        <v>44</v>
      </c>
      <c r="O477" s="85"/>
      <c r="P477" s="212">
        <f>O477*H477</f>
        <v>0</v>
      </c>
      <c r="Q477" s="212">
        <v>0</v>
      </c>
      <c r="R477" s="212">
        <f>Q477*H477</f>
        <v>0</v>
      </c>
      <c r="S477" s="212">
        <v>2.2000000000000002</v>
      </c>
      <c r="T477" s="213">
        <f>S477*H477</f>
        <v>7.9200000000000008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14" t="s">
        <v>118</v>
      </c>
      <c r="AT477" s="214" t="s">
        <v>120</v>
      </c>
      <c r="AU477" s="214" t="s">
        <v>83</v>
      </c>
      <c r="AY477" s="18" t="s">
        <v>119</v>
      </c>
      <c r="BE477" s="215">
        <f>IF(N477="základní",J477,0)</f>
        <v>0</v>
      </c>
      <c r="BF477" s="215">
        <f>IF(N477="snížená",J477,0)</f>
        <v>0</v>
      </c>
      <c r="BG477" s="215">
        <f>IF(N477="zákl. přenesená",J477,0)</f>
        <v>0</v>
      </c>
      <c r="BH477" s="215">
        <f>IF(N477="sníž. přenesená",J477,0)</f>
        <v>0</v>
      </c>
      <c r="BI477" s="215">
        <f>IF(N477="nulová",J477,0)</f>
        <v>0</v>
      </c>
      <c r="BJ477" s="18" t="s">
        <v>81</v>
      </c>
      <c r="BK477" s="215">
        <f>ROUND(I477*H477,2)</f>
        <v>0</v>
      </c>
      <c r="BL477" s="18" t="s">
        <v>118</v>
      </c>
      <c r="BM477" s="214" t="s">
        <v>704</v>
      </c>
    </row>
    <row r="478" s="2" customFormat="1">
      <c r="A478" s="39"/>
      <c r="B478" s="40"/>
      <c r="C478" s="41"/>
      <c r="D478" s="216" t="s">
        <v>125</v>
      </c>
      <c r="E478" s="41"/>
      <c r="F478" s="217" t="s">
        <v>705</v>
      </c>
      <c r="G478" s="41"/>
      <c r="H478" s="41"/>
      <c r="I478" s="218"/>
      <c r="J478" s="41"/>
      <c r="K478" s="41"/>
      <c r="L478" s="45"/>
      <c r="M478" s="219"/>
      <c r="N478" s="220"/>
      <c r="O478" s="85"/>
      <c r="P478" s="85"/>
      <c r="Q478" s="85"/>
      <c r="R478" s="85"/>
      <c r="S478" s="85"/>
      <c r="T478" s="86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T478" s="18" t="s">
        <v>125</v>
      </c>
      <c r="AU478" s="18" t="s">
        <v>83</v>
      </c>
    </row>
    <row r="479" s="2" customFormat="1">
      <c r="A479" s="39"/>
      <c r="B479" s="40"/>
      <c r="C479" s="41"/>
      <c r="D479" s="224" t="s">
        <v>148</v>
      </c>
      <c r="E479" s="41"/>
      <c r="F479" s="225" t="s">
        <v>706</v>
      </c>
      <c r="G479" s="41"/>
      <c r="H479" s="41"/>
      <c r="I479" s="218"/>
      <c r="J479" s="41"/>
      <c r="K479" s="41"/>
      <c r="L479" s="45"/>
      <c r="M479" s="219"/>
      <c r="N479" s="220"/>
      <c r="O479" s="85"/>
      <c r="P479" s="85"/>
      <c r="Q479" s="85"/>
      <c r="R479" s="85"/>
      <c r="S479" s="85"/>
      <c r="T479" s="86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T479" s="18" t="s">
        <v>148</v>
      </c>
      <c r="AU479" s="18" t="s">
        <v>83</v>
      </c>
    </row>
    <row r="480" s="14" customFormat="1">
      <c r="A480" s="14"/>
      <c r="B480" s="236"/>
      <c r="C480" s="237"/>
      <c r="D480" s="216" t="s">
        <v>159</v>
      </c>
      <c r="E480" s="238" t="s">
        <v>19</v>
      </c>
      <c r="F480" s="239" t="s">
        <v>707</v>
      </c>
      <c r="G480" s="237"/>
      <c r="H480" s="240">
        <v>3.6000000000000001</v>
      </c>
      <c r="I480" s="241"/>
      <c r="J480" s="237"/>
      <c r="K480" s="237"/>
      <c r="L480" s="242"/>
      <c r="M480" s="243"/>
      <c r="N480" s="244"/>
      <c r="O480" s="244"/>
      <c r="P480" s="244"/>
      <c r="Q480" s="244"/>
      <c r="R480" s="244"/>
      <c r="S480" s="244"/>
      <c r="T480" s="245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46" t="s">
        <v>159</v>
      </c>
      <c r="AU480" s="246" t="s">
        <v>83</v>
      </c>
      <c r="AV480" s="14" t="s">
        <v>83</v>
      </c>
      <c r="AW480" s="14" t="s">
        <v>35</v>
      </c>
      <c r="AX480" s="14" t="s">
        <v>81</v>
      </c>
      <c r="AY480" s="246" t="s">
        <v>119</v>
      </c>
    </row>
    <row r="481" s="2" customFormat="1" ht="16.5" customHeight="1">
      <c r="A481" s="39"/>
      <c r="B481" s="40"/>
      <c r="C481" s="203" t="s">
        <v>708</v>
      </c>
      <c r="D481" s="203" t="s">
        <v>120</v>
      </c>
      <c r="E481" s="204" t="s">
        <v>709</v>
      </c>
      <c r="F481" s="205" t="s">
        <v>710</v>
      </c>
      <c r="G481" s="206" t="s">
        <v>253</v>
      </c>
      <c r="H481" s="207">
        <v>25.199999999999999</v>
      </c>
      <c r="I481" s="208"/>
      <c r="J481" s="209">
        <f>ROUND(I481*H481,2)</f>
        <v>0</v>
      </c>
      <c r="K481" s="205" t="s">
        <v>146</v>
      </c>
      <c r="L481" s="45"/>
      <c r="M481" s="210" t="s">
        <v>19</v>
      </c>
      <c r="N481" s="211" t="s">
        <v>44</v>
      </c>
      <c r="O481" s="85"/>
      <c r="P481" s="212">
        <f>O481*H481</f>
        <v>0</v>
      </c>
      <c r="Q481" s="212">
        <v>0</v>
      </c>
      <c r="R481" s="212">
        <f>Q481*H481</f>
        <v>0</v>
      </c>
      <c r="S481" s="212">
        <v>0.112</v>
      </c>
      <c r="T481" s="213">
        <f>S481*H481</f>
        <v>2.8224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14" t="s">
        <v>118</v>
      </c>
      <c r="AT481" s="214" t="s">
        <v>120</v>
      </c>
      <c r="AU481" s="214" t="s">
        <v>83</v>
      </c>
      <c r="AY481" s="18" t="s">
        <v>119</v>
      </c>
      <c r="BE481" s="215">
        <f>IF(N481="základní",J481,0)</f>
        <v>0</v>
      </c>
      <c r="BF481" s="215">
        <f>IF(N481="snížená",J481,0)</f>
        <v>0</v>
      </c>
      <c r="BG481" s="215">
        <f>IF(N481="zákl. přenesená",J481,0)</f>
        <v>0</v>
      </c>
      <c r="BH481" s="215">
        <f>IF(N481="sníž. přenesená",J481,0)</f>
        <v>0</v>
      </c>
      <c r="BI481" s="215">
        <f>IF(N481="nulová",J481,0)</f>
        <v>0</v>
      </c>
      <c r="BJ481" s="18" t="s">
        <v>81</v>
      </c>
      <c r="BK481" s="215">
        <f>ROUND(I481*H481,2)</f>
        <v>0</v>
      </c>
      <c r="BL481" s="18" t="s">
        <v>118</v>
      </c>
      <c r="BM481" s="214" t="s">
        <v>711</v>
      </c>
    </row>
    <row r="482" s="2" customFormat="1">
      <c r="A482" s="39"/>
      <c r="B482" s="40"/>
      <c r="C482" s="41"/>
      <c r="D482" s="216" t="s">
        <v>125</v>
      </c>
      <c r="E482" s="41"/>
      <c r="F482" s="217" t="s">
        <v>712</v>
      </c>
      <c r="G482" s="41"/>
      <c r="H482" s="41"/>
      <c r="I482" s="218"/>
      <c r="J482" s="41"/>
      <c r="K482" s="41"/>
      <c r="L482" s="45"/>
      <c r="M482" s="219"/>
      <c r="N482" s="220"/>
      <c r="O482" s="85"/>
      <c r="P482" s="85"/>
      <c r="Q482" s="85"/>
      <c r="R482" s="85"/>
      <c r="S482" s="85"/>
      <c r="T482" s="86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T482" s="18" t="s">
        <v>125</v>
      </c>
      <c r="AU482" s="18" t="s">
        <v>83</v>
      </c>
    </row>
    <row r="483" s="2" customFormat="1">
      <c r="A483" s="39"/>
      <c r="B483" s="40"/>
      <c r="C483" s="41"/>
      <c r="D483" s="224" t="s">
        <v>148</v>
      </c>
      <c r="E483" s="41"/>
      <c r="F483" s="225" t="s">
        <v>713</v>
      </c>
      <c r="G483" s="41"/>
      <c r="H483" s="41"/>
      <c r="I483" s="218"/>
      <c r="J483" s="41"/>
      <c r="K483" s="41"/>
      <c r="L483" s="45"/>
      <c r="M483" s="219"/>
      <c r="N483" s="220"/>
      <c r="O483" s="85"/>
      <c r="P483" s="85"/>
      <c r="Q483" s="85"/>
      <c r="R483" s="85"/>
      <c r="S483" s="85"/>
      <c r="T483" s="86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T483" s="18" t="s">
        <v>148</v>
      </c>
      <c r="AU483" s="18" t="s">
        <v>83</v>
      </c>
    </row>
    <row r="484" s="14" customFormat="1">
      <c r="A484" s="14"/>
      <c r="B484" s="236"/>
      <c r="C484" s="237"/>
      <c r="D484" s="216" t="s">
        <v>159</v>
      </c>
      <c r="E484" s="238" t="s">
        <v>19</v>
      </c>
      <c r="F484" s="239" t="s">
        <v>714</v>
      </c>
      <c r="G484" s="237"/>
      <c r="H484" s="240">
        <v>20.800000000000001</v>
      </c>
      <c r="I484" s="241"/>
      <c r="J484" s="237"/>
      <c r="K484" s="237"/>
      <c r="L484" s="242"/>
      <c r="M484" s="243"/>
      <c r="N484" s="244"/>
      <c r="O484" s="244"/>
      <c r="P484" s="244"/>
      <c r="Q484" s="244"/>
      <c r="R484" s="244"/>
      <c r="S484" s="244"/>
      <c r="T484" s="245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46" t="s">
        <v>159</v>
      </c>
      <c r="AU484" s="246" t="s">
        <v>83</v>
      </c>
      <c r="AV484" s="14" t="s">
        <v>83</v>
      </c>
      <c r="AW484" s="14" t="s">
        <v>35</v>
      </c>
      <c r="AX484" s="14" t="s">
        <v>73</v>
      </c>
      <c r="AY484" s="246" t="s">
        <v>119</v>
      </c>
    </row>
    <row r="485" s="14" customFormat="1">
      <c r="A485" s="14"/>
      <c r="B485" s="236"/>
      <c r="C485" s="237"/>
      <c r="D485" s="216" t="s">
        <v>159</v>
      </c>
      <c r="E485" s="238" t="s">
        <v>19</v>
      </c>
      <c r="F485" s="239" t="s">
        <v>715</v>
      </c>
      <c r="G485" s="237"/>
      <c r="H485" s="240">
        <v>4.4000000000000004</v>
      </c>
      <c r="I485" s="241"/>
      <c r="J485" s="237"/>
      <c r="K485" s="237"/>
      <c r="L485" s="242"/>
      <c r="M485" s="243"/>
      <c r="N485" s="244"/>
      <c r="O485" s="244"/>
      <c r="P485" s="244"/>
      <c r="Q485" s="244"/>
      <c r="R485" s="244"/>
      <c r="S485" s="244"/>
      <c r="T485" s="245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46" t="s">
        <v>159</v>
      </c>
      <c r="AU485" s="246" t="s">
        <v>83</v>
      </c>
      <c r="AV485" s="14" t="s">
        <v>83</v>
      </c>
      <c r="AW485" s="14" t="s">
        <v>35</v>
      </c>
      <c r="AX485" s="14" t="s">
        <v>73</v>
      </c>
      <c r="AY485" s="246" t="s">
        <v>119</v>
      </c>
    </row>
    <row r="486" s="15" customFormat="1">
      <c r="A486" s="15"/>
      <c r="B486" s="247"/>
      <c r="C486" s="248"/>
      <c r="D486" s="216" t="s">
        <v>159</v>
      </c>
      <c r="E486" s="249" t="s">
        <v>19</v>
      </c>
      <c r="F486" s="250" t="s">
        <v>161</v>
      </c>
      <c r="G486" s="248"/>
      <c r="H486" s="251">
        <v>25.200000000000003</v>
      </c>
      <c r="I486" s="252"/>
      <c r="J486" s="248"/>
      <c r="K486" s="248"/>
      <c r="L486" s="253"/>
      <c r="M486" s="254"/>
      <c r="N486" s="255"/>
      <c r="O486" s="255"/>
      <c r="P486" s="255"/>
      <c r="Q486" s="255"/>
      <c r="R486" s="255"/>
      <c r="S486" s="255"/>
      <c r="T486" s="256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T486" s="257" t="s">
        <v>159</v>
      </c>
      <c r="AU486" s="257" t="s">
        <v>83</v>
      </c>
      <c r="AV486" s="15" t="s">
        <v>118</v>
      </c>
      <c r="AW486" s="15" t="s">
        <v>35</v>
      </c>
      <c r="AX486" s="15" t="s">
        <v>81</v>
      </c>
      <c r="AY486" s="257" t="s">
        <v>119</v>
      </c>
    </row>
    <row r="487" s="2" customFormat="1" ht="16.5" customHeight="1">
      <c r="A487" s="39"/>
      <c r="B487" s="40"/>
      <c r="C487" s="203" t="s">
        <v>716</v>
      </c>
      <c r="D487" s="203" t="s">
        <v>120</v>
      </c>
      <c r="E487" s="204" t="s">
        <v>717</v>
      </c>
      <c r="F487" s="205" t="s">
        <v>718</v>
      </c>
      <c r="G487" s="206" t="s">
        <v>400</v>
      </c>
      <c r="H487" s="207">
        <v>2</v>
      </c>
      <c r="I487" s="208"/>
      <c r="J487" s="209">
        <f>ROUND(I487*H487,2)</f>
        <v>0</v>
      </c>
      <c r="K487" s="205" t="s">
        <v>146</v>
      </c>
      <c r="L487" s="45"/>
      <c r="M487" s="210" t="s">
        <v>19</v>
      </c>
      <c r="N487" s="211" t="s">
        <v>44</v>
      </c>
      <c r="O487" s="85"/>
      <c r="P487" s="212">
        <f>O487*H487</f>
        <v>0</v>
      </c>
      <c r="Q487" s="212">
        <v>0</v>
      </c>
      <c r="R487" s="212">
        <f>Q487*H487</f>
        <v>0</v>
      </c>
      <c r="S487" s="212">
        <v>0.082000000000000003</v>
      </c>
      <c r="T487" s="213">
        <f>S487*H487</f>
        <v>0.16400000000000001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14" t="s">
        <v>118</v>
      </c>
      <c r="AT487" s="214" t="s">
        <v>120</v>
      </c>
      <c r="AU487" s="214" t="s">
        <v>83</v>
      </c>
      <c r="AY487" s="18" t="s">
        <v>119</v>
      </c>
      <c r="BE487" s="215">
        <f>IF(N487="základní",J487,0)</f>
        <v>0</v>
      </c>
      <c r="BF487" s="215">
        <f>IF(N487="snížená",J487,0)</f>
        <v>0</v>
      </c>
      <c r="BG487" s="215">
        <f>IF(N487="zákl. přenesená",J487,0)</f>
        <v>0</v>
      </c>
      <c r="BH487" s="215">
        <f>IF(N487="sníž. přenesená",J487,0)</f>
        <v>0</v>
      </c>
      <c r="BI487" s="215">
        <f>IF(N487="nulová",J487,0)</f>
        <v>0</v>
      </c>
      <c r="BJ487" s="18" t="s">
        <v>81</v>
      </c>
      <c r="BK487" s="215">
        <f>ROUND(I487*H487,2)</f>
        <v>0</v>
      </c>
      <c r="BL487" s="18" t="s">
        <v>118</v>
      </c>
      <c r="BM487" s="214" t="s">
        <v>719</v>
      </c>
    </row>
    <row r="488" s="2" customFormat="1">
      <c r="A488" s="39"/>
      <c r="B488" s="40"/>
      <c r="C488" s="41"/>
      <c r="D488" s="216" t="s">
        <v>125</v>
      </c>
      <c r="E488" s="41"/>
      <c r="F488" s="217" t="s">
        <v>720</v>
      </c>
      <c r="G488" s="41"/>
      <c r="H488" s="41"/>
      <c r="I488" s="218"/>
      <c r="J488" s="41"/>
      <c r="K488" s="41"/>
      <c r="L488" s="45"/>
      <c r="M488" s="219"/>
      <c r="N488" s="220"/>
      <c r="O488" s="85"/>
      <c r="P488" s="85"/>
      <c r="Q488" s="85"/>
      <c r="R488" s="85"/>
      <c r="S488" s="85"/>
      <c r="T488" s="86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T488" s="18" t="s">
        <v>125</v>
      </c>
      <c r="AU488" s="18" t="s">
        <v>83</v>
      </c>
    </row>
    <row r="489" s="2" customFormat="1">
      <c r="A489" s="39"/>
      <c r="B489" s="40"/>
      <c r="C489" s="41"/>
      <c r="D489" s="224" t="s">
        <v>148</v>
      </c>
      <c r="E489" s="41"/>
      <c r="F489" s="225" t="s">
        <v>721</v>
      </c>
      <c r="G489" s="41"/>
      <c r="H489" s="41"/>
      <c r="I489" s="218"/>
      <c r="J489" s="41"/>
      <c r="K489" s="41"/>
      <c r="L489" s="45"/>
      <c r="M489" s="219"/>
      <c r="N489" s="220"/>
      <c r="O489" s="85"/>
      <c r="P489" s="85"/>
      <c r="Q489" s="85"/>
      <c r="R489" s="85"/>
      <c r="S489" s="85"/>
      <c r="T489" s="86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T489" s="18" t="s">
        <v>148</v>
      </c>
      <c r="AU489" s="18" t="s">
        <v>83</v>
      </c>
    </row>
    <row r="490" s="2" customFormat="1">
      <c r="A490" s="39"/>
      <c r="B490" s="40"/>
      <c r="C490" s="41"/>
      <c r="D490" s="216" t="s">
        <v>126</v>
      </c>
      <c r="E490" s="41"/>
      <c r="F490" s="221" t="s">
        <v>722</v>
      </c>
      <c r="G490" s="41"/>
      <c r="H490" s="41"/>
      <c r="I490" s="218"/>
      <c r="J490" s="41"/>
      <c r="K490" s="41"/>
      <c r="L490" s="45"/>
      <c r="M490" s="219"/>
      <c r="N490" s="220"/>
      <c r="O490" s="85"/>
      <c r="P490" s="85"/>
      <c r="Q490" s="85"/>
      <c r="R490" s="85"/>
      <c r="S490" s="85"/>
      <c r="T490" s="86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T490" s="18" t="s">
        <v>126</v>
      </c>
      <c r="AU490" s="18" t="s">
        <v>83</v>
      </c>
    </row>
    <row r="491" s="14" customFormat="1">
      <c r="A491" s="14"/>
      <c r="B491" s="236"/>
      <c r="C491" s="237"/>
      <c r="D491" s="216" t="s">
        <v>159</v>
      </c>
      <c r="E491" s="238" t="s">
        <v>19</v>
      </c>
      <c r="F491" s="239" t="s">
        <v>83</v>
      </c>
      <c r="G491" s="237"/>
      <c r="H491" s="240">
        <v>2</v>
      </c>
      <c r="I491" s="241"/>
      <c r="J491" s="237"/>
      <c r="K491" s="237"/>
      <c r="L491" s="242"/>
      <c r="M491" s="243"/>
      <c r="N491" s="244"/>
      <c r="O491" s="244"/>
      <c r="P491" s="244"/>
      <c r="Q491" s="244"/>
      <c r="R491" s="244"/>
      <c r="S491" s="244"/>
      <c r="T491" s="245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46" t="s">
        <v>159</v>
      </c>
      <c r="AU491" s="246" t="s">
        <v>83</v>
      </c>
      <c r="AV491" s="14" t="s">
        <v>83</v>
      </c>
      <c r="AW491" s="14" t="s">
        <v>35</v>
      </c>
      <c r="AX491" s="14" t="s">
        <v>81</v>
      </c>
      <c r="AY491" s="246" t="s">
        <v>119</v>
      </c>
    </row>
    <row r="492" s="2" customFormat="1" ht="16.5" customHeight="1">
      <c r="A492" s="39"/>
      <c r="B492" s="40"/>
      <c r="C492" s="203" t="s">
        <v>723</v>
      </c>
      <c r="D492" s="203" t="s">
        <v>120</v>
      </c>
      <c r="E492" s="204" t="s">
        <v>724</v>
      </c>
      <c r="F492" s="205" t="s">
        <v>725</v>
      </c>
      <c r="G492" s="206" t="s">
        <v>400</v>
      </c>
      <c r="H492" s="207">
        <v>8</v>
      </c>
      <c r="I492" s="208"/>
      <c r="J492" s="209">
        <f>ROUND(I492*H492,2)</f>
        <v>0</v>
      </c>
      <c r="K492" s="205" t="s">
        <v>146</v>
      </c>
      <c r="L492" s="45"/>
      <c r="M492" s="210" t="s">
        <v>19</v>
      </c>
      <c r="N492" s="211" t="s">
        <v>44</v>
      </c>
      <c r="O492" s="85"/>
      <c r="P492" s="212">
        <f>O492*H492</f>
        <v>0</v>
      </c>
      <c r="Q492" s="212">
        <v>0</v>
      </c>
      <c r="R492" s="212">
        <f>Q492*H492</f>
        <v>0</v>
      </c>
      <c r="S492" s="212">
        <v>0.0040000000000000001</v>
      </c>
      <c r="T492" s="213">
        <f>S492*H492</f>
        <v>0.032000000000000001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14" t="s">
        <v>118</v>
      </c>
      <c r="AT492" s="214" t="s">
        <v>120</v>
      </c>
      <c r="AU492" s="214" t="s">
        <v>83</v>
      </c>
      <c r="AY492" s="18" t="s">
        <v>119</v>
      </c>
      <c r="BE492" s="215">
        <f>IF(N492="základní",J492,0)</f>
        <v>0</v>
      </c>
      <c r="BF492" s="215">
        <f>IF(N492="snížená",J492,0)</f>
        <v>0</v>
      </c>
      <c r="BG492" s="215">
        <f>IF(N492="zákl. přenesená",J492,0)</f>
        <v>0</v>
      </c>
      <c r="BH492" s="215">
        <f>IF(N492="sníž. přenesená",J492,0)</f>
        <v>0</v>
      </c>
      <c r="BI492" s="215">
        <f>IF(N492="nulová",J492,0)</f>
        <v>0</v>
      </c>
      <c r="BJ492" s="18" t="s">
        <v>81</v>
      </c>
      <c r="BK492" s="215">
        <f>ROUND(I492*H492,2)</f>
        <v>0</v>
      </c>
      <c r="BL492" s="18" t="s">
        <v>118</v>
      </c>
      <c r="BM492" s="214" t="s">
        <v>726</v>
      </c>
    </row>
    <row r="493" s="2" customFormat="1">
      <c r="A493" s="39"/>
      <c r="B493" s="40"/>
      <c r="C493" s="41"/>
      <c r="D493" s="216" t="s">
        <v>125</v>
      </c>
      <c r="E493" s="41"/>
      <c r="F493" s="217" t="s">
        <v>727</v>
      </c>
      <c r="G493" s="41"/>
      <c r="H493" s="41"/>
      <c r="I493" s="218"/>
      <c r="J493" s="41"/>
      <c r="K493" s="41"/>
      <c r="L493" s="45"/>
      <c r="M493" s="219"/>
      <c r="N493" s="220"/>
      <c r="O493" s="85"/>
      <c r="P493" s="85"/>
      <c r="Q493" s="85"/>
      <c r="R493" s="85"/>
      <c r="S493" s="85"/>
      <c r="T493" s="86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T493" s="18" t="s">
        <v>125</v>
      </c>
      <c r="AU493" s="18" t="s">
        <v>83</v>
      </c>
    </row>
    <row r="494" s="2" customFormat="1">
      <c r="A494" s="39"/>
      <c r="B494" s="40"/>
      <c r="C494" s="41"/>
      <c r="D494" s="224" t="s">
        <v>148</v>
      </c>
      <c r="E494" s="41"/>
      <c r="F494" s="225" t="s">
        <v>728</v>
      </c>
      <c r="G494" s="41"/>
      <c r="H494" s="41"/>
      <c r="I494" s="218"/>
      <c r="J494" s="41"/>
      <c r="K494" s="41"/>
      <c r="L494" s="45"/>
      <c r="M494" s="219"/>
      <c r="N494" s="220"/>
      <c r="O494" s="85"/>
      <c r="P494" s="85"/>
      <c r="Q494" s="85"/>
      <c r="R494" s="85"/>
      <c r="S494" s="85"/>
      <c r="T494" s="86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T494" s="18" t="s">
        <v>148</v>
      </c>
      <c r="AU494" s="18" t="s">
        <v>83</v>
      </c>
    </row>
    <row r="495" s="14" customFormat="1">
      <c r="A495" s="14"/>
      <c r="B495" s="236"/>
      <c r="C495" s="237"/>
      <c r="D495" s="216" t="s">
        <v>159</v>
      </c>
      <c r="E495" s="238" t="s">
        <v>19</v>
      </c>
      <c r="F495" s="239" t="s">
        <v>625</v>
      </c>
      <c r="G495" s="237"/>
      <c r="H495" s="240">
        <v>8</v>
      </c>
      <c r="I495" s="241"/>
      <c r="J495" s="237"/>
      <c r="K495" s="237"/>
      <c r="L495" s="242"/>
      <c r="M495" s="243"/>
      <c r="N495" s="244"/>
      <c r="O495" s="244"/>
      <c r="P495" s="244"/>
      <c r="Q495" s="244"/>
      <c r="R495" s="244"/>
      <c r="S495" s="244"/>
      <c r="T495" s="245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46" t="s">
        <v>159</v>
      </c>
      <c r="AU495" s="246" t="s">
        <v>83</v>
      </c>
      <c r="AV495" s="14" t="s">
        <v>83</v>
      </c>
      <c r="AW495" s="14" t="s">
        <v>35</v>
      </c>
      <c r="AX495" s="14" t="s">
        <v>81</v>
      </c>
      <c r="AY495" s="246" t="s">
        <v>119</v>
      </c>
    </row>
    <row r="496" s="2" customFormat="1" ht="16.5" customHeight="1">
      <c r="A496" s="39"/>
      <c r="B496" s="40"/>
      <c r="C496" s="203" t="s">
        <v>729</v>
      </c>
      <c r="D496" s="203" t="s">
        <v>120</v>
      </c>
      <c r="E496" s="204" t="s">
        <v>730</v>
      </c>
      <c r="F496" s="205" t="s">
        <v>731</v>
      </c>
      <c r="G496" s="206" t="s">
        <v>253</v>
      </c>
      <c r="H496" s="207">
        <v>6</v>
      </c>
      <c r="I496" s="208"/>
      <c r="J496" s="209">
        <f>ROUND(I496*H496,2)</f>
        <v>0</v>
      </c>
      <c r="K496" s="205" t="s">
        <v>146</v>
      </c>
      <c r="L496" s="45"/>
      <c r="M496" s="210" t="s">
        <v>19</v>
      </c>
      <c r="N496" s="211" t="s">
        <v>44</v>
      </c>
      <c r="O496" s="85"/>
      <c r="P496" s="212">
        <f>O496*H496</f>
        <v>0</v>
      </c>
      <c r="Q496" s="212">
        <v>0</v>
      </c>
      <c r="R496" s="212">
        <f>Q496*H496</f>
        <v>0</v>
      </c>
      <c r="S496" s="212">
        <v>0.0092499999999999995</v>
      </c>
      <c r="T496" s="213">
        <f>S496*H496</f>
        <v>0.055499999999999994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14" t="s">
        <v>118</v>
      </c>
      <c r="AT496" s="214" t="s">
        <v>120</v>
      </c>
      <c r="AU496" s="214" t="s">
        <v>83</v>
      </c>
      <c r="AY496" s="18" t="s">
        <v>119</v>
      </c>
      <c r="BE496" s="215">
        <f>IF(N496="základní",J496,0)</f>
        <v>0</v>
      </c>
      <c r="BF496" s="215">
        <f>IF(N496="snížená",J496,0)</f>
        <v>0</v>
      </c>
      <c r="BG496" s="215">
        <f>IF(N496="zákl. přenesená",J496,0)</f>
        <v>0</v>
      </c>
      <c r="BH496" s="215">
        <f>IF(N496="sníž. přenesená",J496,0)</f>
        <v>0</v>
      </c>
      <c r="BI496" s="215">
        <f>IF(N496="nulová",J496,0)</f>
        <v>0</v>
      </c>
      <c r="BJ496" s="18" t="s">
        <v>81</v>
      </c>
      <c r="BK496" s="215">
        <f>ROUND(I496*H496,2)</f>
        <v>0</v>
      </c>
      <c r="BL496" s="18" t="s">
        <v>118</v>
      </c>
      <c r="BM496" s="214" t="s">
        <v>732</v>
      </c>
    </row>
    <row r="497" s="2" customFormat="1">
      <c r="A497" s="39"/>
      <c r="B497" s="40"/>
      <c r="C497" s="41"/>
      <c r="D497" s="216" t="s">
        <v>125</v>
      </c>
      <c r="E497" s="41"/>
      <c r="F497" s="217" t="s">
        <v>733</v>
      </c>
      <c r="G497" s="41"/>
      <c r="H497" s="41"/>
      <c r="I497" s="218"/>
      <c r="J497" s="41"/>
      <c r="K497" s="41"/>
      <c r="L497" s="45"/>
      <c r="M497" s="219"/>
      <c r="N497" s="220"/>
      <c r="O497" s="85"/>
      <c r="P497" s="85"/>
      <c r="Q497" s="85"/>
      <c r="R497" s="85"/>
      <c r="S497" s="85"/>
      <c r="T497" s="86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T497" s="18" t="s">
        <v>125</v>
      </c>
      <c r="AU497" s="18" t="s">
        <v>83</v>
      </c>
    </row>
    <row r="498" s="2" customFormat="1">
      <c r="A498" s="39"/>
      <c r="B498" s="40"/>
      <c r="C498" s="41"/>
      <c r="D498" s="224" t="s">
        <v>148</v>
      </c>
      <c r="E498" s="41"/>
      <c r="F498" s="225" t="s">
        <v>734</v>
      </c>
      <c r="G498" s="41"/>
      <c r="H498" s="41"/>
      <c r="I498" s="218"/>
      <c r="J498" s="41"/>
      <c r="K498" s="41"/>
      <c r="L498" s="45"/>
      <c r="M498" s="219"/>
      <c r="N498" s="220"/>
      <c r="O498" s="85"/>
      <c r="P498" s="85"/>
      <c r="Q498" s="85"/>
      <c r="R498" s="85"/>
      <c r="S498" s="85"/>
      <c r="T498" s="86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T498" s="18" t="s">
        <v>148</v>
      </c>
      <c r="AU498" s="18" t="s">
        <v>83</v>
      </c>
    </row>
    <row r="499" s="13" customFormat="1">
      <c r="A499" s="13"/>
      <c r="B499" s="226"/>
      <c r="C499" s="227"/>
      <c r="D499" s="216" t="s">
        <v>159</v>
      </c>
      <c r="E499" s="228" t="s">
        <v>19</v>
      </c>
      <c r="F499" s="229" t="s">
        <v>491</v>
      </c>
      <c r="G499" s="227"/>
      <c r="H499" s="228" t="s">
        <v>19</v>
      </c>
      <c r="I499" s="230"/>
      <c r="J499" s="227"/>
      <c r="K499" s="227"/>
      <c r="L499" s="231"/>
      <c r="M499" s="232"/>
      <c r="N499" s="233"/>
      <c r="O499" s="233"/>
      <c r="P499" s="233"/>
      <c r="Q499" s="233"/>
      <c r="R499" s="233"/>
      <c r="S499" s="233"/>
      <c r="T499" s="234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35" t="s">
        <v>159</v>
      </c>
      <c r="AU499" s="235" t="s">
        <v>83</v>
      </c>
      <c r="AV499" s="13" t="s">
        <v>81</v>
      </c>
      <c r="AW499" s="13" t="s">
        <v>35</v>
      </c>
      <c r="AX499" s="13" t="s">
        <v>73</v>
      </c>
      <c r="AY499" s="235" t="s">
        <v>119</v>
      </c>
    </row>
    <row r="500" s="14" customFormat="1">
      <c r="A500" s="14"/>
      <c r="B500" s="236"/>
      <c r="C500" s="237"/>
      <c r="D500" s="216" t="s">
        <v>159</v>
      </c>
      <c r="E500" s="238" t="s">
        <v>19</v>
      </c>
      <c r="F500" s="239" t="s">
        <v>529</v>
      </c>
      <c r="G500" s="237"/>
      <c r="H500" s="240">
        <v>6</v>
      </c>
      <c r="I500" s="241"/>
      <c r="J500" s="237"/>
      <c r="K500" s="237"/>
      <c r="L500" s="242"/>
      <c r="M500" s="243"/>
      <c r="N500" s="244"/>
      <c r="O500" s="244"/>
      <c r="P500" s="244"/>
      <c r="Q500" s="244"/>
      <c r="R500" s="244"/>
      <c r="S500" s="244"/>
      <c r="T500" s="245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46" t="s">
        <v>159</v>
      </c>
      <c r="AU500" s="246" t="s">
        <v>83</v>
      </c>
      <c r="AV500" s="14" t="s">
        <v>83</v>
      </c>
      <c r="AW500" s="14" t="s">
        <v>35</v>
      </c>
      <c r="AX500" s="14" t="s">
        <v>81</v>
      </c>
      <c r="AY500" s="246" t="s">
        <v>119</v>
      </c>
    </row>
    <row r="501" s="2" customFormat="1" ht="16.5" customHeight="1">
      <c r="A501" s="39"/>
      <c r="B501" s="40"/>
      <c r="C501" s="203" t="s">
        <v>735</v>
      </c>
      <c r="D501" s="203" t="s">
        <v>120</v>
      </c>
      <c r="E501" s="204" t="s">
        <v>736</v>
      </c>
      <c r="F501" s="205" t="s">
        <v>737</v>
      </c>
      <c r="G501" s="206" t="s">
        <v>253</v>
      </c>
      <c r="H501" s="207">
        <v>10</v>
      </c>
      <c r="I501" s="208"/>
      <c r="J501" s="209">
        <f>ROUND(I501*H501,2)</f>
        <v>0</v>
      </c>
      <c r="K501" s="205" t="s">
        <v>146</v>
      </c>
      <c r="L501" s="45"/>
      <c r="M501" s="210" t="s">
        <v>19</v>
      </c>
      <c r="N501" s="211" t="s">
        <v>44</v>
      </c>
      <c r="O501" s="85"/>
      <c r="P501" s="212">
        <f>O501*H501</f>
        <v>0</v>
      </c>
      <c r="Q501" s="212">
        <v>0.00023000000000000001</v>
      </c>
      <c r="R501" s="212">
        <f>Q501*H501</f>
        <v>0.0023</v>
      </c>
      <c r="S501" s="212">
        <v>0</v>
      </c>
      <c r="T501" s="213">
        <f>S501*H501</f>
        <v>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R501" s="214" t="s">
        <v>118</v>
      </c>
      <c r="AT501" s="214" t="s">
        <v>120</v>
      </c>
      <c r="AU501" s="214" t="s">
        <v>83</v>
      </c>
      <c r="AY501" s="18" t="s">
        <v>119</v>
      </c>
      <c r="BE501" s="215">
        <f>IF(N501="základní",J501,0)</f>
        <v>0</v>
      </c>
      <c r="BF501" s="215">
        <f>IF(N501="snížená",J501,0)</f>
        <v>0</v>
      </c>
      <c r="BG501" s="215">
        <f>IF(N501="zákl. přenesená",J501,0)</f>
        <v>0</v>
      </c>
      <c r="BH501" s="215">
        <f>IF(N501="sníž. přenesená",J501,0)</f>
        <v>0</v>
      </c>
      <c r="BI501" s="215">
        <f>IF(N501="nulová",J501,0)</f>
        <v>0</v>
      </c>
      <c r="BJ501" s="18" t="s">
        <v>81</v>
      </c>
      <c r="BK501" s="215">
        <f>ROUND(I501*H501,2)</f>
        <v>0</v>
      </c>
      <c r="BL501" s="18" t="s">
        <v>118</v>
      </c>
      <c r="BM501" s="214" t="s">
        <v>738</v>
      </c>
    </row>
    <row r="502" s="2" customFormat="1">
      <c r="A502" s="39"/>
      <c r="B502" s="40"/>
      <c r="C502" s="41"/>
      <c r="D502" s="216" t="s">
        <v>125</v>
      </c>
      <c r="E502" s="41"/>
      <c r="F502" s="217" t="s">
        <v>739</v>
      </c>
      <c r="G502" s="41"/>
      <c r="H502" s="41"/>
      <c r="I502" s="218"/>
      <c r="J502" s="41"/>
      <c r="K502" s="41"/>
      <c r="L502" s="45"/>
      <c r="M502" s="219"/>
      <c r="N502" s="220"/>
      <c r="O502" s="85"/>
      <c r="P502" s="85"/>
      <c r="Q502" s="85"/>
      <c r="R502" s="85"/>
      <c r="S502" s="85"/>
      <c r="T502" s="86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T502" s="18" t="s">
        <v>125</v>
      </c>
      <c r="AU502" s="18" t="s">
        <v>83</v>
      </c>
    </row>
    <row r="503" s="2" customFormat="1">
      <c r="A503" s="39"/>
      <c r="B503" s="40"/>
      <c r="C503" s="41"/>
      <c r="D503" s="224" t="s">
        <v>148</v>
      </c>
      <c r="E503" s="41"/>
      <c r="F503" s="225" t="s">
        <v>740</v>
      </c>
      <c r="G503" s="41"/>
      <c r="H503" s="41"/>
      <c r="I503" s="218"/>
      <c r="J503" s="41"/>
      <c r="K503" s="41"/>
      <c r="L503" s="45"/>
      <c r="M503" s="219"/>
      <c r="N503" s="220"/>
      <c r="O503" s="85"/>
      <c r="P503" s="85"/>
      <c r="Q503" s="85"/>
      <c r="R503" s="85"/>
      <c r="S503" s="85"/>
      <c r="T503" s="86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T503" s="18" t="s">
        <v>148</v>
      </c>
      <c r="AU503" s="18" t="s">
        <v>83</v>
      </c>
    </row>
    <row r="504" s="13" customFormat="1">
      <c r="A504" s="13"/>
      <c r="B504" s="226"/>
      <c r="C504" s="227"/>
      <c r="D504" s="216" t="s">
        <v>159</v>
      </c>
      <c r="E504" s="228" t="s">
        <v>19</v>
      </c>
      <c r="F504" s="229" t="s">
        <v>741</v>
      </c>
      <c r="G504" s="227"/>
      <c r="H504" s="228" t="s">
        <v>19</v>
      </c>
      <c r="I504" s="230"/>
      <c r="J504" s="227"/>
      <c r="K504" s="227"/>
      <c r="L504" s="231"/>
      <c r="M504" s="232"/>
      <c r="N504" s="233"/>
      <c r="O504" s="233"/>
      <c r="P504" s="233"/>
      <c r="Q504" s="233"/>
      <c r="R504" s="233"/>
      <c r="S504" s="233"/>
      <c r="T504" s="234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35" t="s">
        <v>159</v>
      </c>
      <c r="AU504" s="235" t="s">
        <v>83</v>
      </c>
      <c r="AV504" s="13" t="s">
        <v>81</v>
      </c>
      <c r="AW504" s="13" t="s">
        <v>35</v>
      </c>
      <c r="AX504" s="13" t="s">
        <v>73</v>
      </c>
      <c r="AY504" s="235" t="s">
        <v>119</v>
      </c>
    </row>
    <row r="505" s="14" customFormat="1">
      <c r="A505" s="14"/>
      <c r="B505" s="236"/>
      <c r="C505" s="237"/>
      <c r="D505" s="216" t="s">
        <v>159</v>
      </c>
      <c r="E505" s="238" t="s">
        <v>19</v>
      </c>
      <c r="F505" s="239" t="s">
        <v>742</v>
      </c>
      <c r="G505" s="237"/>
      <c r="H505" s="240">
        <v>10</v>
      </c>
      <c r="I505" s="241"/>
      <c r="J505" s="237"/>
      <c r="K505" s="237"/>
      <c r="L505" s="242"/>
      <c r="M505" s="243"/>
      <c r="N505" s="244"/>
      <c r="O505" s="244"/>
      <c r="P505" s="244"/>
      <c r="Q505" s="244"/>
      <c r="R505" s="244"/>
      <c r="S505" s="244"/>
      <c r="T505" s="245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46" t="s">
        <v>159</v>
      </c>
      <c r="AU505" s="246" t="s">
        <v>83</v>
      </c>
      <c r="AV505" s="14" t="s">
        <v>83</v>
      </c>
      <c r="AW505" s="14" t="s">
        <v>35</v>
      </c>
      <c r="AX505" s="14" t="s">
        <v>81</v>
      </c>
      <c r="AY505" s="246" t="s">
        <v>119</v>
      </c>
    </row>
    <row r="506" s="2" customFormat="1" ht="16.5" customHeight="1">
      <c r="A506" s="39"/>
      <c r="B506" s="40"/>
      <c r="C506" s="203" t="s">
        <v>743</v>
      </c>
      <c r="D506" s="203" t="s">
        <v>120</v>
      </c>
      <c r="E506" s="204" t="s">
        <v>744</v>
      </c>
      <c r="F506" s="205" t="s">
        <v>745</v>
      </c>
      <c r="G506" s="206" t="s">
        <v>221</v>
      </c>
      <c r="H506" s="207">
        <v>42</v>
      </c>
      <c r="I506" s="208"/>
      <c r="J506" s="209">
        <f>ROUND(I506*H506,2)</f>
        <v>0</v>
      </c>
      <c r="K506" s="205" t="s">
        <v>146</v>
      </c>
      <c r="L506" s="45"/>
      <c r="M506" s="210" t="s">
        <v>19</v>
      </c>
      <c r="N506" s="211" t="s">
        <v>44</v>
      </c>
      <c r="O506" s="85"/>
      <c r="P506" s="212">
        <f>O506*H506</f>
        <v>0</v>
      </c>
      <c r="Q506" s="212">
        <v>0</v>
      </c>
      <c r="R506" s="212">
        <f>Q506*H506</f>
        <v>0</v>
      </c>
      <c r="S506" s="212">
        <v>0</v>
      </c>
      <c r="T506" s="213">
        <f>S506*H506</f>
        <v>0</v>
      </c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R506" s="214" t="s">
        <v>118</v>
      </c>
      <c r="AT506" s="214" t="s">
        <v>120</v>
      </c>
      <c r="AU506" s="214" t="s">
        <v>83</v>
      </c>
      <c r="AY506" s="18" t="s">
        <v>119</v>
      </c>
      <c r="BE506" s="215">
        <f>IF(N506="základní",J506,0)</f>
        <v>0</v>
      </c>
      <c r="BF506" s="215">
        <f>IF(N506="snížená",J506,0)</f>
        <v>0</v>
      </c>
      <c r="BG506" s="215">
        <f>IF(N506="zákl. přenesená",J506,0)</f>
        <v>0</v>
      </c>
      <c r="BH506" s="215">
        <f>IF(N506="sníž. přenesená",J506,0)</f>
        <v>0</v>
      </c>
      <c r="BI506" s="215">
        <f>IF(N506="nulová",J506,0)</f>
        <v>0</v>
      </c>
      <c r="BJ506" s="18" t="s">
        <v>81</v>
      </c>
      <c r="BK506" s="215">
        <f>ROUND(I506*H506,2)</f>
        <v>0</v>
      </c>
      <c r="BL506" s="18" t="s">
        <v>118</v>
      </c>
      <c r="BM506" s="214" t="s">
        <v>746</v>
      </c>
    </row>
    <row r="507" s="2" customFormat="1">
      <c r="A507" s="39"/>
      <c r="B507" s="40"/>
      <c r="C507" s="41"/>
      <c r="D507" s="216" t="s">
        <v>125</v>
      </c>
      <c r="E507" s="41"/>
      <c r="F507" s="217" t="s">
        <v>745</v>
      </c>
      <c r="G507" s="41"/>
      <c r="H507" s="41"/>
      <c r="I507" s="218"/>
      <c r="J507" s="41"/>
      <c r="K507" s="41"/>
      <c r="L507" s="45"/>
      <c r="M507" s="219"/>
      <c r="N507" s="220"/>
      <c r="O507" s="85"/>
      <c r="P507" s="85"/>
      <c r="Q507" s="85"/>
      <c r="R507" s="85"/>
      <c r="S507" s="85"/>
      <c r="T507" s="86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T507" s="18" t="s">
        <v>125</v>
      </c>
      <c r="AU507" s="18" t="s">
        <v>83</v>
      </c>
    </row>
    <row r="508" s="2" customFormat="1">
      <c r="A508" s="39"/>
      <c r="B508" s="40"/>
      <c r="C508" s="41"/>
      <c r="D508" s="224" t="s">
        <v>148</v>
      </c>
      <c r="E508" s="41"/>
      <c r="F508" s="225" t="s">
        <v>747</v>
      </c>
      <c r="G508" s="41"/>
      <c r="H508" s="41"/>
      <c r="I508" s="218"/>
      <c r="J508" s="41"/>
      <c r="K508" s="41"/>
      <c r="L508" s="45"/>
      <c r="M508" s="219"/>
      <c r="N508" s="220"/>
      <c r="O508" s="85"/>
      <c r="P508" s="85"/>
      <c r="Q508" s="85"/>
      <c r="R508" s="85"/>
      <c r="S508" s="85"/>
      <c r="T508" s="86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T508" s="18" t="s">
        <v>148</v>
      </c>
      <c r="AU508" s="18" t="s">
        <v>83</v>
      </c>
    </row>
    <row r="509" s="14" customFormat="1">
      <c r="A509" s="14"/>
      <c r="B509" s="236"/>
      <c r="C509" s="237"/>
      <c r="D509" s="216" t="s">
        <v>159</v>
      </c>
      <c r="E509" s="238" t="s">
        <v>19</v>
      </c>
      <c r="F509" s="239" t="s">
        <v>748</v>
      </c>
      <c r="G509" s="237"/>
      <c r="H509" s="240">
        <v>12.5</v>
      </c>
      <c r="I509" s="241"/>
      <c r="J509" s="237"/>
      <c r="K509" s="237"/>
      <c r="L509" s="242"/>
      <c r="M509" s="243"/>
      <c r="N509" s="244"/>
      <c r="O509" s="244"/>
      <c r="P509" s="244"/>
      <c r="Q509" s="244"/>
      <c r="R509" s="244"/>
      <c r="S509" s="244"/>
      <c r="T509" s="245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46" t="s">
        <v>159</v>
      </c>
      <c r="AU509" s="246" t="s">
        <v>83</v>
      </c>
      <c r="AV509" s="14" t="s">
        <v>83</v>
      </c>
      <c r="AW509" s="14" t="s">
        <v>35</v>
      </c>
      <c r="AX509" s="14" t="s">
        <v>73</v>
      </c>
      <c r="AY509" s="246" t="s">
        <v>119</v>
      </c>
    </row>
    <row r="510" s="14" customFormat="1">
      <c r="A510" s="14"/>
      <c r="B510" s="236"/>
      <c r="C510" s="237"/>
      <c r="D510" s="216" t="s">
        <v>159</v>
      </c>
      <c r="E510" s="238" t="s">
        <v>19</v>
      </c>
      <c r="F510" s="239" t="s">
        <v>749</v>
      </c>
      <c r="G510" s="237"/>
      <c r="H510" s="240">
        <v>12.5</v>
      </c>
      <c r="I510" s="241"/>
      <c r="J510" s="237"/>
      <c r="K510" s="237"/>
      <c r="L510" s="242"/>
      <c r="M510" s="243"/>
      <c r="N510" s="244"/>
      <c r="O510" s="244"/>
      <c r="P510" s="244"/>
      <c r="Q510" s="244"/>
      <c r="R510" s="244"/>
      <c r="S510" s="244"/>
      <c r="T510" s="245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46" t="s">
        <v>159</v>
      </c>
      <c r="AU510" s="246" t="s">
        <v>83</v>
      </c>
      <c r="AV510" s="14" t="s">
        <v>83</v>
      </c>
      <c r="AW510" s="14" t="s">
        <v>35</v>
      </c>
      <c r="AX510" s="14" t="s">
        <v>73</v>
      </c>
      <c r="AY510" s="246" t="s">
        <v>119</v>
      </c>
    </row>
    <row r="511" s="14" customFormat="1">
      <c r="A511" s="14"/>
      <c r="B511" s="236"/>
      <c r="C511" s="237"/>
      <c r="D511" s="216" t="s">
        <v>159</v>
      </c>
      <c r="E511" s="238" t="s">
        <v>19</v>
      </c>
      <c r="F511" s="239" t="s">
        <v>750</v>
      </c>
      <c r="G511" s="237"/>
      <c r="H511" s="240">
        <v>4.5</v>
      </c>
      <c r="I511" s="241"/>
      <c r="J511" s="237"/>
      <c r="K511" s="237"/>
      <c r="L511" s="242"/>
      <c r="M511" s="243"/>
      <c r="N511" s="244"/>
      <c r="O511" s="244"/>
      <c r="P511" s="244"/>
      <c r="Q511" s="244"/>
      <c r="R511" s="244"/>
      <c r="S511" s="244"/>
      <c r="T511" s="245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46" t="s">
        <v>159</v>
      </c>
      <c r="AU511" s="246" t="s">
        <v>83</v>
      </c>
      <c r="AV511" s="14" t="s">
        <v>83</v>
      </c>
      <c r="AW511" s="14" t="s">
        <v>35</v>
      </c>
      <c r="AX511" s="14" t="s">
        <v>73</v>
      </c>
      <c r="AY511" s="246" t="s">
        <v>119</v>
      </c>
    </row>
    <row r="512" s="14" customFormat="1">
      <c r="A512" s="14"/>
      <c r="B512" s="236"/>
      <c r="C512" s="237"/>
      <c r="D512" s="216" t="s">
        <v>159</v>
      </c>
      <c r="E512" s="238" t="s">
        <v>19</v>
      </c>
      <c r="F512" s="239" t="s">
        <v>751</v>
      </c>
      <c r="G512" s="237"/>
      <c r="H512" s="240">
        <v>12.5</v>
      </c>
      <c r="I512" s="241"/>
      <c r="J512" s="237"/>
      <c r="K512" s="237"/>
      <c r="L512" s="242"/>
      <c r="M512" s="243"/>
      <c r="N512" s="244"/>
      <c r="O512" s="244"/>
      <c r="P512" s="244"/>
      <c r="Q512" s="244"/>
      <c r="R512" s="244"/>
      <c r="S512" s="244"/>
      <c r="T512" s="245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46" t="s">
        <v>159</v>
      </c>
      <c r="AU512" s="246" t="s">
        <v>83</v>
      </c>
      <c r="AV512" s="14" t="s">
        <v>83</v>
      </c>
      <c r="AW512" s="14" t="s">
        <v>35</v>
      </c>
      <c r="AX512" s="14" t="s">
        <v>73</v>
      </c>
      <c r="AY512" s="246" t="s">
        <v>119</v>
      </c>
    </row>
    <row r="513" s="15" customFormat="1">
      <c r="A513" s="15"/>
      <c r="B513" s="247"/>
      <c r="C513" s="248"/>
      <c r="D513" s="216" t="s">
        <v>159</v>
      </c>
      <c r="E513" s="249" t="s">
        <v>19</v>
      </c>
      <c r="F513" s="250" t="s">
        <v>161</v>
      </c>
      <c r="G513" s="248"/>
      <c r="H513" s="251">
        <v>42</v>
      </c>
      <c r="I513" s="252"/>
      <c r="J513" s="248"/>
      <c r="K513" s="248"/>
      <c r="L513" s="253"/>
      <c r="M513" s="254"/>
      <c r="N513" s="255"/>
      <c r="O513" s="255"/>
      <c r="P513" s="255"/>
      <c r="Q513" s="255"/>
      <c r="R513" s="255"/>
      <c r="S513" s="255"/>
      <c r="T513" s="256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T513" s="257" t="s">
        <v>159</v>
      </c>
      <c r="AU513" s="257" t="s">
        <v>83</v>
      </c>
      <c r="AV513" s="15" t="s">
        <v>118</v>
      </c>
      <c r="AW513" s="15" t="s">
        <v>35</v>
      </c>
      <c r="AX513" s="15" t="s">
        <v>81</v>
      </c>
      <c r="AY513" s="257" t="s">
        <v>119</v>
      </c>
    </row>
    <row r="514" s="2" customFormat="1" ht="16.5" customHeight="1">
      <c r="A514" s="39"/>
      <c r="B514" s="40"/>
      <c r="C514" s="203" t="s">
        <v>752</v>
      </c>
      <c r="D514" s="203" t="s">
        <v>120</v>
      </c>
      <c r="E514" s="204" t="s">
        <v>753</v>
      </c>
      <c r="F514" s="205" t="s">
        <v>754</v>
      </c>
      <c r="G514" s="206" t="s">
        <v>221</v>
      </c>
      <c r="H514" s="207">
        <v>25</v>
      </c>
      <c r="I514" s="208"/>
      <c r="J514" s="209">
        <f>ROUND(I514*H514,2)</f>
        <v>0</v>
      </c>
      <c r="K514" s="205" t="s">
        <v>146</v>
      </c>
      <c r="L514" s="45"/>
      <c r="M514" s="210" t="s">
        <v>19</v>
      </c>
      <c r="N514" s="211" t="s">
        <v>44</v>
      </c>
      <c r="O514" s="85"/>
      <c r="P514" s="212">
        <f>O514*H514</f>
        <v>0</v>
      </c>
      <c r="Q514" s="212">
        <v>0</v>
      </c>
      <c r="R514" s="212">
        <f>Q514*H514</f>
        <v>0</v>
      </c>
      <c r="S514" s="212">
        <v>0.0106</v>
      </c>
      <c r="T514" s="213">
        <f>S514*H514</f>
        <v>0.26500000000000001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R514" s="214" t="s">
        <v>118</v>
      </c>
      <c r="AT514" s="214" t="s">
        <v>120</v>
      </c>
      <c r="AU514" s="214" t="s">
        <v>83</v>
      </c>
      <c r="AY514" s="18" t="s">
        <v>119</v>
      </c>
      <c r="BE514" s="215">
        <f>IF(N514="základní",J514,0)</f>
        <v>0</v>
      </c>
      <c r="BF514" s="215">
        <f>IF(N514="snížená",J514,0)</f>
        <v>0</v>
      </c>
      <c r="BG514" s="215">
        <f>IF(N514="zákl. přenesená",J514,0)</f>
        <v>0</v>
      </c>
      <c r="BH514" s="215">
        <f>IF(N514="sníž. přenesená",J514,0)</f>
        <v>0</v>
      </c>
      <c r="BI514" s="215">
        <f>IF(N514="nulová",J514,0)</f>
        <v>0</v>
      </c>
      <c r="BJ514" s="18" t="s">
        <v>81</v>
      </c>
      <c r="BK514" s="215">
        <f>ROUND(I514*H514,2)</f>
        <v>0</v>
      </c>
      <c r="BL514" s="18" t="s">
        <v>118</v>
      </c>
      <c r="BM514" s="214" t="s">
        <v>755</v>
      </c>
    </row>
    <row r="515" s="2" customFormat="1">
      <c r="A515" s="39"/>
      <c r="B515" s="40"/>
      <c r="C515" s="41"/>
      <c r="D515" s="216" t="s">
        <v>125</v>
      </c>
      <c r="E515" s="41"/>
      <c r="F515" s="217" t="s">
        <v>756</v>
      </c>
      <c r="G515" s="41"/>
      <c r="H515" s="41"/>
      <c r="I515" s="218"/>
      <c r="J515" s="41"/>
      <c r="K515" s="41"/>
      <c r="L515" s="45"/>
      <c r="M515" s="219"/>
      <c r="N515" s="220"/>
      <c r="O515" s="85"/>
      <c r="P515" s="85"/>
      <c r="Q515" s="85"/>
      <c r="R515" s="85"/>
      <c r="S515" s="85"/>
      <c r="T515" s="86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T515" s="18" t="s">
        <v>125</v>
      </c>
      <c r="AU515" s="18" t="s">
        <v>83</v>
      </c>
    </row>
    <row r="516" s="2" customFormat="1">
      <c r="A516" s="39"/>
      <c r="B516" s="40"/>
      <c r="C516" s="41"/>
      <c r="D516" s="224" t="s">
        <v>148</v>
      </c>
      <c r="E516" s="41"/>
      <c r="F516" s="225" t="s">
        <v>757</v>
      </c>
      <c r="G516" s="41"/>
      <c r="H516" s="41"/>
      <c r="I516" s="218"/>
      <c r="J516" s="41"/>
      <c r="K516" s="41"/>
      <c r="L516" s="45"/>
      <c r="M516" s="219"/>
      <c r="N516" s="220"/>
      <c r="O516" s="85"/>
      <c r="P516" s="85"/>
      <c r="Q516" s="85"/>
      <c r="R516" s="85"/>
      <c r="S516" s="85"/>
      <c r="T516" s="86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T516" s="18" t="s">
        <v>148</v>
      </c>
      <c r="AU516" s="18" t="s">
        <v>83</v>
      </c>
    </row>
    <row r="517" s="2" customFormat="1">
      <c r="A517" s="39"/>
      <c r="B517" s="40"/>
      <c r="C517" s="41"/>
      <c r="D517" s="216" t="s">
        <v>126</v>
      </c>
      <c r="E517" s="41"/>
      <c r="F517" s="221" t="s">
        <v>758</v>
      </c>
      <c r="G517" s="41"/>
      <c r="H517" s="41"/>
      <c r="I517" s="218"/>
      <c r="J517" s="41"/>
      <c r="K517" s="41"/>
      <c r="L517" s="45"/>
      <c r="M517" s="219"/>
      <c r="N517" s="220"/>
      <c r="O517" s="85"/>
      <c r="P517" s="85"/>
      <c r="Q517" s="85"/>
      <c r="R517" s="85"/>
      <c r="S517" s="85"/>
      <c r="T517" s="86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T517" s="18" t="s">
        <v>126</v>
      </c>
      <c r="AU517" s="18" t="s">
        <v>83</v>
      </c>
    </row>
    <row r="518" s="14" customFormat="1">
      <c r="A518" s="14"/>
      <c r="B518" s="236"/>
      <c r="C518" s="237"/>
      <c r="D518" s="216" t="s">
        <v>159</v>
      </c>
      <c r="E518" s="238" t="s">
        <v>19</v>
      </c>
      <c r="F518" s="239" t="s">
        <v>748</v>
      </c>
      <c r="G518" s="237"/>
      <c r="H518" s="240">
        <v>12.5</v>
      </c>
      <c r="I518" s="241"/>
      <c r="J518" s="237"/>
      <c r="K518" s="237"/>
      <c r="L518" s="242"/>
      <c r="M518" s="243"/>
      <c r="N518" s="244"/>
      <c r="O518" s="244"/>
      <c r="P518" s="244"/>
      <c r="Q518" s="244"/>
      <c r="R518" s="244"/>
      <c r="S518" s="244"/>
      <c r="T518" s="245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46" t="s">
        <v>159</v>
      </c>
      <c r="AU518" s="246" t="s">
        <v>83</v>
      </c>
      <c r="AV518" s="14" t="s">
        <v>83</v>
      </c>
      <c r="AW518" s="14" t="s">
        <v>35</v>
      </c>
      <c r="AX518" s="14" t="s">
        <v>73</v>
      </c>
      <c r="AY518" s="246" t="s">
        <v>119</v>
      </c>
    </row>
    <row r="519" s="14" customFormat="1">
      <c r="A519" s="14"/>
      <c r="B519" s="236"/>
      <c r="C519" s="237"/>
      <c r="D519" s="216" t="s">
        <v>159</v>
      </c>
      <c r="E519" s="238" t="s">
        <v>19</v>
      </c>
      <c r="F519" s="239" t="s">
        <v>749</v>
      </c>
      <c r="G519" s="237"/>
      <c r="H519" s="240">
        <v>12.5</v>
      </c>
      <c r="I519" s="241"/>
      <c r="J519" s="237"/>
      <c r="K519" s="237"/>
      <c r="L519" s="242"/>
      <c r="M519" s="243"/>
      <c r="N519" s="244"/>
      <c r="O519" s="244"/>
      <c r="P519" s="244"/>
      <c r="Q519" s="244"/>
      <c r="R519" s="244"/>
      <c r="S519" s="244"/>
      <c r="T519" s="245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46" t="s">
        <v>159</v>
      </c>
      <c r="AU519" s="246" t="s">
        <v>83</v>
      </c>
      <c r="AV519" s="14" t="s">
        <v>83</v>
      </c>
      <c r="AW519" s="14" t="s">
        <v>35</v>
      </c>
      <c r="AX519" s="14" t="s">
        <v>73</v>
      </c>
      <c r="AY519" s="246" t="s">
        <v>119</v>
      </c>
    </row>
    <row r="520" s="15" customFormat="1">
      <c r="A520" s="15"/>
      <c r="B520" s="247"/>
      <c r="C520" s="248"/>
      <c r="D520" s="216" t="s">
        <v>159</v>
      </c>
      <c r="E520" s="249" t="s">
        <v>19</v>
      </c>
      <c r="F520" s="250" t="s">
        <v>161</v>
      </c>
      <c r="G520" s="248"/>
      <c r="H520" s="251">
        <v>25</v>
      </c>
      <c r="I520" s="252"/>
      <c r="J520" s="248"/>
      <c r="K520" s="248"/>
      <c r="L520" s="253"/>
      <c r="M520" s="254"/>
      <c r="N520" s="255"/>
      <c r="O520" s="255"/>
      <c r="P520" s="255"/>
      <c r="Q520" s="255"/>
      <c r="R520" s="255"/>
      <c r="S520" s="255"/>
      <c r="T520" s="256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T520" s="257" t="s">
        <v>159</v>
      </c>
      <c r="AU520" s="257" t="s">
        <v>83</v>
      </c>
      <c r="AV520" s="15" t="s">
        <v>118</v>
      </c>
      <c r="AW520" s="15" t="s">
        <v>35</v>
      </c>
      <c r="AX520" s="15" t="s">
        <v>81</v>
      </c>
      <c r="AY520" s="257" t="s">
        <v>119</v>
      </c>
    </row>
    <row r="521" s="2" customFormat="1" ht="16.5" customHeight="1">
      <c r="A521" s="39"/>
      <c r="B521" s="40"/>
      <c r="C521" s="203" t="s">
        <v>759</v>
      </c>
      <c r="D521" s="203" t="s">
        <v>120</v>
      </c>
      <c r="E521" s="204" t="s">
        <v>760</v>
      </c>
      <c r="F521" s="205" t="s">
        <v>761</v>
      </c>
      <c r="G521" s="206" t="s">
        <v>272</v>
      </c>
      <c r="H521" s="207">
        <v>0.75</v>
      </c>
      <c r="I521" s="208"/>
      <c r="J521" s="209">
        <f>ROUND(I521*H521,2)</f>
        <v>0</v>
      </c>
      <c r="K521" s="205" t="s">
        <v>146</v>
      </c>
      <c r="L521" s="45"/>
      <c r="M521" s="210" t="s">
        <v>19</v>
      </c>
      <c r="N521" s="211" t="s">
        <v>44</v>
      </c>
      <c r="O521" s="85"/>
      <c r="P521" s="212">
        <f>O521*H521</f>
        <v>0</v>
      </c>
      <c r="Q521" s="212">
        <v>0.48818</v>
      </c>
      <c r="R521" s="212">
        <f>Q521*H521</f>
        <v>0.36613499999999999</v>
      </c>
      <c r="S521" s="212">
        <v>0</v>
      </c>
      <c r="T521" s="213">
        <f>S521*H521</f>
        <v>0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14" t="s">
        <v>118</v>
      </c>
      <c r="AT521" s="214" t="s">
        <v>120</v>
      </c>
      <c r="AU521" s="214" t="s">
        <v>83</v>
      </c>
      <c r="AY521" s="18" t="s">
        <v>119</v>
      </c>
      <c r="BE521" s="215">
        <f>IF(N521="základní",J521,0)</f>
        <v>0</v>
      </c>
      <c r="BF521" s="215">
        <f>IF(N521="snížená",J521,0)</f>
        <v>0</v>
      </c>
      <c r="BG521" s="215">
        <f>IF(N521="zákl. přenesená",J521,0)</f>
        <v>0</v>
      </c>
      <c r="BH521" s="215">
        <f>IF(N521="sníž. přenesená",J521,0)</f>
        <v>0</v>
      </c>
      <c r="BI521" s="215">
        <f>IF(N521="nulová",J521,0)</f>
        <v>0</v>
      </c>
      <c r="BJ521" s="18" t="s">
        <v>81</v>
      </c>
      <c r="BK521" s="215">
        <f>ROUND(I521*H521,2)</f>
        <v>0</v>
      </c>
      <c r="BL521" s="18" t="s">
        <v>118</v>
      </c>
      <c r="BM521" s="214" t="s">
        <v>762</v>
      </c>
    </row>
    <row r="522" s="2" customFormat="1">
      <c r="A522" s="39"/>
      <c r="B522" s="40"/>
      <c r="C522" s="41"/>
      <c r="D522" s="216" t="s">
        <v>125</v>
      </c>
      <c r="E522" s="41"/>
      <c r="F522" s="217" t="s">
        <v>763</v>
      </c>
      <c r="G522" s="41"/>
      <c r="H522" s="41"/>
      <c r="I522" s="218"/>
      <c r="J522" s="41"/>
      <c r="K522" s="41"/>
      <c r="L522" s="45"/>
      <c r="M522" s="219"/>
      <c r="N522" s="220"/>
      <c r="O522" s="85"/>
      <c r="P522" s="85"/>
      <c r="Q522" s="85"/>
      <c r="R522" s="85"/>
      <c r="S522" s="85"/>
      <c r="T522" s="86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T522" s="18" t="s">
        <v>125</v>
      </c>
      <c r="AU522" s="18" t="s">
        <v>83</v>
      </c>
    </row>
    <row r="523" s="2" customFormat="1">
      <c r="A523" s="39"/>
      <c r="B523" s="40"/>
      <c r="C523" s="41"/>
      <c r="D523" s="224" t="s">
        <v>148</v>
      </c>
      <c r="E523" s="41"/>
      <c r="F523" s="225" t="s">
        <v>764</v>
      </c>
      <c r="G523" s="41"/>
      <c r="H523" s="41"/>
      <c r="I523" s="218"/>
      <c r="J523" s="41"/>
      <c r="K523" s="41"/>
      <c r="L523" s="45"/>
      <c r="M523" s="219"/>
      <c r="N523" s="220"/>
      <c r="O523" s="85"/>
      <c r="P523" s="85"/>
      <c r="Q523" s="85"/>
      <c r="R523" s="85"/>
      <c r="S523" s="85"/>
      <c r="T523" s="86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T523" s="18" t="s">
        <v>148</v>
      </c>
      <c r="AU523" s="18" t="s">
        <v>83</v>
      </c>
    </row>
    <row r="524" s="13" customFormat="1">
      <c r="A524" s="13"/>
      <c r="B524" s="226"/>
      <c r="C524" s="227"/>
      <c r="D524" s="216" t="s">
        <v>159</v>
      </c>
      <c r="E524" s="228" t="s">
        <v>19</v>
      </c>
      <c r="F524" s="229" t="s">
        <v>765</v>
      </c>
      <c r="G524" s="227"/>
      <c r="H524" s="228" t="s">
        <v>19</v>
      </c>
      <c r="I524" s="230"/>
      <c r="J524" s="227"/>
      <c r="K524" s="227"/>
      <c r="L524" s="231"/>
      <c r="M524" s="232"/>
      <c r="N524" s="233"/>
      <c r="O524" s="233"/>
      <c r="P524" s="233"/>
      <c r="Q524" s="233"/>
      <c r="R524" s="233"/>
      <c r="S524" s="233"/>
      <c r="T524" s="234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35" t="s">
        <v>159</v>
      </c>
      <c r="AU524" s="235" t="s">
        <v>83</v>
      </c>
      <c r="AV524" s="13" t="s">
        <v>81</v>
      </c>
      <c r="AW524" s="13" t="s">
        <v>35</v>
      </c>
      <c r="AX524" s="13" t="s">
        <v>73</v>
      </c>
      <c r="AY524" s="235" t="s">
        <v>119</v>
      </c>
    </row>
    <row r="525" s="14" customFormat="1">
      <c r="A525" s="14"/>
      <c r="B525" s="236"/>
      <c r="C525" s="237"/>
      <c r="D525" s="216" t="s">
        <v>159</v>
      </c>
      <c r="E525" s="238" t="s">
        <v>19</v>
      </c>
      <c r="F525" s="239" t="s">
        <v>766</v>
      </c>
      <c r="G525" s="237"/>
      <c r="H525" s="240">
        <v>0.375</v>
      </c>
      <c r="I525" s="241"/>
      <c r="J525" s="237"/>
      <c r="K525" s="237"/>
      <c r="L525" s="242"/>
      <c r="M525" s="243"/>
      <c r="N525" s="244"/>
      <c r="O525" s="244"/>
      <c r="P525" s="244"/>
      <c r="Q525" s="244"/>
      <c r="R525" s="244"/>
      <c r="S525" s="244"/>
      <c r="T525" s="245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46" t="s">
        <v>159</v>
      </c>
      <c r="AU525" s="246" t="s">
        <v>83</v>
      </c>
      <c r="AV525" s="14" t="s">
        <v>83</v>
      </c>
      <c r="AW525" s="14" t="s">
        <v>35</v>
      </c>
      <c r="AX525" s="14" t="s">
        <v>73</v>
      </c>
      <c r="AY525" s="246" t="s">
        <v>119</v>
      </c>
    </row>
    <row r="526" s="13" customFormat="1">
      <c r="A526" s="13"/>
      <c r="B526" s="226"/>
      <c r="C526" s="227"/>
      <c r="D526" s="216" t="s">
        <v>159</v>
      </c>
      <c r="E526" s="228" t="s">
        <v>19</v>
      </c>
      <c r="F526" s="229" t="s">
        <v>741</v>
      </c>
      <c r="G526" s="227"/>
      <c r="H526" s="228" t="s">
        <v>19</v>
      </c>
      <c r="I526" s="230"/>
      <c r="J526" s="227"/>
      <c r="K526" s="227"/>
      <c r="L526" s="231"/>
      <c r="M526" s="232"/>
      <c r="N526" s="233"/>
      <c r="O526" s="233"/>
      <c r="P526" s="233"/>
      <c r="Q526" s="233"/>
      <c r="R526" s="233"/>
      <c r="S526" s="233"/>
      <c r="T526" s="234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35" t="s">
        <v>159</v>
      </c>
      <c r="AU526" s="235" t="s">
        <v>83</v>
      </c>
      <c r="AV526" s="13" t="s">
        <v>81</v>
      </c>
      <c r="AW526" s="13" t="s">
        <v>35</v>
      </c>
      <c r="AX526" s="13" t="s">
        <v>73</v>
      </c>
      <c r="AY526" s="235" t="s">
        <v>119</v>
      </c>
    </row>
    <row r="527" s="14" customFormat="1">
      <c r="A527" s="14"/>
      <c r="B527" s="236"/>
      <c r="C527" s="237"/>
      <c r="D527" s="216" t="s">
        <v>159</v>
      </c>
      <c r="E527" s="238" t="s">
        <v>19</v>
      </c>
      <c r="F527" s="239" t="s">
        <v>766</v>
      </c>
      <c r="G527" s="237"/>
      <c r="H527" s="240">
        <v>0.375</v>
      </c>
      <c r="I527" s="241"/>
      <c r="J527" s="237"/>
      <c r="K527" s="237"/>
      <c r="L527" s="242"/>
      <c r="M527" s="243"/>
      <c r="N527" s="244"/>
      <c r="O527" s="244"/>
      <c r="P527" s="244"/>
      <c r="Q527" s="244"/>
      <c r="R527" s="244"/>
      <c r="S527" s="244"/>
      <c r="T527" s="245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46" t="s">
        <v>159</v>
      </c>
      <c r="AU527" s="246" t="s">
        <v>83</v>
      </c>
      <c r="AV527" s="14" t="s">
        <v>83</v>
      </c>
      <c r="AW527" s="14" t="s">
        <v>35</v>
      </c>
      <c r="AX527" s="14" t="s">
        <v>73</v>
      </c>
      <c r="AY527" s="246" t="s">
        <v>119</v>
      </c>
    </row>
    <row r="528" s="15" customFormat="1">
      <c r="A528" s="15"/>
      <c r="B528" s="247"/>
      <c r="C528" s="248"/>
      <c r="D528" s="216" t="s">
        <v>159</v>
      </c>
      <c r="E528" s="249" t="s">
        <v>19</v>
      </c>
      <c r="F528" s="250" t="s">
        <v>161</v>
      </c>
      <c r="G528" s="248"/>
      <c r="H528" s="251">
        <v>0.75</v>
      </c>
      <c r="I528" s="252"/>
      <c r="J528" s="248"/>
      <c r="K528" s="248"/>
      <c r="L528" s="253"/>
      <c r="M528" s="254"/>
      <c r="N528" s="255"/>
      <c r="O528" s="255"/>
      <c r="P528" s="255"/>
      <c r="Q528" s="255"/>
      <c r="R528" s="255"/>
      <c r="S528" s="255"/>
      <c r="T528" s="256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T528" s="257" t="s">
        <v>159</v>
      </c>
      <c r="AU528" s="257" t="s">
        <v>83</v>
      </c>
      <c r="AV528" s="15" t="s">
        <v>118</v>
      </c>
      <c r="AW528" s="15" t="s">
        <v>35</v>
      </c>
      <c r="AX528" s="15" t="s">
        <v>81</v>
      </c>
      <c r="AY528" s="257" t="s">
        <v>119</v>
      </c>
    </row>
    <row r="529" s="2" customFormat="1" ht="16.5" customHeight="1">
      <c r="A529" s="39"/>
      <c r="B529" s="40"/>
      <c r="C529" s="262" t="s">
        <v>767</v>
      </c>
      <c r="D529" s="262" t="s">
        <v>350</v>
      </c>
      <c r="E529" s="263" t="s">
        <v>768</v>
      </c>
      <c r="F529" s="264" t="s">
        <v>769</v>
      </c>
      <c r="G529" s="265" t="s">
        <v>327</v>
      </c>
      <c r="H529" s="266">
        <v>1.5</v>
      </c>
      <c r="I529" s="267"/>
      <c r="J529" s="268">
        <f>ROUND(I529*H529,2)</f>
        <v>0</v>
      </c>
      <c r="K529" s="264" t="s">
        <v>146</v>
      </c>
      <c r="L529" s="269"/>
      <c r="M529" s="270" t="s">
        <v>19</v>
      </c>
      <c r="N529" s="271" t="s">
        <v>44</v>
      </c>
      <c r="O529" s="85"/>
      <c r="P529" s="212">
        <f>O529*H529</f>
        <v>0</v>
      </c>
      <c r="Q529" s="212">
        <v>1</v>
      </c>
      <c r="R529" s="212">
        <f>Q529*H529</f>
        <v>1.5</v>
      </c>
      <c r="S529" s="212">
        <v>0</v>
      </c>
      <c r="T529" s="213">
        <f>S529*H529</f>
        <v>0</v>
      </c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R529" s="214" t="s">
        <v>164</v>
      </c>
      <c r="AT529" s="214" t="s">
        <v>350</v>
      </c>
      <c r="AU529" s="214" t="s">
        <v>83</v>
      </c>
      <c r="AY529" s="18" t="s">
        <v>119</v>
      </c>
      <c r="BE529" s="215">
        <f>IF(N529="základní",J529,0)</f>
        <v>0</v>
      </c>
      <c r="BF529" s="215">
        <f>IF(N529="snížená",J529,0)</f>
        <v>0</v>
      </c>
      <c r="BG529" s="215">
        <f>IF(N529="zákl. přenesená",J529,0)</f>
        <v>0</v>
      </c>
      <c r="BH529" s="215">
        <f>IF(N529="sníž. přenesená",J529,0)</f>
        <v>0</v>
      </c>
      <c r="BI529" s="215">
        <f>IF(N529="nulová",J529,0)</f>
        <v>0</v>
      </c>
      <c r="BJ529" s="18" t="s">
        <v>81</v>
      </c>
      <c r="BK529" s="215">
        <f>ROUND(I529*H529,2)</f>
        <v>0</v>
      </c>
      <c r="BL529" s="18" t="s">
        <v>118</v>
      </c>
      <c r="BM529" s="214" t="s">
        <v>770</v>
      </c>
    </row>
    <row r="530" s="2" customFormat="1">
      <c r="A530" s="39"/>
      <c r="B530" s="40"/>
      <c r="C530" s="41"/>
      <c r="D530" s="216" t="s">
        <v>125</v>
      </c>
      <c r="E530" s="41"/>
      <c r="F530" s="217" t="s">
        <v>769</v>
      </c>
      <c r="G530" s="41"/>
      <c r="H530" s="41"/>
      <c r="I530" s="218"/>
      <c r="J530" s="41"/>
      <c r="K530" s="41"/>
      <c r="L530" s="45"/>
      <c r="M530" s="219"/>
      <c r="N530" s="220"/>
      <c r="O530" s="85"/>
      <c r="P530" s="85"/>
      <c r="Q530" s="85"/>
      <c r="R530" s="85"/>
      <c r="S530" s="85"/>
      <c r="T530" s="86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T530" s="18" t="s">
        <v>125</v>
      </c>
      <c r="AU530" s="18" t="s">
        <v>83</v>
      </c>
    </row>
    <row r="531" s="13" customFormat="1">
      <c r="A531" s="13"/>
      <c r="B531" s="226"/>
      <c r="C531" s="227"/>
      <c r="D531" s="216" t="s">
        <v>159</v>
      </c>
      <c r="E531" s="228" t="s">
        <v>19</v>
      </c>
      <c r="F531" s="229" t="s">
        <v>765</v>
      </c>
      <c r="G531" s="227"/>
      <c r="H531" s="228" t="s">
        <v>19</v>
      </c>
      <c r="I531" s="230"/>
      <c r="J531" s="227"/>
      <c r="K531" s="227"/>
      <c r="L531" s="231"/>
      <c r="M531" s="232"/>
      <c r="N531" s="233"/>
      <c r="O531" s="233"/>
      <c r="P531" s="233"/>
      <c r="Q531" s="233"/>
      <c r="R531" s="233"/>
      <c r="S531" s="233"/>
      <c r="T531" s="234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35" t="s">
        <v>159</v>
      </c>
      <c r="AU531" s="235" t="s">
        <v>83</v>
      </c>
      <c r="AV531" s="13" t="s">
        <v>81</v>
      </c>
      <c r="AW531" s="13" t="s">
        <v>35</v>
      </c>
      <c r="AX531" s="13" t="s">
        <v>73</v>
      </c>
      <c r="AY531" s="235" t="s">
        <v>119</v>
      </c>
    </row>
    <row r="532" s="14" customFormat="1">
      <c r="A532" s="14"/>
      <c r="B532" s="236"/>
      <c r="C532" s="237"/>
      <c r="D532" s="216" t="s">
        <v>159</v>
      </c>
      <c r="E532" s="238" t="s">
        <v>19</v>
      </c>
      <c r="F532" s="239" t="s">
        <v>766</v>
      </c>
      <c r="G532" s="237"/>
      <c r="H532" s="240">
        <v>0.375</v>
      </c>
      <c r="I532" s="241"/>
      <c r="J532" s="237"/>
      <c r="K532" s="237"/>
      <c r="L532" s="242"/>
      <c r="M532" s="243"/>
      <c r="N532" s="244"/>
      <c r="O532" s="244"/>
      <c r="P532" s="244"/>
      <c r="Q532" s="244"/>
      <c r="R532" s="244"/>
      <c r="S532" s="244"/>
      <c r="T532" s="245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46" t="s">
        <v>159</v>
      </c>
      <c r="AU532" s="246" t="s">
        <v>83</v>
      </c>
      <c r="AV532" s="14" t="s">
        <v>83</v>
      </c>
      <c r="AW532" s="14" t="s">
        <v>35</v>
      </c>
      <c r="AX532" s="14" t="s">
        <v>73</v>
      </c>
      <c r="AY532" s="246" t="s">
        <v>119</v>
      </c>
    </row>
    <row r="533" s="13" customFormat="1">
      <c r="A533" s="13"/>
      <c r="B533" s="226"/>
      <c r="C533" s="227"/>
      <c r="D533" s="216" t="s">
        <v>159</v>
      </c>
      <c r="E533" s="228" t="s">
        <v>19</v>
      </c>
      <c r="F533" s="229" t="s">
        <v>741</v>
      </c>
      <c r="G533" s="227"/>
      <c r="H533" s="228" t="s">
        <v>19</v>
      </c>
      <c r="I533" s="230"/>
      <c r="J533" s="227"/>
      <c r="K533" s="227"/>
      <c r="L533" s="231"/>
      <c r="M533" s="232"/>
      <c r="N533" s="233"/>
      <c r="O533" s="233"/>
      <c r="P533" s="233"/>
      <c r="Q533" s="233"/>
      <c r="R533" s="233"/>
      <c r="S533" s="233"/>
      <c r="T533" s="234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35" t="s">
        <v>159</v>
      </c>
      <c r="AU533" s="235" t="s">
        <v>83</v>
      </c>
      <c r="AV533" s="13" t="s">
        <v>81</v>
      </c>
      <c r="AW533" s="13" t="s">
        <v>35</v>
      </c>
      <c r="AX533" s="13" t="s">
        <v>73</v>
      </c>
      <c r="AY533" s="235" t="s">
        <v>119</v>
      </c>
    </row>
    <row r="534" s="14" customFormat="1">
      <c r="A534" s="14"/>
      <c r="B534" s="236"/>
      <c r="C534" s="237"/>
      <c r="D534" s="216" t="s">
        <v>159</v>
      </c>
      <c r="E534" s="238" t="s">
        <v>19</v>
      </c>
      <c r="F534" s="239" t="s">
        <v>766</v>
      </c>
      <c r="G534" s="237"/>
      <c r="H534" s="240">
        <v>0.375</v>
      </c>
      <c r="I534" s="241"/>
      <c r="J534" s="237"/>
      <c r="K534" s="237"/>
      <c r="L534" s="242"/>
      <c r="M534" s="243"/>
      <c r="N534" s="244"/>
      <c r="O534" s="244"/>
      <c r="P534" s="244"/>
      <c r="Q534" s="244"/>
      <c r="R534" s="244"/>
      <c r="S534" s="244"/>
      <c r="T534" s="245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46" t="s">
        <v>159</v>
      </c>
      <c r="AU534" s="246" t="s">
        <v>83</v>
      </c>
      <c r="AV534" s="14" t="s">
        <v>83</v>
      </c>
      <c r="AW534" s="14" t="s">
        <v>35</v>
      </c>
      <c r="AX534" s="14" t="s">
        <v>73</v>
      </c>
      <c r="AY534" s="246" t="s">
        <v>119</v>
      </c>
    </row>
    <row r="535" s="15" customFormat="1">
      <c r="A535" s="15"/>
      <c r="B535" s="247"/>
      <c r="C535" s="248"/>
      <c r="D535" s="216" t="s">
        <v>159</v>
      </c>
      <c r="E535" s="249" t="s">
        <v>19</v>
      </c>
      <c r="F535" s="250" t="s">
        <v>161</v>
      </c>
      <c r="G535" s="248"/>
      <c r="H535" s="251">
        <v>0.75</v>
      </c>
      <c r="I535" s="252"/>
      <c r="J535" s="248"/>
      <c r="K535" s="248"/>
      <c r="L535" s="253"/>
      <c r="M535" s="254"/>
      <c r="N535" s="255"/>
      <c r="O535" s="255"/>
      <c r="P535" s="255"/>
      <c r="Q535" s="255"/>
      <c r="R535" s="255"/>
      <c r="S535" s="255"/>
      <c r="T535" s="256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T535" s="257" t="s">
        <v>159</v>
      </c>
      <c r="AU535" s="257" t="s">
        <v>83</v>
      </c>
      <c r="AV535" s="15" t="s">
        <v>118</v>
      </c>
      <c r="AW535" s="15" t="s">
        <v>35</v>
      </c>
      <c r="AX535" s="15" t="s">
        <v>81</v>
      </c>
      <c r="AY535" s="257" t="s">
        <v>119</v>
      </c>
    </row>
    <row r="536" s="14" customFormat="1">
      <c r="A536" s="14"/>
      <c r="B536" s="236"/>
      <c r="C536" s="237"/>
      <c r="D536" s="216" t="s">
        <v>159</v>
      </c>
      <c r="E536" s="237"/>
      <c r="F536" s="239" t="s">
        <v>771</v>
      </c>
      <c r="G536" s="237"/>
      <c r="H536" s="240">
        <v>1.5</v>
      </c>
      <c r="I536" s="241"/>
      <c r="J536" s="237"/>
      <c r="K536" s="237"/>
      <c r="L536" s="242"/>
      <c r="M536" s="243"/>
      <c r="N536" s="244"/>
      <c r="O536" s="244"/>
      <c r="P536" s="244"/>
      <c r="Q536" s="244"/>
      <c r="R536" s="244"/>
      <c r="S536" s="244"/>
      <c r="T536" s="245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46" t="s">
        <v>159</v>
      </c>
      <c r="AU536" s="246" t="s">
        <v>83</v>
      </c>
      <c r="AV536" s="14" t="s">
        <v>83</v>
      </c>
      <c r="AW536" s="14" t="s">
        <v>4</v>
      </c>
      <c r="AX536" s="14" t="s">
        <v>81</v>
      </c>
      <c r="AY536" s="246" t="s">
        <v>119</v>
      </c>
    </row>
    <row r="537" s="2" customFormat="1" ht="16.5" customHeight="1">
      <c r="A537" s="39"/>
      <c r="B537" s="40"/>
      <c r="C537" s="203" t="s">
        <v>772</v>
      </c>
      <c r="D537" s="203" t="s">
        <v>120</v>
      </c>
      <c r="E537" s="204" t="s">
        <v>773</v>
      </c>
      <c r="F537" s="205" t="s">
        <v>774</v>
      </c>
      <c r="G537" s="206" t="s">
        <v>221</v>
      </c>
      <c r="H537" s="207">
        <v>12.5</v>
      </c>
      <c r="I537" s="208"/>
      <c r="J537" s="209">
        <f>ROUND(I537*H537,2)</f>
        <v>0</v>
      </c>
      <c r="K537" s="205" t="s">
        <v>146</v>
      </c>
      <c r="L537" s="45"/>
      <c r="M537" s="210" t="s">
        <v>19</v>
      </c>
      <c r="N537" s="211" t="s">
        <v>44</v>
      </c>
      <c r="O537" s="85"/>
      <c r="P537" s="212">
        <f>O537*H537</f>
        <v>0</v>
      </c>
      <c r="Q537" s="212">
        <v>0.01162</v>
      </c>
      <c r="R537" s="212">
        <f>Q537*H537</f>
        <v>0.14524999999999999</v>
      </c>
      <c r="S537" s="212">
        <v>0</v>
      </c>
      <c r="T537" s="213">
        <f>S537*H537</f>
        <v>0</v>
      </c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R537" s="214" t="s">
        <v>118</v>
      </c>
      <c r="AT537" s="214" t="s">
        <v>120</v>
      </c>
      <c r="AU537" s="214" t="s">
        <v>83</v>
      </c>
      <c r="AY537" s="18" t="s">
        <v>119</v>
      </c>
      <c r="BE537" s="215">
        <f>IF(N537="základní",J537,0)</f>
        <v>0</v>
      </c>
      <c r="BF537" s="215">
        <f>IF(N537="snížená",J537,0)</f>
        <v>0</v>
      </c>
      <c r="BG537" s="215">
        <f>IF(N537="zákl. přenesená",J537,0)</f>
        <v>0</v>
      </c>
      <c r="BH537" s="215">
        <f>IF(N537="sníž. přenesená",J537,0)</f>
        <v>0</v>
      </c>
      <c r="BI537" s="215">
        <f>IF(N537="nulová",J537,0)</f>
        <v>0</v>
      </c>
      <c r="BJ537" s="18" t="s">
        <v>81</v>
      </c>
      <c r="BK537" s="215">
        <f>ROUND(I537*H537,2)</f>
        <v>0</v>
      </c>
      <c r="BL537" s="18" t="s">
        <v>118</v>
      </c>
      <c r="BM537" s="214" t="s">
        <v>775</v>
      </c>
    </row>
    <row r="538" s="2" customFormat="1">
      <c r="A538" s="39"/>
      <c r="B538" s="40"/>
      <c r="C538" s="41"/>
      <c r="D538" s="216" t="s">
        <v>125</v>
      </c>
      <c r="E538" s="41"/>
      <c r="F538" s="217" t="s">
        <v>776</v>
      </c>
      <c r="G538" s="41"/>
      <c r="H538" s="41"/>
      <c r="I538" s="218"/>
      <c r="J538" s="41"/>
      <c r="K538" s="41"/>
      <c r="L538" s="45"/>
      <c r="M538" s="219"/>
      <c r="N538" s="220"/>
      <c r="O538" s="85"/>
      <c r="P538" s="85"/>
      <c r="Q538" s="85"/>
      <c r="R538" s="85"/>
      <c r="S538" s="85"/>
      <c r="T538" s="86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T538" s="18" t="s">
        <v>125</v>
      </c>
      <c r="AU538" s="18" t="s">
        <v>83</v>
      </c>
    </row>
    <row r="539" s="2" customFormat="1">
      <c r="A539" s="39"/>
      <c r="B539" s="40"/>
      <c r="C539" s="41"/>
      <c r="D539" s="224" t="s">
        <v>148</v>
      </c>
      <c r="E539" s="41"/>
      <c r="F539" s="225" t="s">
        <v>777</v>
      </c>
      <c r="G539" s="41"/>
      <c r="H539" s="41"/>
      <c r="I539" s="218"/>
      <c r="J539" s="41"/>
      <c r="K539" s="41"/>
      <c r="L539" s="45"/>
      <c r="M539" s="219"/>
      <c r="N539" s="220"/>
      <c r="O539" s="85"/>
      <c r="P539" s="85"/>
      <c r="Q539" s="85"/>
      <c r="R539" s="85"/>
      <c r="S539" s="85"/>
      <c r="T539" s="86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T539" s="18" t="s">
        <v>148</v>
      </c>
      <c r="AU539" s="18" t="s">
        <v>83</v>
      </c>
    </row>
    <row r="540" s="13" customFormat="1">
      <c r="A540" s="13"/>
      <c r="B540" s="226"/>
      <c r="C540" s="227"/>
      <c r="D540" s="216" t="s">
        <v>159</v>
      </c>
      <c r="E540" s="228" t="s">
        <v>19</v>
      </c>
      <c r="F540" s="229" t="s">
        <v>741</v>
      </c>
      <c r="G540" s="227"/>
      <c r="H540" s="228" t="s">
        <v>19</v>
      </c>
      <c r="I540" s="230"/>
      <c r="J540" s="227"/>
      <c r="K540" s="227"/>
      <c r="L540" s="231"/>
      <c r="M540" s="232"/>
      <c r="N540" s="233"/>
      <c r="O540" s="233"/>
      <c r="P540" s="233"/>
      <c r="Q540" s="233"/>
      <c r="R540" s="233"/>
      <c r="S540" s="233"/>
      <c r="T540" s="234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35" t="s">
        <v>159</v>
      </c>
      <c r="AU540" s="235" t="s">
        <v>83</v>
      </c>
      <c r="AV540" s="13" t="s">
        <v>81</v>
      </c>
      <c r="AW540" s="13" t="s">
        <v>35</v>
      </c>
      <c r="AX540" s="13" t="s">
        <v>73</v>
      </c>
      <c r="AY540" s="235" t="s">
        <v>119</v>
      </c>
    </row>
    <row r="541" s="14" customFormat="1">
      <c r="A541" s="14"/>
      <c r="B541" s="236"/>
      <c r="C541" s="237"/>
      <c r="D541" s="216" t="s">
        <v>159</v>
      </c>
      <c r="E541" s="238" t="s">
        <v>19</v>
      </c>
      <c r="F541" s="239" t="s">
        <v>778</v>
      </c>
      <c r="G541" s="237"/>
      <c r="H541" s="240">
        <v>12.5</v>
      </c>
      <c r="I541" s="241"/>
      <c r="J541" s="237"/>
      <c r="K541" s="237"/>
      <c r="L541" s="242"/>
      <c r="M541" s="243"/>
      <c r="N541" s="244"/>
      <c r="O541" s="244"/>
      <c r="P541" s="244"/>
      <c r="Q541" s="244"/>
      <c r="R541" s="244"/>
      <c r="S541" s="244"/>
      <c r="T541" s="245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46" t="s">
        <v>159</v>
      </c>
      <c r="AU541" s="246" t="s">
        <v>83</v>
      </c>
      <c r="AV541" s="14" t="s">
        <v>83</v>
      </c>
      <c r="AW541" s="14" t="s">
        <v>35</v>
      </c>
      <c r="AX541" s="14" t="s">
        <v>81</v>
      </c>
      <c r="AY541" s="246" t="s">
        <v>119</v>
      </c>
    </row>
    <row r="542" s="2" customFormat="1" ht="16.5" customHeight="1">
      <c r="A542" s="39"/>
      <c r="B542" s="40"/>
      <c r="C542" s="203" t="s">
        <v>779</v>
      </c>
      <c r="D542" s="203" t="s">
        <v>120</v>
      </c>
      <c r="E542" s="204" t="s">
        <v>780</v>
      </c>
      <c r="F542" s="205" t="s">
        <v>781</v>
      </c>
      <c r="G542" s="206" t="s">
        <v>221</v>
      </c>
      <c r="H542" s="207">
        <v>25</v>
      </c>
      <c r="I542" s="208"/>
      <c r="J542" s="209">
        <f>ROUND(I542*H542,2)</f>
        <v>0</v>
      </c>
      <c r="K542" s="205" t="s">
        <v>146</v>
      </c>
      <c r="L542" s="45"/>
      <c r="M542" s="210" t="s">
        <v>19</v>
      </c>
      <c r="N542" s="211" t="s">
        <v>44</v>
      </c>
      <c r="O542" s="85"/>
      <c r="P542" s="212">
        <f>O542*H542</f>
        <v>0</v>
      </c>
      <c r="Q542" s="212">
        <v>0.039079999999999997</v>
      </c>
      <c r="R542" s="212">
        <f>Q542*H542</f>
        <v>0.97699999999999987</v>
      </c>
      <c r="S542" s="212">
        <v>0</v>
      </c>
      <c r="T542" s="213">
        <f>S542*H542</f>
        <v>0</v>
      </c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R542" s="214" t="s">
        <v>118</v>
      </c>
      <c r="AT542" s="214" t="s">
        <v>120</v>
      </c>
      <c r="AU542" s="214" t="s">
        <v>83</v>
      </c>
      <c r="AY542" s="18" t="s">
        <v>119</v>
      </c>
      <c r="BE542" s="215">
        <f>IF(N542="základní",J542,0)</f>
        <v>0</v>
      </c>
      <c r="BF542" s="215">
        <f>IF(N542="snížená",J542,0)</f>
        <v>0</v>
      </c>
      <c r="BG542" s="215">
        <f>IF(N542="zákl. přenesená",J542,0)</f>
        <v>0</v>
      </c>
      <c r="BH542" s="215">
        <f>IF(N542="sníž. přenesená",J542,0)</f>
        <v>0</v>
      </c>
      <c r="BI542" s="215">
        <f>IF(N542="nulová",J542,0)</f>
        <v>0</v>
      </c>
      <c r="BJ542" s="18" t="s">
        <v>81</v>
      </c>
      <c r="BK542" s="215">
        <f>ROUND(I542*H542,2)</f>
        <v>0</v>
      </c>
      <c r="BL542" s="18" t="s">
        <v>118</v>
      </c>
      <c r="BM542" s="214" t="s">
        <v>782</v>
      </c>
    </row>
    <row r="543" s="2" customFormat="1">
      <c r="A543" s="39"/>
      <c r="B543" s="40"/>
      <c r="C543" s="41"/>
      <c r="D543" s="216" t="s">
        <v>125</v>
      </c>
      <c r="E543" s="41"/>
      <c r="F543" s="217" t="s">
        <v>783</v>
      </c>
      <c r="G543" s="41"/>
      <c r="H543" s="41"/>
      <c r="I543" s="218"/>
      <c r="J543" s="41"/>
      <c r="K543" s="41"/>
      <c r="L543" s="45"/>
      <c r="M543" s="219"/>
      <c r="N543" s="220"/>
      <c r="O543" s="85"/>
      <c r="P543" s="85"/>
      <c r="Q543" s="85"/>
      <c r="R543" s="85"/>
      <c r="S543" s="85"/>
      <c r="T543" s="86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T543" s="18" t="s">
        <v>125</v>
      </c>
      <c r="AU543" s="18" t="s">
        <v>83</v>
      </c>
    </row>
    <row r="544" s="2" customFormat="1">
      <c r="A544" s="39"/>
      <c r="B544" s="40"/>
      <c r="C544" s="41"/>
      <c r="D544" s="224" t="s">
        <v>148</v>
      </c>
      <c r="E544" s="41"/>
      <c r="F544" s="225" t="s">
        <v>784</v>
      </c>
      <c r="G544" s="41"/>
      <c r="H544" s="41"/>
      <c r="I544" s="218"/>
      <c r="J544" s="41"/>
      <c r="K544" s="41"/>
      <c r="L544" s="45"/>
      <c r="M544" s="219"/>
      <c r="N544" s="220"/>
      <c r="O544" s="85"/>
      <c r="P544" s="85"/>
      <c r="Q544" s="85"/>
      <c r="R544" s="85"/>
      <c r="S544" s="85"/>
      <c r="T544" s="86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T544" s="18" t="s">
        <v>148</v>
      </c>
      <c r="AU544" s="18" t="s">
        <v>83</v>
      </c>
    </row>
    <row r="545" s="14" customFormat="1">
      <c r="A545" s="14"/>
      <c r="B545" s="236"/>
      <c r="C545" s="237"/>
      <c r="D545" s="216" t="s">
        <v>159</v>
      </c>
      <c r="E545" s="238" t="s">
        <v>19</v>
      </c>
      <c r="F545" s="239" t="s">
        <v>748</v>
      </c>
      <c r="G545" s="237"/>
      <c r="H545" s="240">
        <v>12.5</v>
      </c>
      <c r="I545" s="241"/>
      <c r="J545" s="237"/>
      <c r="K545" s="237"/>
      <c r="L545" s="242"/>
      <c r="M545" s="243"/>
      <c r="N545" s="244"/>
      <c r="O545" s="244"/>
      <c r="P545" s="244"/>
      <c r="Q545" s="244"/>
      <c r="R545" s="244"/>
      <c r="S545" s="244"/>
      <c r="T545" s="245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46" t="s">
        <v>159</v>
      </c>
      <c r="AU545" s="246" t="s">
        <v>83</v>
      </c>
      <c r="AV545" s="14" t="s">
        <v>83</v>
      </c>
      <c r="AW545" s="14" t="s">
        <v>35</v>
      </c>
      <c r="AX545" s="14" t="s">
        <v>73</v>
      </c>
      <c r="AY545" s="246" t="s">
        <v>119</v>
      </c>
    </row>
    <row r="546" s="14" customFormat="1">
      <c r="A546" s="14"/>
      <c r="B546" s="236"/>
      <c r="C546" s="237"/>
      <c r="D546" s="216" t="s">
        <v>159</v>
      </c>
      <c r="E546" s="238" t="s">
        <v>19</v>
      </c>
      <c r="F546" s="239" t="s">
        <v>749</v>
      </c>
      <c r="G546" s="237"/>
      <c r="H546" s="240">
        <v>12.5</v>
      </c>
      <c r="I546" s="241"/>
      <c r="J546" s="237"/>
      <c r="K546" s="237"/>
      <c r="L546" s="242"/>
      <c r="M546" s="243"/>
      <c r="N546" s="244"/>
      <c r="O546" s="244"/>
      <c r="P546" s="244"/>
      <c r="Q546" s="244"/>
      <c r="R546" s="244"/>
      <c r="S546" s="244"/>
      <c r="T546" s="245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46" t="s">
        <v>159</v>
      </c>
      <c r="AU546" s="246" t="s">
        <v>83</v>
      </c>
      <c r="AV546" s="14" t="s">
        <v>83</v>
      </c>
      <c r="AW546" s="14" t="s">
        <v>35</v>
      </c>
      <c r="AX546" s="14" t="s">
        <v>73</v>
      </c>
      <c r="AY546" s="246" t="s">
        <v>119</v>
      </c>
    </row>
    <row r="547" s="15" customFormat="1">
      <c r="A547" s="15"/>
      <c r="B547" s="247"/>
      <c r="C547" s="248"/>
      <c r="D547" s="216" t="s">
        <v>159</v>
      </c>
      <c r="E547" s="249" t="s">
        <v>19</v>
      </c>
      <c r="F547" s="250" t="s">
        <v>161</v>
      </c>
      <c r="G547" s="248"/>
      <c r="H547" s="251">
        <v>25</v>
      </c>
      <c r="I547" s="252"/>
      <c r="J547" s="248"/>
      <c r="K547" s="248"/>
      <c r="L547" s="253"/>
      <c r="M547" s="254"/>
      <c r="N547" s="255"/>
      <c r="O547" s="255"/>
      <c r="P547" s="255"/>
      <c r="Q547" s="255"/>
      <c r="R547" s="255"/>
      <c r="S547" s="255"/>
      <c r="T547" s="256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T547" s="257" t="s">
        <v>159</v>
      </c>
      <c r="AU547" s="257" t="s">
        <v>83</v>
      </c>
      <c r="AV547" s="15" t="s">
        <v>118</v>
      </c>
      <c r="AW547" s="15" t="s">
        <v>35</v>
      </c>
      <c r="AX547" s="15" t="s">
        <v>81</v>
      </c>
      <c r="AY547" s="257" t="s">
        <v>119</v>
      </c>
    </row>
    <row r="548" s="2" customFormat="1" ht="16.5" customHeight="1">
      <c r="A548" s="39"/>
      <c r="B548" s="40"/>
      <c r="C548" s="203" t="s">
        <v>785</v>
      </c>
      <c r="D548" s="203" t="s">
        <v>120</v>
      </c>
      <c r="E548" s="204" t="s">
        <v>786</v>
      </c>
      <c r="F548" s="205" t="s">
        <v>787</v>
      </c>
      <c r="G548" s="206" t="s">
        <v>221</v>
      </c>
      <c r="H548" s="207">
        <v>17</v>
      </c>
      <c r="I548" s="208"/>
      <c r="J548" s="209">
        <f>ROUND(I548*H548,2)</f>
        <v>0</v>
      </c>
      <c r="K548" s="205" t="s">
        <v>146</v>
      </c>
      <c r="L548" s="45"/>
      <c r="M548" s="210" t="s">
        <v>19</v>
      </c>
      <c r="N548" s="211" t="s">
        <v>44</v>
      </c>
      <c r="O548" s="85"/>
      <c r="P548" s="212">
        <f>O548*H548</f>
        <v>0</v>
      </c>
      <c r="Q548" s="212">
        <v>0.00158</v>
      </c>
      <c r="R548" s="212">
        <f>Q548*H548</f>
        <v>0.026860000000000002</v>
      </c>
      <c r="S548" s="212">
        <v>0</v>
      </c>
      <c r="T548" s="213">
        <f>S548*H548</f>
        <v>0</v>
      </c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R548" s="214" t="s">
        <v>118</v>
      </c>
      <c r="AT548" s="214" t="s">
        <v>120</v>
      </c>
      <c r="AU548" s="214" t="s">
        <v>83</v>
      </c>
      <c r="AY548" s="18" t="s">
        <v>119</v>
      </c>
      <c r="BE548" s="215">
        <f>IF(N548="základní",J548,0)</f>
        <v>0</v>
      </c>
      <c r="BF548" s="215">
        <f>IF(N548="snížená",J548,0)</f>
        <v>0</v>
      </c>
      <c r="BG548" s="215">
        <f>IF(N548="zákl. přenesená",J548,0)</f>
        <v>0</v>
      </c>
      <c r="BH548" s="215">
        <f>IF(N548="sníž. přenesená",J548,0)</f>
        <v>0</v>
      </c>
      <c r="BI548" s="215">
        <f>IF(N548="nulová",J548,0)</f>
        <v>0</v>
      </c>
      <c r="BJ548" s="18" t="s">
        <v>81</v>
      </c>
      <c r="BK548" s="215">
        <f>ROUND(I548*H548,2)</f>
        <v>0</v>
      </c>
      <c r="BL548" s="18" t="s">
        <v>118</v>
      </c>
      <c r="BM548" s="214" t="s">
        <v>788</v>
      </c>
    </row>
    <row r="549" s="2" customFormat="1">
      <c r="A549" s="39"/>
      <c r="B549" s="40"/>
      <c r="C549" s="41"/>
      <c r="D549" s="216" t="s">
        <v>125</v>
      </c>
      <c r="E549" s="41"/>
      <c r="F549" s="217" t="s">
        <v>789</v>
      </c>
      <c r="G549" s="41"/>
      <c r="H549" s="41"/>
      <c r="I549" s="218"/>
      <c r="J549" s="41"/>
      <c r="K549" s="41"/>
      <c r="L549" s="45"/>
      <c r="M549" s="219"/>
      <c r="N549" s="220"/>
      <c r="O549" s="85"/>
      <c r="P549" s="85"/>
      <c r="Q549" s="85"/>
      <c r="R549" s="85"/>
      <c r="S549" s="85"/>
      <c r="T549" s="86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T549" s="18" t="s">
        <v>125</v>
      </c>
      <c r="AU549" s="18" t="s">
        <v>83</v>
      </c>
    </row>
    <row r="550" s="2" customFormat="1">
      <c r="A550" s="39"/>
      <c r="B550" s="40"/>
      <c r="C550" s="41"/>
      <c r="D550" s="224" t="s">
        <v>148</v>
      </c>
      <c r="E550" s="41"/>
      <c r="F550" s="225" t="s">
        <v>790</v>
      </c>
      <c r="G550" s="41"/>
      <c r="H550" s="41"/>
      <c r="I550" s="218"/>
      <c r="J550" s="41"/>
      <c r="K550" s="41"/>
      <c r="L550" s="45"/>
      <c r="M550" s="219"/>
      <c r="N550" s="220"/>
      <c r="O550" s="85"/>
      <c r="P550" s="85"/>
      <c r="Q550" s="85"/>
      <c r="R550" s="85"/>
      <c r="S550" s="85"/>
      <c r="T550" s="86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T550" s="18" t="s">
        <v>148</v>
      </c>
      <c r="AU550" s="18" t="s">
        <v>83</v>
      </c>
    </row>
    <row r="551" s="13" customFormat="1">
      <c r="A551" s="13"/>
      <c r="B551" s="226"/>
      <c r="C551" s="227"/>
      <c r="D551" s="216" t="s">
        <v>159</v>
      </c>
      <c r="E551" s="228" t="s">
        <v>19</v>
      </c>
      <c r="F551" s="229" t="s">
        <v>491</v>
      </c>
      <c r="G551" s="227"/>
      <c r="H551" s="228" t="s">
        <v>19</v>
      </c>
      <c r="I551" s="230"/>
      <c r="J551" s="227"/>
      <c r="K551" s="227"/>
      <c r="L551" s="231"/>
      <c r="M551" s="232"/>
      <c r="N551" s="233"/>
      <c r="O551" s="233"/>
      <c r="P551" s="233"/>
      <c r="Q551" s="233"/>
      <c r="R551" s="233"/>
      <c r="S551" s="233"/>
      <c r="T551" s="234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35" t="s">
        <v>159</v>
      </c>
      <c r="AU551" s="235" t="s">
        <v>83</v>
      </c>
      <c r="AV551" s="13" t="s">
        <v>81</v>
      </c>
      <c r="AW551" s="13" t="s">
        <v>35</v>
      </c>
      <c r="AX551" s="13" t="s">
        <v>73</v>
      </c>
      <c r="AY551" s="235" t="s">
        <v>119</v>
      </c>
    </row>
    <row r="552" s="14" customFormat="1">
      <c r="A552" s="14"/>
      <c r="B552" s="236"/>
      <c r="C552" s="237"/>
      <c r="D552" s="216" t="s">
        <v>159</v>
      </c>
      <c r="E552" s="238" t="s">
        <v>19</v>
      </c>
      <c r="F552" s="239" t="s">
        <v>500</v>
      </c>
      <c r="G552" s="237"/>
      <c r="H552" s="240">
        <v>12.5</v>
      </c>
      <c r="I552" s="241"/>
      <c r="J552" s="237"/>
      <c r="K552" s="237"/>
      <c r="L552" s="242"/>
      <c r="M552" s="243"/>
      <c r="N552" s="244"/>
      <c r="O552" s="244"/>
      <c r="P552" s="244"/>
      <c r="Q552" s="244"/>
      <c r="R552" s="244"/>
      <c r="S552" s="244"/>
      <c r="T552" s="245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46" t="s">
        <v>159</v>
      </c>
      <c r="AU552" s="246" t="s">
        <v>83</v>
      </c>
      <c r="AV552" s="14" t="s">
        <v>83</v>
      </c>
      <c r="AW552" s="14" t="s">
        <v>35</v>
      </c>
      <c r="AX552" s="14" t="s">
        <v>73</v>
      </c>
      <c r="AY552" s="246" t="s">
        <v>119</v>
      </c>
    </row>
    <row r="553" s="14" customFormat="1">
      <c r="A553" s="14"/>
      <c r="B553" s="236"/>
      <c r="C553" s="237"/>
      <c r="D553" s="216" t="s">
        <v>159</v>
      </c>
      <c r="E553" s="238" t="s">
        <v>19</v>
      </c>
      <c r="F553" s="239" t="s">
        <v>501</v>
      </c>
      <c r="G553" s="237"/>
      <c r="H553" s="240">
        <v>4.5</v>
      </c>
      <c r="I553" s="241"/>
      <c r="J553" s="237"/>
      <c r="K553" s="237"/>
      <c r="L553" s="242"/>
      <c r="M553" s="243"/>
      <c r="N553" s="244"/>
      <c r="O553" s="244"/>
      <c r="P553" s="244"/>
      <c r="Q553" s="244"/>
      <c r="R553" s="244"/>
      <c r="S553" s="244"/>
      <c r="T553" s="245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46" t="s">
        <v>159</v>
      </c>
      <c r="AU553" s="246" t="s">
        <v>83</v>
      </c>
      <c r="AV553" s="14" t="s">
        <v>83</v>
      </c>
      <c r="AW553" s="14" t="s">
        <v>35</v>
      </c>
      <c r="AX553" s="14" t="s">
        <v>73</v>
      </c>
      <c r="AY553" s="246" t="s">
        <v>119</v>
      </c>
    </row>
    <row r="554" s="15" customFormat="1">
      <c r="A554" s="15"/>
      <c r="B554" s="247"/>
      <c r="C554" s="248"/>
      <c r="D554" s="216" t="s">
        <v>159</v>
      </c>
      <c r="E554" s="249" t="s">
        <v>19</v>
      </c>
      <c r="F554" s="250" t="s">
        <v>161</v>
      </c>
      <c r="G554" s="248"/>
      <c r="H554" s="251">
        <v>17</v>
      </c>
      <c r="I554" s="252"/>
      <c r="J554" s="248"/>
      <c r="K554" s="248"/>
      <c r="L554" s="253"/>
      <c r="M554" s="254"/>
      <c r="N554" s="255"/>
      <c r="O554" s="255"/>
      <c r="P554" s="255"/>
      <c r="Q554" s="255"/>
      <c r="R554" s="255"/>
      <c r="S554" s="255"/>
      <c r="T554" s="256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T554" s="257" t="s">
        <v>159</v>
      </c>
      <c r="AU554" s="257" t="s">
        <v>83</v>
      </c>
      <c r="AV554" s="15" t="s">
        <v>118</v>
      </c>
      <c r="AW554" s="15" t="s">
        <v>35</v>
      </c>
      <c r="AX554" s="15" t="s">
        <v>81</v>
      </c>
      <c r="AY554" s="257" t="s">
        <v>119</v>
      </c>
    </row>
    <row r="555" s="2" customFormat="1" ht="16.5" customHeight="1">
      <c r="A555" s="39"/>
      <c r="B555" s="40"/>
      <c r="C555" s="203" t="s">
        <v>791</v>
      </c>
      <c r="D555" s="203" t="s">
        <v>120</v>
      </c>
      <c r="E555" s="204" t="s">
        <v>792</v>
      </c>
      <c r="F555" s="205" t="s">
        <v>793</v>
      </c>
      <c r="G555" s="206" t="s">
        <v>221</v>
      </c>
      <c r="H555" s="207">
        <v>10.75</v>
      </c>
      <c r="I555" s="208"/>
      <c r="J555" s="209">
        <f>ROUND(I555*H555,2)</f>
        <v>0</v>
      </c>
      <c r="K555" s="205" t="s">
        <v>146</v>
      </c>
      <c r="L555" s="45"/>
      <c r="M555" s="210" t="s">
        <v>19</v>
      </c>
      <c r="N555" s="211" t="s">
        <v>44</v>
      </c>
      <c r="O555" s="85"/>
      <c r="P555" s="212">
        <f>O555*H555</f>
        <v>0</v>
      </c>
      <c r="Q555" s="212">
        <v>0.00116</v>
      </c>
      <c r="R555" s="212">
        <f>Q555*H555</f>
        <v>0.01247</v>
      </c>
      <c r="S555" s="212">
        <v>0</v>
      </c>
      <c r="T555" s="213">
        <f>S555*H555</f>
        <v>0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14" t="s">
        <v>118</v>
      </c>
      <c r="AT555" s="214" t="s">
        <v>120</v>
      </c>
      <c r="AU555" s="214" t="s">
        <v>83</v>
      </c>
      <c r="AY555" s="18" t="s">
        <v>119</v>
      </c>
      <c r="BE555" s="215">
        <f>IF(N555="základní",J555,0)</f>
        <v>0</v>
      </c>
      <c r="BF555" s="215">
        <f>IF(N555="snížená",J555,0)</f>
        <v>0</v>
      </c>
      <c r="BG555" s="215">
        <f>IF(N555="zákl. přenesená",J555,0)</f>
        <v>0</v>
      </c>
      <c r="BH555" s="215">
        <f>IF(N555="sníž. přenesená",J555,0)</f>
        <v>0</v>
      </c>
      <c r="BI555" s="215">
        <f>IF(N555="nulová",J555,0)</f>
        <v>0</v>
      </c>
      <c r="BJ555" s="18" t="s">
        <v>81</v>
      </c>
      <c r="BK555" s="215">
        <f>ROUND(I555*H555,2)</f>
        <v>0</v>
      </c>
      <c r="BL555" s="18" t="s">
        <v>118</v>
      </c>
      <c r="BM555" s="214" t="s">
        <v>794</v>
      </c>
    </row>
    <row r="556" s="2" customFormat="1">
      <c r="A556" s="39"/>
      <c r="B556" s="40"/>
      <c r="C556" s="41"/>
      <c r="D556" s="216" t="s">
        <v>125</v>
      </c>
      <c r="E556" s="41"/>
      <c r="F556" s="217" t="s">
        <v>795</v>
      </c>
      <c r="G556" s="41"/>
      <c r="H556" s="41"/>
      <c r="I556" s="218"/>
      <c r="J556" s="41"/>
      <c r="K556" s="41"/>
      <c r="L556" s="45"/>
      <c r="M556" s="219"/>
      <c r="N556" s="220"/>
      <c r="O556" s="85"/>
      <c r="P556" s="85"/>
      <c r="Q556" s="85"/>
      <c r="R556" s="85"/>
      <c r="S556" s="85"/>
      <c r="T556" s="86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T556" s="18" t="s">
        <v>125</v>
      </c>
      <c r="AU556" s="18" t="s">
        <v>83</v>
      </c>
    </row>
    <row r="557" s="2" customFormat="1">
      <c r="A557" s="39"/>
      <c r="B557" s="40"/>
      <c r="C557" s="41"/>
      <c r="D557" s="224" t="s">
        <v>148</v>
      </c>
      <c r="E557" s="41"/>
      <c r="F557" s="225" t="s">
        <v>796</v>
      </c>
      <c r="G557" s="41"/>
      <c r="H557" s="41"/>
      <c r="I557" s="218"/>
      <c r="J557" s="41"/>
      <c r="K557" s="41"/>
      <c r="L557" s="45"/>
      <c r="M557" s="219"/>
      <c r="N557" s="220"/>
      <c r="O557" s="85"/>
      <c r="P557" s="85"/>
      <c r="Q557" s="85"/>
      <c r="R557" s="85"/>
      <c r="S557" s="85"/>
      <c r="T557" s="86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T557" s="18" t="s">
        <v>148</v>
      </c>
      <c r="AU557" s="18" t="s">
        <v>83</v>
      </c>
    </row>
    <row r="558" s="2" customFormat="1">
      <c r="A558" s="39"/>
      <c r="B558" s="40"/>
      <c r="C558" s="41"/>
      <c r="D558" s="216" t="s">
        <v>126</v>
      </c>
      <c r="E558" s="41"/>
      <c r="F558" s="221" t="s">
        <v>797</v>
      </c>
      <c r="G558" s="41"/>
      <c r="H558" s="41"/>
      <c r="I558" s="218"/>
      <c r="J558" s="41"/>
      <c r="K558" s="41"/>
      <c r="L558" s="45"/>
      <c r="M558" s="219"/>
      <c r="N558" s="220"/>
      <c r="O558" s="85"/>
      <c r="P558" s="85"/>
      <c r="Q558" s="85"/>
      <c r="R558" s="85"/>
      <c r="S558" s="85"/>
      <c r="T558" s="86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T558" s="18" t="s">
        <v>126</v>
      </c>
      <c r="AU558" s="18" t="s">
        <v>83</v>
      </c>
    </row>
    <row r="559" s="13" customFormat="1">
      <c r="A559" s="13"/>
      <c r="B559" s="226"/>
      <c r="C559" s="227"/>
      <c r="D559" s="216" t="s">
        <v>159</v>
      </c>
      <c r="E559" s="228" t="s">
        <v>19</v>
      </c>
      <c r="F559" s="229" t="s">
        <v>491</v>
      </c>
      <c r="G559" s="227"/>
      <c r="H559" s="228" t="s">
        <v>19</v>
      </c>
      <c r="I559" s="230"/>
      <c r="J559" s="227"/>
      <c r="K559" s="227"/>
      <c r="L559" s="231"/>
      <c r="M559" s="232"/>
      <c r="N559" s="233"/>
      <c r="O559" s="233"/>
      <c r="P559" s="233"/>
      <c r="Q559" s="233"/>
      <c r="R559" s="233"/>
      <c r="S559" s="233"/>
      <c r="T559" s="234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35" t="s">
        <v>159</v>
      </c>
      <c r="AU559" s="235" t="s">
        <v>83</v>
      </c>
      <c r="AV559" s="13" t="s">
        <v>81</v>
      </c>
      <c r="AW559" s="13" t="s">
        <v>35</v>
      </c>
      <c r="AX559" s="13" t="s">
        <v>73</v>
      </c>
      <c r="AY559" s="235" t="s">
        <v>119</v>
      </c>
    </row>
    <row r="560" s="14" customFormat="1">
      <c r="A560" s="14"/>
      <c r="B560" s="236"/>
      <c r="C560" s="237"/>
      <c r="D560" s="216" t="s">
        <v>159</v>
      </c>
      <c r="E560" s="238" t="s">
        <v>19</v>
      </c>
      <c r="F560" s="239" t="s">
        <v>798</v>
      </c>
      <c r="G560" s="237"/>
      <c r="H560" s="240">
        <v>6.25</v>
      </c>
      <c r="I560" s="241"/>
      <c r="J560" s="237"/>
      <c r="K560" s="237"/>
      <c r="L560" s="242"/>
      <c r="M560" s="243"/>
      <c r="N560" s="244"/>
      <c r="O560" s="244"/>
      <c r="P560" s="244"/>
      <c r="Q560" s="244"/>
      <c r="R560" s="244"/>
      <c r="S560" s="244"/>
      <c r="T560" s="245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46" t="s">
        <v>159</v>
      </c>
      <c r="AU560" s="246" t="s">
        <v>83</v>
      </c>
      <c r="AV560" s="14" t="s">
        <v>83</v>
      </c>
      <c r="AW560" s="14" t="s">
        <v>35</v>
      </c>
      <c r="AX560" s="14" t="s">
        <v>73</v>
      </c>
      <c r="AY560" s="246" t="s">
        <v>119</v>
      </c>
    </row>
    <row r="561" s="14" customFormat="1">
      <c r="A561" s="14"/>
      <c r="B561" s="236"/>
      <c r="C561" s="237"/>
      <c r="D561" s="216" t="s">
        <v>159</v>
      </c>
      <c r="E561" s="238" t="s">
        <v>19</v>
      </c>
      <c r="F561" s="239" t="s">
        <v>501</v>
      </c>
      <c r="G561" s="237"/>
      <c r="H561" s="240">
        <v>4.5</v>
      </c>
      <c r="I561" s="241"/>
      <c r="J561" s="237"/>
      <c r="K561" s="237"/>
      <c r="L561" s="242"/>
      <c r="M561" s="243"/>
      <c r="N561" s="244"/>
      <c r="O561" s="244"/>
      <c r="P561" s="244"/>
      <c r="Q561" s="244"/>
      <c r="R561" s="244"/>
      <c r="S561" s="244"/>
      <c r="T561" s="245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46" t="s">
        <v>159</v>
      </c>
      <c r="AU561" s="246" t="s">
        <v>83</v>
      </c>
      <c r="AV561" s="14" t="s">
        <v>83</v>
      </c>
      <c r="AW561" s="14" t="s">
        <v>35</v>
      </c>
      <c r="AX561" s="14" t="s">
        <v>73</v>
      </c>
      <c r="AY561" s="246" t="s">
        <v>119</v>
      </c>
    </row>
    <row r="562" s="15" customFormat="1">
      <c r="A562" s="15"/>
      <c r="B562" s="247"/>
      <c r="C562" s="248"/>
      <c r="D562" s="216" t="s">
        <v>159</v>
      </c>
      <c r="E562" s="249" t="s">
        <v>19</v>
      </c>
      <c r="F562" s="250" t="s">
        <v>161</v>
      </c>
      <c r="G562" s="248"/>
      <c r="H562" s="251">
        <v>10.75</v>
      </c>
      <c r="I562" s="252"/>
      <c r="J562" s="248"/>
      <c r="K562" s="248"/>
      <c r="L562" s="253"/>
      <c r="M562" s="254"/>
      <c r="N562" s="255"/>
      <c r="O562" s="255"/>
      <c r="P562" s="255"/>
      <c r="Q562" s="255"/>
      <c r="R562" s="255"/>
      <c r="S562" s="255"/>
      <c r="T562" s="256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T562" s="257" t="s">
        <v>159</v>
      </c>
      <c r="AU562" s="257" t="s">
        <v>83</v>
      </c>
      <c r="AV562" s="15" t="s">
        <v>118</v>
      </c>
      <c r="AW562" s="15" t="s">
        <v>35</v>
      </c>
      <c r="AX562" s="15" t="s">
        <v>81</v>
      </c>
      <c r="AY562" s="257" t="s">
        <v>119</v>
      </c>
    </row>
    <row r="563" s="2" customFormat="1" ht="16.5" customHeight="1">
      <c r="A563" s="39"/>
      <c r="B563" s="40"/>
      <c r="C563" s="203" t="s">
        <v>799</v>
      </c>
      <c r="D563" s="203" t="s">
        <v>120</v>
      </c>
      <c r="E563" s="204" t="s">
        <v>800</v>
      </c>
      <c r="F563" s="205" t="s">
        <v>801</v>
      </c>
      <c r="G563" s="206" t="s">
        <v>253</v>
      </c>
      <c r="H563" s="207">
        <v>0.80000000000000004</v>
      </c>
      <c r="I563" s="208"/>
      <c r="J563" s="209">
        <f>ROUND(I563*H563,2)</f>
        <v>0</v>
      </c>
      <c r="K563" s="205" t="s">
        <v>146</v>
      </c>
      <c r="L563" s="45"/>
      <c r="M563" s="210" t="s">
        <v>19</v>
      </c>
      <c r="N563" s="211" t="s">
        <v>44</v>
      </c>
      <c r="O563" s="85"/>
      <c r="P563" s="212">
        <f>O563*H563</f>
        <v>0</v>
      </c>
      <c r="Q563" s="212">
        <v>0.0014400000000000001</v>
      </c>
      <c r="R563" s="212">
        <f>Q563*H563</f>
        <v>0.001152</v>
      </c>
      <c r="S563" s="212">
        <v>0.002</v>
      </c>
      <c r="T563" s="213">
        <f>S563*H563</f>
        <v>0.0016000000000000001</v>
      </c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R563" s="214" t="s">
        <v>118</v>
      </c>
      <c r="AT563" s="214" t="s">
        <v>120</v>
      </c>
      <c r="AU563" s="214" t="s">
        <v>83</v>
      </c>
      <c r="AY563" s="18" t="s">
        <v>119</v>
      </c>
      <c r="BE563" s="215">
        <f>IF(N563="základní",J563,0)</f>
        <v>0</v>
      </c>
      <c r="BF563" s="215">
        <f>IF(N563="snížená",J563,0)</f>
        <v>0</v>
      </c>
      <c r="BG563" s="215">
        <f>IF(N563="zákl. přenesená",J563,0)</f>
        <v>0</v>
      </c>
      <c r="BH563" s="215">
        <f>IF(N563="sníž. přenesená",J563,0)</f>
        <v>0</v>
      </c>
      <c r="BI563" s="215">
        <f>IF(N563="nulová",J563,0)</f>
        <v>0</v>
      </c>
      <c r="BJ563" s="18" t="s">
        <v>81</v>
      </c>
      <c r="BK563" s="215">
        <f>ROUND(I563*H563,2)</f>
        <v>0</v>
      </c>
      <c r="BL563" s="18" t="s">
        <v>118</v>
      </c>
      <c r="BM563" s="214" t="s">
        <v>802</v>
      </c>
    </row>
    <row r="564" s="2" customFormat="1">
      <c r="A564" s="39"/>
      <c r="B564" s="40"/>
      <c r="C564" s="41"/>
      <c r="D564" s="216" t="s">
        <v>125</v>
      </c>
      <c r="E564" s="41"/>
      <c r="F564" s="217" t="s">
        <v>803</v>
      </c>
      <c r="G564" s="41"/>
      <c r="H564" s="41"/>
      <c r="I564" s="218"/>
      <c r="J564" s="41"/>
      <c r="K564" s="41"/>
      <c r="L564" s="45"/>
      <c r="M564" s="219"/>
      <c r="N564" s="220"/>
      <c r="O564" s="85"/>
      <c r="P564" s="85"/>
      <c r="Q564" s="85"/>
      <c r="R564" s="85"/>
      <c r="S564" s="85"/>
      <c r="T564" s="86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T564" s="18" t="s">
        <v>125</v>
      </c>
      <c r="AU564" s="18" t="s">
        <v>83</v>
      </c>
    </row>
    <row r="565" s="2" customFormat="1">
      <c r="A565" s="39"/>
      <c r="B565" s="40"/>
      <c r="C565" s="41"/>
      <c r="D565" s="224" t="s">
        <v>148</v>
      </c>
      <c r="E565" s="41"/>
      <c r="F565" s="225" t="s">
        <v>804</v>
      </c>
      <c r="G565" s="41"/>
      <c r="H565" s="41"/>
      <c r="I565" s="218"/>
      <c r="J565" s="41"/>
      <c r="K565" s="41"/>
      <c r="L565" s="45"/>
      <c r="M565" s="219"/>
      <c r="N565" s="220"/>
      <c r="O565" s="85"/>
      <c r="P565" s="85"/>
      <c r="Q565" s="85"/>
      <c r="R565" s="85"/>
      <c r="S565" s="85"/>
      <c r="T565" s="86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T565" s="18" t="s">
        <v>148</v>
      </c>
      <c r="AU565" s="18" t="s">
        <v>83</v>
      </c>
    </row>
    <row r="566" s="13" customFormat="1">
      <c r="A566" s="13"/>
      <c r="B566" s="226"/>
      <c r="C566" s="227"/>
      <c r="D566" s="216" t="s">
        <v>159</v>
      </c>
      <c r="E566" s="228" t="s">
        <v>19</v>
      </c>
      <c r="F566" s="229" t="s">
        <v>608</v>
      </c>
      <c r="G566" s="227"/>
      <c r="H566" s="228" t="s">
        <v>19</v>
      </c>
      <c r="I566" s="230"/>
      <c r="J566" s="227"/>
      <c r="K566" s="227"/>
      <c r="L566" s="231"/>
      <c r="M566" s="232"/>
      <c r="N566" s="233"/>
      <c r="O566" s="233"/>
      <c r="P566" s="233"/>
      <c r="Q566" s="233"/>
      <c r="R566" s="233"/>
      <c r="S566" s="233"/>
      <c r="T566" s="234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35" t="s">
        <v>159</v>
      </c>
      <c r="AU566" s="235" t="s">
        <v>83</v>
      </c>
      <c r="AV566" s="13" t="s">
        <v>81</v>
      </c>
      <c r="AW566" s="13" t="s">
        <v>35</v>
      </c>
      <c r="AX566" s="13" t="s">
        <v>73</v>
      </c>
      <c r="AY566" s="235" t="s">
        <v>119</v>
      </c>
    </row>
    <row r="567" s="14" customFormat="1">
      <c r="A567" s="14"/>
      <c r="B567" s="236"/>
      <c r="C567" s="237"/>
      <c r="D567" s="216" t="s">
        <v>159</v>
      </c>
      <c r="E567" s="238" t="s">
        <v>19</v>
      </c>
      <c r="F567" s="239" t="s">
        <v>805</v>
      </c>
      <c r="G567" s="237"/>
      <c r="H567" s="240">
        <v>0.80000000000000004</v>
      </c>
      <c r="I567" s="241"/>
      <c r="J567" s="237"/>
      <c r="K567" s="237"/>
      <c r="L567" s="242"/>
      <c r="M567" s="243"/>
      <c r="N567" s="244"/>
      <c r="O567" s="244"/>
      <c r="P567" s="244"/>
      <c r="Q567" s="244"/>
      <c r="R567" s="244"/>
      <c r="S567" s="244"/>
      <c r="T567" s="245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46" t="s">
        <v>159</v>
      </c>
      <c r="AU567" s="246" t="s">
        <v>83</v>
      </c>
      <c r="AV567" s="14" t="s">
        <v>83</v>
      </c>
      <c r="AW567" s="14" t="s">
        <v>35</v>
      </c>
      <c r="AX567" s="14" t="s">
        <v>81</v>
      </c>
      <c r="AY567" s="246" t="s">
        <v>119</v>
      </c>
    </row>
    <row r="568" s="2" customFormat="1" ht="16.5" customHeight="1">
      <c r="A568" s="39"/>
      <c r="B568" s="40"/>
      <c r="C568" s="262" t="s">
        <v>806</v>
      </c>
      <c r="D568" s="262" t="s">
        <v>350</v>
      </c>
      <c r="E568" s="263" t="s">
        <v>807</v>
      </c>
      <c r="F568" s="264" t="s">
        <v>808</v>
      </c>
      <c r="G568" s="265" t="s">
        <v>253</v>
      </c>
      <c r="H568" s="266">
        <v>0.80000000000000004</v>
      </c>
      <c r="I568" s="267"/>
      <c r="J568" s="268">
        <f>ROUND(I568*H568,2)</f>
        <v>0</v>
      </c>
      <c r="K568" s="264" t="s">
        <v>146</v>
      </c>
      <c r="L568" s="269"/>
      <c r="M568" s="270" t="s">
        <v>19</v>
      </c>
      <c r="N568" s="271" t="s">
        <v>44</v>
      </c>
      <c r="O568" s="85"/>
      <c r="P568" s="212">
        <f>O568*H568</f>
        <v>0</v>
      </c>
      <c r="Q568" s="212">
        <v>0.002</v>
      </c>
      <c r="R568" s="212">
        <f>Q568*H568</f>
        <v>0.0016000000000000001</v>
      </c>
      <c r="S568" s="212">
        <v>0</v>
      </c>
      <c r="T568" s="213">
        <f>S568*H568</f>
        <v>0</v>
      </c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R568" s="214" t="s">
        <v>164</v>
      </c>
      <c r="AT568" s="214" t="s">
        <v>350</v>
      </c>
      <c r="AU568" s="214" t="s">
        <v>83</v>
      </c>
      <c r="AY568" s="18" t="s">
        <v>119</v>
      </c>
      <c r="BE568" s="215">
        <f>IF(N568="základní",J568,0)</f>
        <v>0</v>
      </c>
      <c r="BF568" s="215">
        <f>IF(N568="snížená",J568,0)</f>
        <v>0</v>
      </c>
      <c r="BG568" s="215">
        <f>IF(N568="zákl. přenesená",J568,0)</f>
        <v>0</v>
      </c>
      <c r="BH568" s="215">
        <f>IF(N568="sníž. přenesená",J568,0)</f>
        <v>0</v>
      </c>
      <c r="BI568" s="215">
        <f>IF(N568="nulová",J568,0)</f>
        <v>0</v>
      </c>
      <c r="BJ568" s="18" t="s">
        <v>81</v>
      </c>
      <c r="BK568" s="215">
        <f>ROUND(I568*H568,2)</f>
        <v>0</v>
      </c>
      <c r="BL568" s="18" t="s">
        <v>118</v>
      </c>
      <c r="BM568" s="214" t="s">
        <v>809</v>
      </c>
    </row>
    <row r="569" s="2" customFormat="1">
      <c r="A569" s="39"/>
      <c r="B569" s="40"/>
      <c r="C569" s="41"/>
      <c r="D569" s="216" t="s">
        <v>125</v>
      </c>
      <c r="E569" s="41"/>
      <c r="F569" s="217" t="s">
        <v>808</v>
      </c>
      <c r="G569" s="41"/>
      <c r="H569" s="41"/>
      <c r="I569" s="218"/>
      <c r="J569" s="41"/>
      <c r="K569" s="41"/>
      <c r="L569" s="45"/>
      <c r="M569" s="219"/>
      <c r="N569" s="220"/>
      <c r="O569" s="85"/>
      <c r="P569" s="85"/>
      <c r="Q569" s="85"/>
      <c r="R569" s="85"/>
      <c r="S569" s="85"/>
      <c r="T569" s="86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T569" s="18" t="s">
        <v>125</v>
      </c>
      <c r="AU569" s="18" t="s">
        <v>83</v>
      </c>
    </row>
    <row r="570" s="14" customFormat="1">
      <c r="A570" s="14"/>
      <c r="B570" s="236"/>
      <c r="C570" s="237"/>
      <c r="D570" s="216" t="s">
        <v>159</v>
      </c>
      <c r="E570" s="238" t="s">
        <v>19</v>
      </c>
      <c r="F570" s="239" t="s">
        <v>805</v>
      </c>
      <c r="G570" s="237"/>
      <c r="H570" s="240">
        <v>0.80000000000000004</v>
      </c>
      <c r="I570" s="241"/>
      <c r="J570" s="237"/>
      <c r="K570" s="237"/>
      <c r="L570" s="242"/>
      <c r="M570" s="243"/>
      <c r="N570" s="244"/>
      <c r="O570" s="244"/>
      <c r="P570" s="244"/>
      <c r="Q570" s="244"/>
      <c r="R570" s="244"/>
      <c r="S570" s="244"/>
      <c r="T570" s="245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46" t="s">
        <v>159</v>
      </c>
      <c r="AU570" s="246" t="s">
        <v>83</v>
      </c>
      <c r="AV570" s="14" t="s">
        <v>83</v>
      </c>
      <c r="AW570" s="14" t="s">
        <v>35</v>
      </c>
      <c r="AX570" s="14" t="s">
        <v>81</v>
      </c>
      <c r="AY570" s="246" t="s">
        <v>119</v>
      </c>
    </row>
    <row r="571" s="12" customFormat="1" ht="22.8" customHeight="1">
      <c r="A571" s="12"/>
      <c r="B571" s="189"/>
      <c r="C571" s="190"/>
      <c r="D571" s="191" t="s">
        <v>72</v>
      </c>
      <c r="E571" s="222" t="s">
        <v>810</v>
      </c>
      <c r="F571" s="222" t="s">
        <v>811</v>
      </c>
      <c r="G571" s="190"/>
      <c r="H571" s="190"/>
      <c r="I571" s="193"/>
      <c r="J571" s="223">
        <f>BK571</f>
        <v>0</v>
      </c>
      <c r="K571" s="190"/>
      <c r="L571" s="195"/>
      <c r="M571" s="196"/>
      <c r="N571" s="197"/>
      <c r="O571" s="197"/>
      <c r="P571" s="198">
        <f>SUM(P572:P607)</f>
        <v>0</v>
      </c>
      <c r="Q571" s="197"/>
      <c r="R571" s="198">
        <f>SUM(R572:R607)</f>
        <v>0</v>
      </c>
      <c r="S571" s="197"/>
      <c r="T571" s="199">
        <f>SUM(T572:T607)</f>
        <v>0</v>
      </c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R571" s="200" t="s">
        <v>81</v>
      </c>
      <c r="AT571" s="201" t="s">
        <v>72</v>
      </c>
      <c r="AU571" s="201" t="s">
        <v>81</v>
      </c>
      <c r="AY571" s="200" t="s">
        <v>119</v>
      </c>
      <c r="BK571" s="202">
        <f>SUM(BK572:BK607)</f>
        <v>0</v>
      </c>
    </row>
    <row r="572" s="2" customFormat="1" ht="21.75" customHeight="1">
      <c r="A572" s="39"/>
      <c r="B572" s="40"/>
      <c r="C572" s="203" t="s">
        <v>812</v>
      </c>
      <c r="D572" s="203" t="s">
        <v>120</v>
      </c>
      <c r="E572" s="204" t="s">
        <v>813</v>
      </c>
      <c r="F572" s="205" t="s">
        <v>814</v>
      </c>
      <c r="G572" s="206" t="s">
        <v>327</v>
      </c>
      <c r="H572" s="207">
        <v>3.4129999999999998</v>
      </c>
      <c r="I572" s="208"/>
      <c r="J572" s="209">
        <f>ROUND(I572*H572,2)</f>
        <v>0</v>
      </c>
      <c r="K572" s="205" t="s">
        <v>146</v>
      </c>
      <c r="L572" s="45"/>
      <c r="M572" s="210" t="s">
        <v>19</v>
      </c>
      <c r="N572" s="211" t="s">
        <v>44</v>
      </c>
      <c r="O572" s="85"/>
      <c r="P572" s="212">
        <f>O572*H572</f>
        <v>0</v>
      </c>
      <c r="Q572" s="212">
        <v>0</v>
      </c>
      <c r="R572" s="212">
        <f>Q572*H572</f>
        <v>0</v>
      </c>
      <c r="S572" s="212">
        <v>0</v>
      </c>
      <c r="T572" s="213">
        <f>S572*H572</f>
        <v>0</v>
      </c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R572" s="214" t="s">
        <v>118</v>
      </c>
      <c r="AT572" s="214" t="s">
        <v>120</v>
      </c>
      <c r="AU572" s="214" t="s">
        <v>83</v>
      </c>
      <c r="AY572" s="18" t="s">
        <v>119</v>
      </c>
      <c r="BE572" s="215">
        <f>IF(N572="základní",J572,0)</f>
        <v>0</v>
      </c>
      <c r="BF572" s="215">
        <f>IF(N572="snížená",J572,0)</f>
        <v>0</v>
      </c>
      <c r="BG572" s="215">
        <f>IF(N572="zákl. přenesená",J572,0)</f>
        <v>0</v>
      </c>
      <c r="BH572" s="215">
        <f>IF(N572="sníž. přenesená",J572,0)</f>
        <v>0</v>
      </c>
      <c r="BI572" s="215">
        <f>IF(N572="nulová",J572,0)</f>
        <v>0</v>
      </c>
      <c r="BJ572" s="18" t="s">
        <v>81</v>
      </c>
      <c r="BK572" s="215">
        <f>ROUND(I572*H572,2)</f>
        <v>0</v>
      </c>
      <c r="BL572" s="18" t="s">
        <v>118</v>
      </c>
      <c r="BM572" s="214" t="s">
        <v>815</v>
      </c>
    </row>
    <row r="573" s="2" customFormat="1">
      <c r="A573" s="39"/>
      <c r="B573" s="40"/>
      <c r="C573" s="41"/>
      <c r="D573" s="216" t="s">
        <v>125</v>
      </c>
      <c r="E573" s="41"/>
      <c r="F573" s="217" t="s">
        <v>816</v>
      </c>
      <c r="G573" s="41"/>
      <c r="H573" s="41"/>
      <c r="I573" s="218"/>
      <c r="J573" s="41"/>
      <c r="K573" s="41"/>
      <c r="L573" s="45"/>
      <c r="M573" s="219"/>
      <c r="N573" s="220"/>
      <c r="O573" s="85"/>
      <c r="P573" s="85"/>
      <c r="Q573" s="85"/>
      <c r="R573" s="85"/>
      <c r="S573" s="85"/>
      <c r="T573" s="86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T573" s="18" t="s">
        <v>125</v>
      </c>
      <c r="AU573" s="18" t="s">
        <v>83</v>
      </c>
    </row>
    <row r="574" s="2" customFormat="1">
      <c r="A574" s="39"/>
      <c r="B574" s="40"/>
      <c r="C574" s="41"/>
      <c r="D574" s="224" t="s">
        <v>148</v>
      </c>
      <c r="E574" s="41"/>
      <c r="F574" s="225" t="s">
        <v>817</v>
      </c>
      <c r="G574" s="41"/>
      <c r="H574" s="41"/>
      <c r="I574" s="218"/>
      <c r="J574" s="41"/>
      <c r="K574" s="41"/>
      <c r="L574" s="45"/>
      <c r="M574" s="219"/>
      <c r="N574" s="220"/>
      <c r="O574" s="85"/>
      <c r="P574" s="85"/>
      <c r="Q574" s="85"/>
      <c r="R574" s="85"/>
      <c r="S574" s="85"/>
      <c r="T574" s="86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T574" s="18" t="s">
        <v>148</v>
      </c>
      <c r="AU574" s="18" t="s">
        <v>83</v>
      </c>
    </row>
    <row r="575" s="14" customFormat="1">
      <c r="A575" s="14"/>
      <c r="B575" s="236"/>
      <c r="C575" s="237"/>
      <c r="D575" s="216" t="s">
        <v>159</v>
      </c>
      <c r="E575" s="238" t="s">
        <v>19</v>
      </c>
      <c r="F575" s="239" t="s">
        <v>818</v>
      </c>
      <c r="G575" s="237"/>
      <c r="H575" s="240">
        <v>3.4129999999999998</v>
      </c>
      <c r="I575" s="241"/>
      <c r="J575" s="237"/>
      <c r="K575" s="237"/>
      <c r="L575" s="242"/>
      <c r="M575" s="243"/>
      <c r="N575" s="244"/>
      <c r="O575" s="244"/>
      <c r="P575" s="244"/>
      <c r="Q575" s="244"/>
      <c r="R575" s="244"/>
      <c r="S575" s="244"/>
      <c r="T575" s="245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46" t="s">
        <v>159</v>
      </c>
      <c r="AU575" s="246" t="s">
        <v>83</v>
      </c>
      <c r="AV575" s="14" t="s">
        <v>83</v>
      </c>
      <c r="AW575" s="14" t="s">
        <v>35</v>
      </c>
      <c r="AX575" s="14" t="s">
        <v>81</v>
      </c>
      <c r="AY575" s="246" t="s">
        <v>119</v>
      </c>
    </row>
    <row r="576" s="2" customFormat="1" ht="21.75" customHeight="1">
      <c r="A576" s="39"/>
      <c r="B576" s="40"/>
      <c r="C576" s="203" t="s">
        <v>819</v>
      </c>
      <c r="D576" s="203" t="s">
        <v>120</v>
      </c>
      <c r="E576" s="204" t="s">
        <v>820</v>
      </c>
      <c r="F576" s="205" t="s">
        <v>821</v>
      </c>
      <c r="G576" s="206" t="s">
        <v>327</v>
      </c>
      <c r="H576" s="207">
        <v>12.539999999999999</v>
      </c>
      <c r="I576" s="208"/>
      <c r="J576" s="209">
        <f>ROUND(I576*H576,2)</f>
        <v>0</v>
      </c>
      <c r="K576" s="205" t="s">
        <v>146</v>
      </c>
      <c r="L576" s="45"/>
      <c r="M576" s="210" t="s">
        <v>19</v>
      </c>
      <c r="N576" s="211" t="s">
        <v>44</v>
      </c>
      <c r="O576" s="85"/>
      <c r="P576" s="212">
        <f>O576*H576</f>
        <v>0</v>
      </c>
      <c r="Q576" s="212">
        <v>0</v>
      </c>
      <c r="R576" s="212">
        <f>Q576*H576</f>
        <v>0</v>
      </c>
      <c r="S576" s="212">
        <v>0</v>
      </c>
      <c r="T576" s="213">
        <f>S576*H576</f>
        <v>0</v>
      </c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R576" s="214" t="s">
        <v>118</v>
      </c>
      <c r="AT576" s="214" t="s">
        <v>120</v>
      </c>
      <c r="AU576" s="214" t="s">
        <v>83</v>
      </c>
      <c r="AY576" s="18" t="s">
        <v>119</v>
      </c>
      <c r="BE576" s="215">
        <f>IF(N576="základní",J576,0)</f>
        <v>0</v>
      </c>
      <c r="BF576" s="215">
        <f>IF(N576="snížená",J576,0)</f>
        <v>0</v>
      </c>
      <c r="BG576" s="215">
        <f>IF(N576="zákl. přenesená",J576,0)</f>
        <v>0</v>
      </c>
      <c r="BH576" s="215">
        <f>IF(N576="sníž. přenesená",J576,0)</f>
        <v>0</v>
      </c>
      <c r="BI576" s="215">
        <f>IF(N576="nulová",J576,0)</f>
        <v>0</v>
      </c>
      <c r="BJ576" s="18" t="s">
        <v>81</v>
      </c>
      <c r="BK576" s="215">
        <f>ROUND(I576*H576,2)</f>
        <v>0</v>
      </c>
      <c r="BL576" s="18" t="s">
        <v>118</v>
      </c>
      <c r="BM576" s="214" t="s">
        <v>822</v>
      </c>
    </row>
    <row r="577" s="2" customFormat="1">
      <c r="A577" s="39"/>
      <c r="B577" s="40"/>
      <c r="C577" s="41"/>
      <c r="D577" s="216" t="s">
        <v>125</v>
      </c>
      <c r="E577" s="41"/>
      <c r="F577" s="217" t="s">
        <v>823</v>
      </c>
      <c r="G577" s="41"/>
      <c r="H577" s="41"/>
      <c r="I577" s="218"/>
      <c r="J577" s="41"/>
      <c r="K577" s="41"/>
      <c r="L577" s="45"/>
      <c r="M577" s="219"/>
      <c r="N577" s="220"/>
      <c r="O577" s="85"/>
      <c r="P577" s="85"/>
      <c r="Q577" s="85"/>
      <c r="R577" s="85"/>
      <c r="S577" s="85"/>
      <c r="T577" s="86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T577" s="18" t="s">
        <v>125</v>
      </c>
      <c r="AU577" s="18" t="s">
        <v>83</v>
      </c>
    </row>
    <row r="578" s="2" customFormat="1">
      <c r="A578" s="39"/>
      <c r="B578" s="40"/>
      <c r="C578" s="41"/>
      <c r="D578" s="224" t="s">
        <v>148</v>
      </c>
      <c r="E578" s="41"/>
      <c r="F578" s="225" t="s">
        <v>824</v>
      </c>
      <c r="G578" s="41"/>
      <c r="H578" s="41"/>
      <c r="I578" s="218"/>
      <c r="J578" s="41"/>
      <c r="K578" s="41"/>
      <c r="L578" s="45"/>
      <c r="M578" s="219"/>
      <c r="N578" s="220"/>
      <c r="O578" s="85"/>
      <c r="P578" s="85"/>
      <c r="Q578" s="85"/>
      <c r="R578" s="85"/>
      <c r="S578" s="85"/>
      <c r="T578" s="86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T578" s="18" t="s">
        <v>148</v>
      </c>
      <c r="AU578" s="18" t="s">
        <v>83</v>
      </c>
    </row>
    <row r="579" s="14" customFormat="1">
      <c r="A579" s="14"/>
      <c r="B579" s="236"/>
      <c r="C579" s="237"/>
      <c r="D579" s="216" t="s">
        <v>159</v>
      </c>
      <c r="E579" s="238" t="s">
        <v>19</v>
      </c>
      <c r="F579" s="239" t="s">
        <v>825</v>
      </c>
      <c r="G579" s="237"/>
      <c r="H579" s="240">
        <v>12.539999999999999</v>
      </c>
      <c r="I579" s="241"/>
      <c r="J579" s="237"/>
      <c r="K579" s="237"/>
      <c r="L579" s="242"/>
      <c r="M579" s="243"/>
      <c r="N579" s="244"/>
      <c r="O579" s="244"/>
      <c r="P579" s="244"/>
      <c r="Q579" s="244"/>
      <c r="R579" s="244"/>
      <c r="S579" s="244"/>
      <c r="T579" s="245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46" t="s">
        <v>159</v>
      </c>
      <c r="AU579" s="246" t="s">
        <v>83</v>
      </c>
      <c r="AV579" s="14" t="s">
        <v>83</v>
      </c>
      <c r="AW579" s="14" t="s">
        <v>35</v>
      </c>
      <c r="AX579" s="14" t="s">
        <v>81</v>
      </c>
      <c r="AY579" s="246" t="s">
        <v>119</v>
      </c>
    </row>
    <row r="580" s="2" customFormat="1" ht="21.75" customHeight="1">
      <c r="A580" s="39"/>
      <c r="B580" s="40"/>
      <c r="C580" s="203" t="s">
        <v>826</v>
      </c>
      <c r="D580" s="203" t="s">
        <v>120</v>
      </c>
      <c r="E580" s="204" t="s">
        <v>827</v>
      </c>
      <c r="F580" s="205" t="s">
        <v>828</v>
      </c>
      <c r="G580" s="206" t="s">
        <v>327</v>
      </c>
      <c r="H580" s="207">
        <v>1</v>
      </c>
      <c r="I580" s="208"/>
      <c r="J580" s="209">
        <f>ROUND(I580*H580,2)</f>
        <v>0</v>
      </c>
      <c r="K580" s="205" t="s">
        <v>146</v>
      </c>
      <c r="L580" s="45"/>
      <c r="M580" s="210" t="s">
        <v>19</v>
      </c>
      <c r="N580" s="211" t="s">
        <v>44</v>
      </c>
      <c r="O580" s="85"/>
      <c r="P580" s="212">
        <f>O580*H580</f>
        <v>0</v>
      </c>
      <c r="Q580" s="212">
        <v>0</v>
      </c>
      <c r="R580" s="212">
        <f>Q580*H580</f>
        <v>0</v>
      </c>
      <c r="S580" s="212">
        <v>0</v>
      </c>
      <c r="T580" s="213">
        <f>S580*H580</f>
        <v>0</v>
      </c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R580" s="214" t="s">
        <v>118</v>
      </c>
      <c r="AT580" s="214" t="s">
        <v>120</v>
      </c>
      <c r="AU580" s="214" t="s">
        <v>83</v>
      </c>
      <c r="AY580" s="18" t="s">
        <v>119</v>
      </c>
      <c r="BE580" s="215">
        <f>IF(N580="základní",J580,0)</f>
        <v>0</v>
      </c>
      <c r="BF580" s="215">
        <f>IF(N580="snížená",J580,0)</f>
        <v>0</v>
      </c>
      <c r="BG580" s="215">
        <f>IF(N580="zákl. přenesená",J580,0)</f>
        <v>0</v>
      </c>
      <c r="BH580" s="215">
        <f>IF(N580="sníž. přenesená",J580,0)</f>
        <v>0</v>
      </c>
      <c r="BI580" s="215">
        <f>IF(N580="nulová",J580,0)</f>
        <v>0</v>
      </c>
      <c r="BJ580" s="18" t="s">
        <v>81</v>
      </c>
      <c r="BK580" s="215">
        <f>ROUND(I580*H580,2)</f>
        <v>0</v>
      </c>
      <c r="BL580" s="18" t="s">
        <v>118</v>
      </c>
      <c r="BM580" s="214" t="s">
        <v>829</v>
      </c>
    </row>
    <row r="581" s="2" customFormat="1">
      <c r="A581" s="39"/>
      <c r="B581" s="40"/>
      <c r="C581" s="41"/>
      <c r="D581" s="216" t="s">
        <v>125</v>
      </c>
      <c r="E581" s="41"/>
      <c r="F581" s="217" t="s">
        <v>830</v>
      </c>
      <c r="G581" s="41"/>
      <c r="H581" s="41"/>
      <c r="I581" s="218"/>
      <c r="J581" s="41"/>
      <c r="K581" s="41"/>
      <c r="L581" s="45"/>
      <c r="M581" s="219"/>
      <c r="N581" s="220"/>
      <c r="O581" s="85"/>
      <c r="P581" s="85"/>
      <c r="Q581" s="85"/>
      <c r="R581" s="85"/>
      <c r="S581" s="85"/>
      <c r="T581" s="86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T581" s="18" t="s">
        <v>125</v>
      </c>
      <c r="AU581" s="18" t="s">
        <v>83</v>
      </c>
    </row>
    <row r="582" s="2" customFormat="1">
      <c r="A582" s="39"/>
      <c r="B582" s="40"/>
      <c r="C582" s="41"/>
      <c r="D582" s="224" t="s">
        <v>148</v>
      </c>
      <c r="E582" s="41"/>
      <c r="F582" s="225" t="s">
        <v>831</v>
      </c>
      <c r="G582" s="41"/>
      <c r="H582" s="41"/>
      <c r="I582" s="218"/>
      <c r="J582" s="41"/>
      <c r="K582" s="41"/>
      <c r="L582" s="45"/>
      <c r="M582" s="219"/>
      <c r="N582" s="220"/>
      <c r="O582" s="85"/>
      <c r="P582" s="85"/>
      <c r="Q582" s="85"/>
      <c r="R582" s="85"/>
      <c r="S582" s="85"/>
      <c r="T582" s="86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T582" s="18" t="s">
        <v>148</v>
      </c>
      <c r="AU582" s="18" t="s">
        <v>83</v>
      </c>
    </row>
    <row r="583" s="14" customFormat="1">
      <c r="A583" s="14"/>
      <c r="B583" s="236"/>
      <c r="C583" s="237"/>
      <c r="D583" s="216" t="s">
        <v>159</v>
      </c>
      <c r="E583" s="238" t="s">
        <v>19</v>
      </c>
      <c r="F583" s="239" t="s">
        <v>832</v>
      </c>
      <c r="G583" s="237"/>
      <c r="H583" s="240">
        <v>1</v>
      </c>
      <c r="I583" s="241"/>
      <c r="J583" s="237"/>
      <c r="K583" s="237"/>
      <c r="L583" s="242"/>
      <c r="M583" s="243"/>
      <c r="N583" s="244"/>
      <c r="O583" s="244"/>
      <c r="P583" s="244"/>
      <c r="Q583" s="244"/>
      <c r="R583" s="244"/>
      <c r="S583" s="244"/>
      <c r="T583" s="245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46" t="s">
        <v>159</v>
      </c>
      <c r="AU583" s="246" t="s">
        <v>83</v>
      </c>
      <c r="AV583" s="14" t="s">
        <v>83</v>
      </c>
      <c r="AW583" s="14" t="s">
        <v>35</v>
      </c>
      <c r="AX583" s="14" t="s">
        <v>81</v>
      </c>
      <c r="AY583" s="246" t="s">
        <v>119</v>
      </c>
    </row>
    <row r="584" s="2" customFormat="1" ht="16.5" customHeight="1">
      <c r="A584" s="39"/>
      <c r="B584" s="40"/>
      <c r="C584" s="203" t="s">
        <v>833</v>
      </c>
      <c r="D584" s="203" t="s">
        <v>120</v>
      </c>
      <c r="E584" s="204" t="s">
        <v>834</v>
      </c>
      <c r="F584" s="205" t="s">
        <v>835</v>
      </c>
      <c r="G584" s="206" t="s">
        <v>327</v>
      </c>
      <c r="H584" s="207">
        <v>105.685</v>
      </c>
      <c r="I584" s="208"/>
      <c r="J584" s="209">
        <f>ROUND(I584*H584,2)</f>
        <v>0</v>
      </c>
      <c r="K584" s="205" t="s">
        <v>146</v>
      </c>
      <c r="L584" s="45"/>
      <c r="M584" s="210" t="s">
        <v>19</v>
      </c>
      <c r="N584" s="211" t="s">
        <v>44</v>
      </c>
      <c r="O584" s="85"/>
      <c r="P584" s="212">
        <f>O584*H584</f>
        <v>0</v>
      </c>
      <c r="Q584" s="212">
        <v>0</v>
      </c>
      <c r="R584" s="212">
        <f>Q584*H584</f>
        <v>0</v>
      </c>
      <c r="S584" s="212">
        <v>0</v>
      </c>
      <c r="T584" s="213">
        <f>S584*H584</f>
        <v>0</v>
      </c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R584" s="214" t="s">
        <v>118</v>
      </c>
      <c r="AT584" s="214" t="s">
        <v>120</v>
      </c>
      <c r="AU584" s="214" t="s">
        <v>83</v>
      </c>
      <c r="AY584" s="18" t="s">
        <v>119</v>
      </c>
      <c r="BE584" s="215">
        <f>IF(N584="základní",J584,0)</f>
        <v>0</v>
      </c>
      <c r="BF584" s="215">
        <f>IF(N584="snížená",J584,0)</f>
        <v>0</v>
      </c>
      <c r="BG584" s="215">
        <f>IF(N584="zákl. přenesená",J584,0)</f>
        <v>0</v>
      </c>
      <c r="BH584" s="215">
        <f>IF(N584="sníž. přenesená",J584,0)</f>
        <v>0</v>
      </c>
      <c r="BI584" s="215">
        <f>IF(N584="nulová",J584,0)</f>
        <v>0</v>
      </c>
      <c r="BJ584" s="18" t="s">
        <v>81</v>
      </c>
      <c r="BK584" s="215">
        <f>ROUND(I584*H584,2)</f>
        <v>0</v>
      </c>
      <c r="BL584" s="18" t="s">
        <v>118</v>
      </c>
      <c r="BM584" s="214" t="s">
        <v>836</v>
      </c>
    </row>
    <row r="585" s="2" customFormat="1">
      <c r="A585" s="39"/>
      <c r="B585" s="40"/>
      <c r="C585" s="41"/>
      <c r="D585" s="216" t="s">
        <v>125</v>
      </c>
      <c r="E585" s="41"/>
      <c r="F585" s="217" t="s">
        <v>837</v>
      </c>
      <c r="G585" s="41"/>
      <c r="H585" s="41"/>
      <c r="I585" s="218"/>
      <c r="J585" s="41"/>
      <c r="K585" s="41"/>
      <c r="L585" s="45"/>
      <c r="M585" s="219"/>
      <c r="N585" s="220"/>
      <c r="O585" s="85"/>
      <c r="P585" s="85"/>
      <c r="Q585" s="85"/>
      <c r="R585" s="85"/>
      <c r="S585" s="85"/>
      <c r="T585" s="86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T585" s="18" t="s">
        <v>125</v>
      </c>
      <c r="AU585" s="18" t="s">
        <v>83</v>
      </c>
    </row>
    <row r="586" s="2" customFormat="1">
      <c r="A586" s="39"/>
      <c r="B586" s="40"/>
      <c r="C586" s="41"/>
      <c r="D586" s="224" t="s">
        <v>148</v>
      </c>
      <c r="E586" s="41"/>
      <c r="F586" s="225" t="s">
        <v>838</v>
      </c>
      <c r="G586" s="41"/>
      <c r="H586" s="41"/>
      <c r="I586" s="218"/>
      <c r="J586" s="41"/>
      <c r="K586" s="41"/>
      <c r="L586" s="45"/>
      <c r="M586" s="219"/>
      <c r="N586" s="220"/>
      <c r="O586" s="85"/>
      <c r="P586" s="85"/>
      <c r="Q586" s="85"/>
      <c r="R586" s="85"/>
      <c r="S586" s="85"/>
      <c r="T586" s="86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T586" s="18" t="s">
        <v>148</v>
      </c>
      <c r="AU586" s="18" t="s">
        <v>83</v>
      </c>
    </row>
    <row r="587" s="2" customFormat="1" ht="16.5" customHeight="1">
      <c r="A587" s="39"/>
      <c r="B587" s="40"/>
      <c r="C587" s="203" t="s">
        <v>839</v>
      </c>
      <c r="D587" s="203" t="s">
        <v>120</v>
      </c>
      <c r="E587" s="204" t="s">
        <v>840</v>
      </c>
      <c r="F587" s="205" t="s">
        <v>841</v>
      </c>
      <c r="G587" s="206" t="s">
        <v>327</v>
      </c>
      <c r="H587" s="207">
        <v>2008.0150000000001</v>
      </c>
      <c r="I587" s="208"/>
      <c r="J587" s="209">
        <f>ROUND(I587*H587,2)</f>
        <v>0</v>
      </c>
      <c r="K587" s="205" t="s">
        <v>146</v>
      </c>
      <c r="L587" s="45"/>
      <c r="M587" s="210" t="s">
        <v>19</v>
      </c>
      <c r="N587" s="211" t="s">
        <v>44</v>
      </c>
      <c r="O587" s="85"/>
      <c r="P587" s="212">
        <f>O587*H587</f>
        <v>0</v>
      </c>
      <c r="Q587" s="212">
        <v>0</v>
      </c>
      <c r="R587" s="212">
        <f>Q587*H587</f>
        <v>0</v>
      </c>
      <c r="S587" s="212">
        <v>0</v>
      </c>
      <c r="T587" s="213">
        <f>S587*H587</f>
        <v>0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R587" s="214" t="s">
        <v>118</v>
      </c>
      <c r="AT587" s="214" t="s">
        <v>120</v>
      </c>
      <c r="AU587" s="214" t="s">
        <v>83</v>
      </c>
      <c r="AY587" s="18" t="s">
        <v>119</v>
      </c>
      <c r="BE587" s="215">
        <f>IF(N587="základní",J587,0)</f>
        <v>0</v>
      </c>
      <c r="BF587" s="215">
        <f>IF(N587="snížená",J587,0)</f>
        <v>0</v>
      </c>
      <c r="BG587" s="215">
        <f>IF(N587="zákl. přenesená",J587,0)</f>
        <v>0</v>
      </c>
      <c r="BH587" s="215">
        <f>IF(N587="sníž. přenesená",J587,0)</f>
        <v>0</v>
      </c>
      <c r="BI587" s="215">
        <f>IF(N587="nulová",J587,0)</f>
        <v>0</v>
      </c>
      <c r="BJ587" s="18" t="s">
        <v>81</v>
      </c>
      <c r="BK587" s="215">
        <f>ROUND(I587*H587,2)</f>
        <v>0</v>
      </c>
      <c r="BL587" s="18" t="s">
        <v>118</v>
      </c>
      <c r="BM587" s="214" t="s">
        <v>842</v>
      </c>
    </row>
    <row r="588" s="2" customFormat="1">
      <c r="A588" s="39"/>
      <c r="B588" s="40"/>
      <c r="C588" s="41"/>
      <c r="D588" s="216" t="s">
        <v>125</v>
      </c>
      <c r="E588" s="41"/>
      <c r="F588" s="217" t="s">
        <v>843</v>
      </c>
      <c r="G588" s="41"/>
      <c r="H588" s="41"/>
      <c r="I588" s="218"/>
      <c r="J588" s="41"/>
      <c r="K588" s="41"/>
      <c r="L588" s="45"/>
      <c r="M588" s="219"/>
      <c r="N588" s="220"/>
      <c r="O588" s="85"/>
      <c r="P588" s="85"/>
      <c r="Q588" s="85"/>
      <c r="R588" s="85"/>
      <c r="S588" s="85"/>
      <c r="T588" s="86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T588" s="18" t="s">
        <v>125</v>
      </c>
      <c r="AU588" s="18" t="s">
        <v>83</v>
      </c>
    </row>
    <row r="589" s="2" customFormat="1">
      <c r="A589" s="39"/>
      <c r="B589" s="40"/>
      <c r="C589" s="41"/>
      <c r="D589" s="224" t="s">
        <v>148</v>
      </c>
      <c r="E589" s="41"/>
      <c r="F589" s="225" t="s">
        <v>844</v>
      </c>
      <c r="G589" s="41"/>
      <c r="H589" s="41"/>
      <c r="I589" s="218"/>
      <c r="J589" s="41"/>
      <c r="K589" s="41"/>
      <c r="L589" s="45"/>
      <c r="M589" s="219"/>
      <c r="N589" s="220"/>
      <c r="O589" s="85"/>
      <c r="P589" s="85"/>
      <c r="Q589" s="85"/>
      <c r="R589" s="85"/>
      <c r="S589" s="85"/>
      <c r="T589" s="86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T589" s="18" t="s">
        <v>148</v>
      </c>
      <c r="AU589" s="18" t="s">
        <v>83</v>
      </c>
    </row>
    <row r="590" s="2" customFormat="1">
      <c r="A590" s="39"/>
      <c r="B590" s="40"/>
      <c r="C590" s="41"/>
      <c r="D590" s="216" t="s">
        <v>126</v>
      </c>
      <c r="E590" s="41"/>
      <c r="F590" s="221" t="s">
        <v>307</v>
      </c>
      <c r="G590" s="41"/>
      <c r="H590" s="41"/>
      <c r="I590" s="218"/>
      <c r="J590" s="41"/>
      <c r="K590" s="41"/>
      <c r="L590" s="45"/>
      <c r="M590" s="219"/>
      <c r="N590" s="220"/>
      <c r="O590" s="85"/>
      <c r="P590" s="85"/>
      <c r="Q590" s="85"/>
      <c r="R590" s="85"/>
      <c r="S590" s="85"/>
      <c r="T590" s="86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T590" s="18" t="s">
        <v>126</v>
      </c>
      <c r="AU590" s="18" t="s">
        <v>83</v>
      </c>
    </row>
    <row r="591" s="14" customFormat="1">
      <c r="A591" s="14"/>
      <c r="B591" s="236"/>
      <c r="C591" s="237"/>
      <c r="D591" s="216" t="s">
        <v>159</v>
      </c>
      <c r="E591" s="237"/>
      <c r="F591" s="239" t="s">
        <v>845</v>
      </c>
      <c r="G591" s="237"/>
      <c r="H591" s="240">
        <v>2008.0150000000001</v>
      </c>
      <c r="I591" s="241"/>
      <c r="J591" s="237"/>
      <c r="K591" s="237"/>
      <c r="L591" s="242"/>
      <c r="M591" s="243"/>
      <c r="N591" s="244"/>
      <c r="O591" s="244"/>
      <c r="P591" s="244"/>
      <c r="Q591" s="244"/>
      <c r="R591" s="244"/>
      <c r="S591" s="244"/>
      <c r="T591" s="245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46" t="s">
        <v>159</v>
      </c>
      <c r="AU591" s="246" t="s">
        <v>83</v>
      </c>
      <c r="AV591" s="14" t="s">
        <v>83</v>
      </c>
      <c r="AW591" s="14" t="s">
        <v>4</v>
      </c>
      <c r="AX591" s="14" t="s">
        <v>81</v>
      </c>
      <c r="AY591" s="246" t="s">
        <v>119</v>
      </c>
    </row>
    <row r="592" s="2" customFormat="1" ht="16.5" customHeight="1">
      <c r="A592" s="39"/>
      <c r="B592" s="40"/>
      <c r="C592" s="203" t="s">
        <v>846</v>
      </c>
      <c r="D592" s="203" t="s">
        <v>120</v>
      </c>
      <c r="E592" s="204" t="s">
        <v>847</v>
      </c>
      <c r="F592" s="205" t="s">
        <v>848</v>
      </c>
      <c r="G592" s="206" t="s">
        <v>327</v>
      </c>
      <c r="H592" s="207">
        <v>105.685</v>
      </c>
      <c r="I592" s="208"/>
      <c r="J592" s="209">
        <f>ROUND(I592*H592,2)</f>
        <v>0</v>
      </c>
      <c r="K592" s="205" t="s">
        <v>146</v>
      </c>
      <c r="L592" s="45"/>
      <c r="M592" s="210" t="s">
        <v>19</v>
      </c>
      <c r="N592" s="211" t="s">
        <v>44</v>
      </c>
      <c r="O592" s="85"/>
      <c r="P592" s="212">
        <f>O592*H592</f>
        <v>0</v>
      </c>
      <c r="Q592" s="212">
        <v>0</v>
      </c>
      <c r="R592" s="212">
        <f>Q592*H592</f>
        <v>0</v>
      </c>
      <c r="S592" s="212">
        <v>0</v>
      </c>
      <c r="T592" s="213">
        <f>S592*H592</f>
        <v>0</v>
      </c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R592" s="214" t="s">
        <v>118</v>
      </c>
      <c r="AT592" s="214" t="s">
        <v>120</v>
      </c>
      <c r="AU592" s="214" t="s">
        <v>83</v>
      </c>
      <c r="AY592" s="18" t="s">
        <v>119</v>
      </c>
      <c r="BE592" s="215">
        <f>IF(N592="základní",J592,0)</f>
        <v>0</v>
      </c>
      <c r="BF592" s="215">
        <f>IF(N592="snížená",J592,0)</f>
        <v>0</v>
      </c>
      <c r="BG592" s="215">
        <f>IF(N592="zákl. přenesená",J592,0)</f>
        <v>0</v>
      </c>
      <c r="BH592" s="215">
        <f>IF(N592="sníž. přenesená",J592,0)</f>
        <v>0</v>
      </c>
      <c r="BI592" s="215">
        <f>IF(N592="nulová",J592,0)</f>
        <v>0</v>
      </c>
      <c r="BJ592" s="18" t="s">
        <v>81</v>
      </c>
      <c r="BK592" s="215">
        <f>ROUND(I592*H592,2)</f>
        <v>0</v>
      </c>
      <c r="BL592" s="18" t="s">
        <v>118</v>
      </c>
      <c r="BM592" s="214" t="s">
        <v>849</v>
      </c>
    </row>
    <row r="593" s="2" customFormat="1">
      <c r="A593" s="39"/>
      <c r="B593" s="40"/>
      <c r="C593" s="41"/>
      <c r="D593" s="216" t="s">
        <v>125</v>
      </c>
      <c r="E593" s="41"/>
      <c r="F593" s="217" t="s">
        <v>850</v>
      </c>
      <c r="G593" s="41"/>
      <c r="H593" s="41"/>
      <c r="I593" s="218"/>
      <c r="J593" s="41"/>
      <c r="K593" s="41"/>
      <c r="L593" s="45"/>
      <c r="M593" s="219"/>
      <c r="N593" s="220"/>
      <c r="O593" s="85"/>
      <c r="P593" s="85"/>
      <c r="Q593" s="85"/>
      <c r="R593" s="85"/>
      <c r="S593" s="85"/>
      <c r="T593" s="86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T593" s="18" t="s">
        <v>125</v>
      </c>
      <c r="AU593" s="18" t="s">
        <v>83</v>
      </c>
    </row>
    <row r="594" s="2" customFormat="1">
      <c r="A594" s="39"/>
      <c r="B594" s="40"/>
      <c r="C594" s="41"/>
      <c r="D594" s="224" t="s">
        <v>148</v>
      </c>
      <c r="E594" s="41"/>
      <c r="F594" s="225" t="s">
        <v>851</v>
      </c>
      <c r="G594" s="41"/>
      <c r="H594" s="41"/>
      <c r="I594" s="218"/>
      <c r="J594" s="41"/>
      <c r="K594" s="41"/>
      <c r="L594" s="45"/>
      <c r="M594" s="219"/>
      <c r="N594" s="220"/>
      <c r="O594" s="85"/>
      <c r="P594" s="85"/>
      <c r="Q594" s="85"/>
      <c r="R594" s="85"/>
      <c r="S594" s="85"/>
      <c r="T594" s="86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T594" s="18" t="s">
        <v>148</v>
      </c>
      <c r="AU594" s="18" t="s">
        <v>83</v>
      </c>
    </row>
    <row r="595" s="2" customFormat="1" ht="24.15" customHeight="1">
      <c r="A595" s="39"/>
      <c r="B595" s="40"/>
      <c r="C595" s="203" t="s">
        <v>852</v>
      </c>
      <c r="D595" s="203" t="s">
        <v>120</v>
      </c>
      <c r="E595" s="204" t="s">
        <v>853</v>
      </c>
      <c r="F595" s="205" t="s">
        <v>854</v>
      </c>
      <c r="G595" s="206" t="s">
        <v>327</v>
      </c>
      <c r="H595" s="207">
        <v>57.409999999999997</v>
      </c>
      <c r="I595" s="208"/>
      <c r="J595" s="209">
        <f>ROUND(I595*H595,2)</f>
        <v>0</v>
      </c>
      <c r="K595" s="205" t="s">
        <v>146</v>
      </c>
      <c r="L595" s="45"/>
      <c r="M595" s="210" t="s">
        <v>19</v>
      </c>
      <c r="N595" s="211" t="s">
        <v>44</v>
      </c>
      <c r="O595" s="85"/>
      <c r="P595" s="212">
        <f>O595*H595</f>
        <v>0</v>
      </c>
      <c r="Q595" s="212">
        <v>0</v>
      </c>
      <c r="R595" s="212">
        <f>Q595*H595</f>
        <v>0</v>
      </c>
      <c r="S595" s="212">
        <v>0</v>
      </c>
      <c r="T595" s="213">
        <f>S595*H595</f>
        <v>0</v>
      </c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R595" s="214" t="s">
        <v>118</v>
      </c>
      <c r="AT595" s="214" t="s">
        <v>120</v>
      </c>
      <c r="AU595" s="214" t="s">
        <v>83</v>
      </c>
      <c r="AY595" s="18" t="s">
        <v>119</v>
      </c>
      <c r="BE595" s="215">
        <f>IF(N595="základní",J595,0)</f>
        <v>0</v>
      </c>
      <c r="BF595" s="215">
        <f>IF(N595="snížená",J595,0)</f>
        <v>0</v>
      </c>
      <c r="BG595" s="215">
        <f>IF(N595="zákl. přenesená",J595,0)</f>
        <v>0</v>
      </c>
      <c r="BH595" s="215">
        <f>IF(N595="sníž. přenesená",J595,0)</f>
        <v>0</v>
      </c>
      <c r="BI595" s="215">
        <f>IF(N595="nulová",J595,0)</f>
        <v>0</v>
      </c>
      <c r="BJ595" s="18" t="s">
        <v>81</v>
      </c>
      <c r="BK595" s="215">
        <f>ROUND(I595*H595,2)</f>
        <v>0</v>
      </c>
      <c r="BL595" s="18" t="s">
        <v>118</v>
      </c>
      <c r="BM595" s="214" t="s">
        <v>855</v>
      </c>
    </row>
    <row r="596" s="2" customFormat="1">
      <c r="A596" s="39"/>
      <c r="B596" s="40"/>
      <c r="C596" s="41"/>
      <c r="D596" s="216" t="s">
        <v>125</v>
      </c>
      <c r="E596" s="41"/>
      <c r="F596" s="217" t="s">
        <v>856</v>
      </c>
      <c r="G596" s="41"/>
      <c r="H596" s="41"/>
      <c r="I596" s="218"/>
      <c r="J596" s="41"/>
      <c r="K596" s="41"/>
      <c r="L596" s="45"/>
      <c r="M596" s="219"/>
      <c r="N596" s="220"/>
      <c r="O596" s="85"/>
      <c r="P596" s="85"/>
      <c r="Q596" s="85"/>
      <c r="R596" s="85"/>
      <c r="S596" s="85"/>
      <c r="T596" s="86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T596" s="18" t="s">
        <v>125</v>
      </c>
      <c r="AU596" s="18" t="s">
        <v>83</v>
      </c>
    </row>
    <row r="597" s="2" customFormat="1">
      <c r="A597" s="39"/>
      <c r="B597" s="40"/>
      <c r="C597" s="41"/>
      <c r="D597" s="224" t="s">
        <v>148</v>
      </c>
      <c r="E597" s="41"/>
      <c r="F597" s="225" t="s">
        <v>857</v>
      </c>
      <c r="G597" s="41"/>
      <c r="H597" s="41"/>
      <c r="I597" s="218"/>
      <c r="J597" s="41"/>
      <c r="K597" s="41"/>
      <c r="L597" s="45"/>
      <c r="M597" s="219"/>
      <c r="N597" s="220"/>
      <c r="O597" s="85"/>
      <c r="P597" s="85"/>
      <c r="Q597" s="85"/>
      <c r="R597" s="85"/>
      <c r="S597" s="85"/>
      <c r="T597" s="86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T597" s="18" t="s">
        <v>148</v>
      </c>
      <c r="AU597" s="18" t="s">
        <v>83</v>
      </c>
    </row>
    <row r="598" s="14" customFormat="1">
      <c r="A598" s="14"/>
      <c r="B598" s="236"/>
      <c r="C598" s="237"/>
      <c r="D598" s="216" t="s">
        <v>159</v>
      </c>
      <c r="E598" s="238" t="s">
        <v>19</v>
      </c>
      <c r="F598" s="239" t="s">
        <v>858</v>
      </c>
      <c r="G598" s="237"/>
      <c r="H598" s="240">
        <v>7.9199999999999999</v>
      </c>
      <c r="I598" s="241"/>
      <c r="J598" s="237"/>
      <c r="K598" s="237"/>
      <c r="L598" s="242"/>
      <c r="M598" s="243"/>
      <c r="N598" s="244"/>
      <c r="O598" s="244"/>
      <c r="P598" s="244"/>
      <c r="Q598" s="244"/>
      <c r="R598" s="244"/>
      <c r="S598" s="244"/>
      <c r="T598" s="245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46" t="s">
        <v>159</v>
      </c>
      <c r="AU598" s="246" t="s">
        <v>83</v>
      </c>
      <c r="AV598" s="14" t="s">
        <v>83</v>
      </c>
      <c r="AW598" s="14" t="s">
        <v>35</v>
      </c>
      <c r="AX598" s="14" t="s">
        <v>73</v>
      </c>
      <c r="AY598" s="246" t="s">
        <v>119</v>
      </c>
    </row>
    <row r="599" s="14" customFormat="1">
      <c r="A599" s="14"/>
      <c r="B599" s="236"/>
      <c r="C599" s="237"/>
      <c r="D599" s="216" t="s">
        <v>159</v>
      </c>
      <c r="E599" s="238" t="s">
        <v>19</v>
      </c>
      <c r="F599" s="239" t="s">
        <v>859</v>
      </c>
      <c r="G599" s="237"/>
      <c r="H599" s="240">
        <v>19.039999999999999</v>
      </c>
      <c r="I599" s="241"/>
      <c r="J599" s="237"/>
      <c r="K599" s="237"/>
      <c r="L599" s="242"/>
      <c r="M599" s="243"/>
      <c r="N599" s="244"/>
      <c r="O599" s="244"/>
      <c r="P599" s="244"/>
      <c r="Q599" s="244"/>
      <c r="R599" s="244"/>
      <c r="S599" s="244"/>
      <c r="T599" s="245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46" t="s">
        <v>159</v>
      </c>
      <c r="AU599" s="246" t="s">
        <v>83</v>
      </c>
      <c r="AV599" s="14" t="s">
        <v>83</v>
      </c>
      <c r="AW599" s="14" t="s">
        <v>35</v>
      </c>
      <c r="AX599" s="14" t="s">
        <v>73</v>
      </c>
      <c r="AY599" s="246" t="s">
        <v>119</v>
      </c>
    </row>
    <row r="600" s="14" customFormat="1">
      <c r="A600" s="14"/>
      <c r="B600" s="236"/>
      <c r="C600" s="237"/>
      <c r="D600" s="216" t="s">
        <v>159</v>
      </c>
      <c r="E600" s="238" t="s">
        <v>19</v>
      </c>
      <c r="F600" s="239" t="s">
        <v>860</v>
      </c>
      <c r="G600" s="237"/>
      <c r="H600" s="240">
        <v>30.449999999999999</v>
      </c>
      <c r="I600" s="241"/>
      <c r="J600" s="237"/>
      <c r="K600" s="237"/>
      <c r="L600" s="242"/>
      <c r="M600" s="243"/>
      <c r="N600" s="244"/>
      <c r="O600" s="244"/>
      <c r="P600" s="244"/>
      <c r="Q600" s="244"/>
      <c r="R600" s="244"/>
      <c r="S600" s="244"/>
      <c r="T600" s="245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46" t="s">
        <v>159</v>
      </c>
      <c r="AU600" s="246" t="s">
        <v>83</v>
      </c>
      <c r="AV600" s="14" t="s">
        <v>83</v>
      </c>
      <c r="AW600" s="14" t="s">
        <v>35</v>
      </c>
      <c r="AX600" s="14" t="s">
        <v>73</v>
      </c>
      <c r="AY600" s="246" t="s">
        <v>119</v>
      </c>
    </row>
    <row r="601" s="15" customFormat="1">
      <c r="A601" s="15"/>
      <c r="B601" s="247"/>
      <c r="C601" s="248"/>
      <c r="D601" s="216" t="s">
        <v>159</v>
      </c>
      <c r="E601" s="249" t="s">
        <v>19</v>
      </c>
      <c r="F601" s="250" t="s">
        <v>161</v>
      </c>
      <c r="G601" s="248"/>
      <c r="H601" s="251">
        <v>57.409999999999997</v>
      </c>
      <c r="I601" s="252"/>
      <c r="J601" s="248"/>
      <c r="K601" s="248"/>
      <c r="L601" s="253"/>
      <c r="M601" s="254"/>
      <c r="N601" s="255"/>
      <c r="O601" s="255"/>
      <c r="P601" s="255"/>
      <c r="Q601" s="255"/>
      <c r="R601" s="255"/>
      <c r="S601" s="255"/>
      <c r="T601" s="256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T601" s="257" t="s">
        <v>159</v>
      </c>
      <c r="AU601" s="257" t="s">
        <v>83</v>
      </c>
      <c r="AV601" s="15" t="s">
        <v>118</v>
      </c>
      <c r="AW601" s="15" t="s">
        <v>35</v>
      </c>
      <c r="AX601" s="15" t="s">
        <v>81</v>
      </c>
      <c r="AY601" s="257" t="s">
        <v>119</v>
      </c>
    </row>
    <row r="602" s="2" customFormat="1" ht="24.15" customHeight="1">
      <c r="A602" s="39"/>
      <c r="B602" s="40"/>
      <c r="C602" s="203" t="s">
        <v>861</v>
      </c>
      <c r="D602" s="203" t="s">
        <v>120</v>
      </c>
      <c r="E602" s="204" t="s">
        <v>862</v>
      </c>
      <c r="F602" s="205" t="s">
        <v>863</v>
      </c>
      <c r="G602" s="206" t="s">
        <v>327</v>
      </c>
      <c r="H602" s="207">
        <v>31.321999999999999</v>
      </c>
      <c r="I602" s="208"/>
      <c r="J602" s="209">
        <f>ROUND(I602*H602,2)</f>
        <v>0</v>
      </c>
      <c r="K602" s="205" t="s">
        <v>146</v>
      </c>
      <c r="L602" s="45"/>
      <c r="M602" s="210" t="s">
        <v>19</v>
      </c>
      <c r="N602" s="211" t="s">
        <v>44</v>
      </c>
      <c r="O602" s="85"/>
      <c r="P602" s="212">
        <f>O602*H602</f>
        <v>0</v>
      </c>
      <c r="Q602" s="212">
        <v>0</v>
      </c>
      <c r="R602" s="212">
        <f>Q602*H602</f>
        <v>0</v>
      </c>
      <c r="S602" s="212">
        <v>0</v>
      </c>
      <c r="T602" s="213">
        <f>S602*H602</f>
        <v>0</v>
      </c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R602" s="214" t="s">
        <v>118</v>
      </c>
      <c r="AT602" s="214" t="s">
        <v>120</v>
      </c>
      <c r="AU602" s="214" t="s">
        <v>83</v>
      </c>
      <c r="AY602" s="18" t="s">
        <v>119</v>
      </c>
      <c r="BE602" s="215">
        <f>IF(N602="základní",J602,0)</f>
        <v>0</v>
      </c>
      <c r="BF602" s="215">
        <f>IF(N602="snížená",J602,0)</f>
        <v>0</v>
      </c>
      <c r="BG602" s="215">
        <f>IF(N602="zákl. přenesená",J602,0)</f>
        <v>0</v>
      </c>
      <c r="BH602" s="215">
        <f>IF(N602="sníž. přenesená",J602,0)</f>
        <v>0</v>
      </c>
      <c r="BI602" s="215">
        <f>IF(N602="nulová",J602,0)</f>
        <v>0</v>
      </c>
      <c r="BJ602" s="18" t="s">
        <v>81</v>
      </c>
      <c r="BK602" s="215">
        <f>ROUND(I602*H602,2)</f>
        <v>0</v>
      </c>
      <c r="BL602" s="18" t="s">
        <v>118</v>
      </c>
      <c r="BM602" s="214" t="s">
        <v>864</v>
      </c>
    </row>
    <row r="603" s="2" customFormat="1">
      <c r="A603" s="39"/>
      <c r="B603" s="40"/>
      <c r="C603" s="41"/>
      <c r="D603" s="216" t="s">
        <v>125</v>
      </c>
      <c r="E603" s="41"/>
      <c r="F603" s="217" t="s">
        <v>863</v>
      </c>
      <c r="G603" s="41"/>
      <c r="H603" s="41"/>
      <c r="I603" s="218"/>
      <c r="J603" s="41"/>
      <c r="K603" s="41"/>
      <c r="L603" s="45"/>
      <c r="M603" s="219"/>
      <c r="N603" s="220"/>
      <c r="O603" s="85"/>
      <c r="P603" s="85"/>
      <c r="Q603" s="85"/>
      <c r="R603" s="85"/>
      <c r="S603" s="85"/>
      <c r="T603" s="86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T603" s="18" t="s">
        <v>125</v>
      </c>
      <c r="AU603" s="18" t="s">
        <v>83</v>
      </c>
    </row>
    <row r="604" s="2" customFormat="1">
      <c r="A604" s="39"/>
      <c r="B604" s="40"/>
      <c r="C604" s="41"/>
      <c r="D604" s="224" t="s">
        <v>148</v>
      </c>
      <c r="E604" s="41"/>
      <c r="F604" s="225" t="s">
        <v>865</v>
      </c>
      <c r="G604" s="41"/>
      <c r="H604" s="41"/>
      <c r="I604" s="218"/>
      <c r="J604" s="41"/>
      <c r="K604" s="41"/>
      <c r="L604" s="45"/>
      <c r="M604" s="219"/>
      <c r="N604" s="220"/>
      <c r="O604" s="85"/>
      <c r="P604" s="85"/>
      <c r="Q604" s="85"/>
      <c r="R604" s="85"/>
      <c r="S604" s="85"/>
      <c r="T604" s="86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T604" s="18" t="s">
        <v>148</v>
      </c>
      <c r="AU604" s="18" t="s">
        <v>83</v>
      </c>
    </row>
    <row r="605" s="14" customFormat="1">
      <c r="A605" s="14"/>
      <c r="B605" s="236"/>
      <c r="C605" s="237"/>
      <c r="D605" s="216" t="s">
        <v>159</v>
      </c>
      <c r="E605" s="238" t="s">
        <v>19</v>
      </c>
      <c r="F605" s="239" t="s">
        <v>866</v>
      </c>
      <c r="G605" s="237"/>
      <c r="H605" s="240">
        <v>28.5</v>
      </c>
      <c r="I605" s="241"/>
      <c r="J605" s="237"/>
      <c r="K605" s="237"/>
      <c r="L605" s="242"/>
      <c r="M605" s="243"/>
      <c r="N605" s="244"/>
      <c r="O605" s="244"/>
      <c r="P605" s="244"/>
      <c r="Q605" s="244"/>
      <c r="R605" s="244"/>
      <c r="S605" s="244"/>
      <c r="T605" s="245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46" t="s">
        <v>159</v>
      </c>
      <c r="AU605" s="246" t="s">
        <v>83</v>
      </c>
      <c r="AV605" s="14" t="s">
        <v>83</v>
      </c>
      <c r="AW605" s="14" t="s">
        <v>35</v>
      </c>
      <c r="AX605" s="14" t="s">
        <v>73</v>
      </c>
      <c r="AY605" s="246" t="s">
        <v>119</v>
      </c>
    </row>
    <row r="606" s="14" customFormat="1">
      <c r="A606" s="14"/>
      <c r="B606" s="236"/>
      <c r="C606" s="237"/>
      <c r="D606" s="216" t="s">
        <v>159</v>
      </c>
      <c r="E606" s="238" t="s">
        <v>19</v>
      </c>
      <c r="F606" s="239" t="s">
        <v>867</v>
      </c>
      <c r="G606" s="237"/>
      <c r="H606" s="240">
        <v>2.8220000000000001</v>
      </c>
      <c r="I606" s="241"/>
      <c r="J606" s="237"/>
      <c r="K606" s="237"/>
      <c r="L606" s="242"/>
      <c r="M606" s="243"/>
      <c r="N606" s="244"/>
      <c r="O606" s="244"/>
      <c r="P606" s="244"/>
      <c r="Q606" s="244"/>
      <c r="R606" s="244"/>
      <c r="S606" s="244"/>
      <c r="T606" s="245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46" t="s">
        <v>159</v>
      </c>
      <c r="AU606" s="246" t="s">
        <v>83</v>
      </c>
      <c r="AV606" s="14" t="s">
        <v>83</v>
      </c>
      <c r="AW606" s="14" t="s">
        <v>35</v>
      </c>
      <c r="AX606" s="14" t="s">
        <v>73</v>
      </c>
      <c r="AY606" s="246" t="s">
        <v>119</v>
      </c>
    </row>
    <row r="607" s="15" customFormat="1">
      <c r="A607" s="15"/>
      <c r="B607" s="247"/>
      <c r="C607" s="248"/>
      <c r="D607" s="216" t="s">
        <v>159</v>
      </c>
      <c r="E607" s="249" t="s">
        <v>19</v>
      </c>
      <c r="F607" s="250" t="s">
        <v>161</v>
      </c>
      <c r="G607" s="248"/>
      <c r="H607" s="251">
        <v>31.321999999999999</v>
      </c>
      <c r="I607" s="252"/>
      <c r="J607" s="248"/>
      <c r="K607" s="248"/>
      <c r="L607" s="253"/>
      <c r="M607" s="254"/>
      <c r="N607" s="255"/>
      <c r="O607" s="255"/>
      <c r="P607" s="255"/>
      <c r="Q607" s="255"/>
      <c r="R607" s="255"/>
      <c r="S607" s="255"/>
      <c r="T607" s="256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T607" s="257" t="s">
        <v>159</v>
      </c>
      <c r="AU607" s="257" t="s">
        <v>83</v>
      </c>
      <c r="AV607" s="15" t="s">
        <v>118</v>
      </c>
      <c r="AW607" s="15" t="s">
        <v>35</v>
      </c>
      <c r="AX607" s="15" t="s">
        <v>81</v>
      </c>
      <c r="AY607" s="257" t="s">
        <v>119</v>
      </c>
    </row>
    <row r="608" s="12" customFormat="1" ht="22.8" customHeight="1">
      <c r="A608" s="12"/>
      <c r="B608" s="189"/>
      <c r="C608" s="190"/>
      <c r="D608" s="191" t="s">
        <v>72</v>
      </c>
      <c r="E608" s="222" t="s">
        <v>868</v>
      </c>
      <c r="F608" s="222" t="s">
        <v>869</v>
      </c>
      <c r="G608" s="190"/>
      <c r="H608" s="190"/>
      <c r="I608" s="193"/>
      <c r="J608" s="223">
        <f>BK608</f>
        <v>0</v>
      </c>
      <c r="K608" s="190"/>
      <c r="L608" s="195"/>
      <c r="M608" s="196"/>
      <c r="N608" s="197"/>
      <c r="O608" s="197"/>
      <c r="P608" s="198">
        <f>SUM(P609:P611)</f>
        <v>0</v>
      </c>
      <c r="Q608" s="197"/>
      <c r="R608" s="198">
        <f>SUM(R609:R611)</f>
        <v>0</v>
      </c>
      <c r="S608" s="197"/>
      <c r="T608" s="199">
        <f>SUM(T609:T611)</f>
        <v>0</v>
      </c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R608" s="200" t="s">
        <v>81</v>
      </c>
      <c r="AT608" s="201" t="s">
        <v>72</v>
      </c>
      <c r="AU608" s="201" t="s">
        <v>81</v>
      </c>
      <c r="AY608" s="200" t="s">
        <v>119</v>
      </c>
      <c r="BK608" s="202">
        <f>SUM(BK609:BK611)</f>
        <v>0</v>
      </c>
    </row>
    <row r="609" s="2" customFormat="1" ht="21.75" customHeight="1">
      <c r="A609" s="39"/>
      <c r="B609" s="40"/>
      <c r="C609" s="203" t="s">
        <v>870</v>
      </c>
      <c r="D609" s="203" t="s">
        <v>120</v>
      </c>
      <c r="E609" s="204" t="s">
        <v>871</v>
      </c>
      <c r="F609" s="205" t="s">
        <v>872</v>
      </c>
      <c r="G609" s="206" t="s">
        <v>327</v>
      </c>
      <c r="H609" s="207">
        <v>86.412999999999997</v>
      </c>
      <c r="I609" s="208"/>
      <c r="J609" s="209">
        <f>ROUND(I609*H609,2)</f>
        <v>0</v>
      </c>
      <c r="K609" s="205" t="s">
        <v>146</v>
      </c>
      <c r="L609" s="45"/>
      <c r="M609" s="210" t="s">
        <v>19</v>
      </c>
      <c r="N609" s="211" t="s">
        <v>44</v>
      </c>
      <c r="O609" s="85"/>
      <c r="P609" s="212">
        <f>O609*H609</f>
        <v>0</v>
      </c>
      <c r="Q609" s="212">
        <v>0</v>
      </c>
      <c r="R609" s="212">
        <f>Q609*H609</f>
        <v>0</v>
      </c>
      <c r="S609" s="212">
        <v>0</v>
      </c>
      <c r="T609" s="213">
        <f>S609*H609</f>
        <v>0</v>
      </c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R609" s="214" t="s">
        <v>118</v>
      </c>
      <c r="AT609" s="214" t="s">
        <v>120</v>
      </c>
      <c r="AU609" s="214" t="s">
        <v>83</v>
      </c>
      <c r="AY609" s="18" t="s">
        <v>119</v>
      </c>
      <c r="BE609" s="215">
        <f>IF(N609="základní",J609,0)</f>
        <v>0</v>
      </c>
      <c r="BF609" s="215">
        <f>IF(N609="snížená",J609,0)</f>
        <v>0</v>
      </c>
      <c r="BG609" s="215">
        <f>IF(N609="zákl. přenesená",J609,0)</f>
        <v>0</v>
      </c>
      <c r="BH609" s="215">
        <f>IF(N609="sníž. přenesená",J609,0)</f>
        <v>0</v>
      </c>
      <c r="BI609" s="215">
        <f>IF(N609="nulová",J609,0)</f>
        <v>0</v>
      </c>
      <c r="BJ609" s="18" t="s">
        <v>81</v>
      </c>
      <c r="BK609" s="215">
        <f>ROUND(I609*H609,2)</f>
        <v>0</v>
      </c>
      <c r="BL609" s="18" t="s">
        <v>118</v>
      </c>
      <c r="BM609" s="214" t="s">
        <v>873</v>
      </c>
    </row>
    <row r="610" s="2" customFormat="1">
      <c r="A610" s="39"/>
      <c r="B610" s="40"/>
      <c r="C610" s="41"/>
      <c r="D610" s="216" t="s">
        <v>125</v>
      </c>
      <c r="E610" s="41"/>
      <c r="F610" s="217" t="s">
        <v>874</v>
      </c>
      <c r="G610" s="41"/>
      <c r="H610" s="41"/>
      <c r="I610" s="218"/>
      <c r="J610" s="41"/>
      <c r="K610" s="41"/>
      <c r="L610" s="45"/>
      <c r="M610" s="219"/>
      <c r="N610" s="220"/>
      <c r="O610" s="85"/>
      <c r="P610" s="85"/>
      <c r="Q610" s="85"/>
      <c r="R610" s="85"/>
      <c r="S610" s="85"/>
      <c r="T610" s="86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T610" s="18" t="s">
        <v>125</v>
      </c>
      <c r="AU610" s="18" t="s">
        <v>83</v>
      </c>
    </row>
    <row r="611" s="2" customFormat="1">
      <c r="A611" s="39"/>
      <c r="B611" s="40"/>
      <c r="C611" s="41"/>
      <c r="D611" s="224" t="s">
        <v>148</v>
      </c>
      <c r="E611" s="41"/>
      <c r="F611" s="225" t="s">
        <v>875</v>
      </c>
      <c r="G611" s="41"/>
      <c r="H611" s="41"/>
      <c r="I611" s="218"/>
      <c r="J611" s="41"/>
      <c r="K611" s="41"/>
      <c r="L611" s="45"/>
      <c r="M611" s="219"/>
      <c r="N611" s="220"/>
      <c r="O611" s="85"/>
      <c r="P611" s="85"/>
      <c r="Q611" s="85"/>
      <c r="R611" s="85"/>
      <c r="S611" s="85"/>
      <c r="T611" s="86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T611" s="18" t="s">
        <v>148</v>
      </c>
      <c r="AU611" s="18" t="s">
        <v>83</v>
      </c>
    </row>
    <row r="612" s="12" customFormat="1" ht="25.92" customHeight="1">
      <c r="A612" s="12"/>
      <c r="B612" s="189"/>
      <c r="C612" s="190"/>
      <c r="D612" s="191" t="s">
        <v>72</v>
      </c>
      <c r="E612" s="192" t="s">
        <v>876</v>
      </c>
      <c r="F612" s="192" t="s">
        <v>877</v>
      </c>
      <c r="G612" s="190"/>
      <c r="H612" s="190"/>
      <c r="I612" s="193"/>
      <c r="J612" s="194">
        <f>BK612</f>
        <v>0</v>
      </c>
      <c r="K612" s="190"/>
      <c r="L612" s="195"/>
      <c r="M612" s="196"/>
      <c r="N612" s="197"/>
      <c r="O612" s="197"/>
      <c r="P612" s="198">
        <f>P613+P635+P647</f>
        <v>0</v>
      </c>
      <c r="Q612" s="197"/>
      <c r="R612" s="198">
        <f>R613+R635+R647</f>
        <v>1.7719242499999999</v>
      </c>
      <c r="S612" s="197"/>
      <c r="T612" s="199">
        <f>T613+T635+T647</f>
        <v>0.019099999999999999</v>
      </c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R612" s="200" t="s">
        <v>83</v>
      </c>
      <c r="AT612" s="201" t="s">
        <v>72</v>
      </c>
      <c r="AU612" s="201" t="s">
        <v>73</v>
      </c>
      <c r="AY612" s="200" t="s">
        <v>119</v>
      </c>
      <c r="BK612" s="202">
        <f>BK613+BK635+BK647</f>
        <v>0</v>
      </c>
    </row>
    <row r="613" s="12" customFormat="1" ht="22.8" customHeight="1">
      <c r="A613" s="12"/>
      <c r="B613" s="189"/>
      <c r="C613" s="190"/>
      <c r="D613" s="191" t="s">
        <v>72</v>
      </c>
      <c r="E613" s="222" t="s">
        <v>878</v>
      </c>
      <c r="F613" s="222" t="s">
        <v>879</v>
      </c>
      <c r="G613" s="190"/>
      <c r="H613" s="190"/>
      <c r="I613" s="193"/>
      <c r="J613" s="223">
        <f>BK613</f>
        <v>0</v>
      </c>
      <c r="K613" s="190"/>
      <c r="L613" s="195"/>
      <c r="M613" s="196"/>
      <c r="N613" s="197"/>
      <c r="O613" s="197"/>
      <c r="P613" s="198">
        <f>SUM(P614:P634)</f>
        <v>0</v>
      </c>
      <c r="Q613" s="197"/>
      <c r="R613" s="198">
        <f>SUM(R614:R634)</f>
        <v>0.01</v>
      </c>
      <c r="S613" s="197"/>
      <c r="T613" s="199">
        <f>SUM(T614:T634)</f>
        <v>0</v>
      </c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R613" s="200" t="s">
        <v>83</v>
      </c>
      <c r="AT613" s="201" t="s">
        <v>72</v>
      </c>
      <c r="AU613" s="201" t="s">
        <v>81</v>
      </c>
      <c r="AY613" s="200" t="s">
        <v>119</v>
      </c>
      <c r="BK613" s="202">
        <f>SUM(BK614:BK634)</f>
        <v>0</v>
      </c>
    </row>
    <row r="614" s="2" customFormat="1" ht="16.5" customHeight="1">
      <c r="A614" s="39"/>
      <c r="B614" s="40"/>
      <c r="C614" s="203" t="s">
        <v>880</v>
      </c>
      <c r="D614" s="203" t="s">
        <v>120</v>
      </c>
      <c r="E614" s="204" t="s">
        <v>881</v>
      </c>
      <c r="F614" s="205" t="s">
        <v>882</v>
      </c>
      <c r="G614" s="206" t="s">
        <v>221</v>
      </c>
      <c r="H614" s="207">
        <v>8</v>
      </c>
      <c r="I614" s="208"/>
      <c r="J614" s="209">
        <f>ROUND(I614*H614,2)</f>
        <v>0</v>
      </c>
      <c r="K614" s="205" t="s">
        <v>146</v>
      </c>
      <c r="L614" s="45"/>
      <c r="M614" s="210" t="s">
        <v>19</v>
      </c>
      <c r="N614" s="211" t="s">
        <v>44</v>
      </c>
      <c r="O614" s="85"/>
      <c r="P614" s="212">
        <f>O614*H614</f>
        <v>0</v>
      </c>
      <c r="Q614" s="212">
        <v>0</v>
      </c>
      <c r="R614" s="212">
        <f>Q614*H614</f>
        <v>0</v>
      </c>
      <c r="S614" s="212">
        <v>0</v>
      </c>
      <c r="T614" s="213">
        <f>S614*H614</f>
        <v>0</v>
      </c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R614" s="214" t="s">
        <v>324</v>
      </c>
      <c r="AT614" s="214" t="s">
        <v>120</v>
      </c>
      <c r="AU614" s="214" t="s">
        <v>83</v>
      </c>
      <c r="AY614" s="18" t="s">
        <v>119</v>
      </c>
      <c r="BE614" s="215">
        <f>IF(N614="základní",J614,0)</f>
        <v>0</v>
      </c>
      <c r="BF614" s="215">
        <f>IF(N614="snížená",J614,0)</f>
        <v>0</v>
      </c>
      <c r="BG614" s="215">
        <f>IF(N614="zákl. přenesená",J614,0)</f>
        <v>0</v>
      </c>
      <c r="BH614" s="215">
        <f>IF(N614="sníž. přenesená",J614,0)</f>
        <v>0</v>
      </c>
      <c r="BI614" s="215">
        <f>IF(N614="nulová",J614,0)</f>
        <v>0</v>
      </c>
      <c r="BJ614" s="18" t="s">
        <v>81</v>
      </c>
      <c r="BK614" s="215">
        <f>ROUND(I614*H614,2)</f>
        <v>0</v>
      </c>
      <c r="BL614" s="18" t="s">
        <v>324</v>
      </c>
      <c r="BM614" s="214" t="s">
        <v>883</v>
      </c>
    </row>
    <row r="615" s="2" customFormat="1">
      <c r="A615" s="39"/>
      <c r="B615" s="40"/>
      <c r="C615" s="41"/>
      <c r="D615" s="216" t="s">
        <v>125</v>
      </c>
      <c r="E615" s="41"/>
      <c r="F615" s="217" t="s">
        <v>884</v>
      </c>
      <c r="G615" s="41"/>
      <c r="H615" s="41"/>
      <c r="I615" s="218"/>
      <c r="J615" s="41"/>
      <c r="K615" s="41"/>
      <c r="L615" s="45"/>
      <c r="M615" s="219"/>
      <c r="N615" s="220"/>
      <c r="O615" s="85"/>
      <c r="P615" s="85"/>
      <c r="Q615" s="85"/>
      <c r="R615" s="85"/>
      <c r="S615" s="85"/>
      <c r="T615" s="86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T615" s="18" t="s">
        <v>125</v>
      </c>
      <c r="AU615" s="18" t="s">
        <v>83</v>
      </c>
    </row>
    <row r="616" s="2" customFormat="1">
      <c r="A616" s="39"/>
      <c r="B616" s="40"/>
      <c r="C616" s="41"/>
      <c r="D616" s="224" t="s">
        <v>148</v>
      </c>
      <c r="E616" s="41"/>
      <c r="F616" s="225" t="s">
        <v>885</v>
      </c>
      <c r="G616" s="41"/>
      <c r="H616" s="41"/>
      <c r="I616" s="218"/>
      <c r="J616" s="41"/>
      <c r="K616" s="41"/>
      <c r="L616" s="45"/>
      <c r="M616" s="219"/>
      <c r="N616" s="220"/>
      <c r="O616" s="85"/>
      <c r="P616" s="85"/>
      <c r="Q616" s="85"/>
      <c r="R616" s="85"/>
      <c r="S616" s="85"/>
      <c r="T616" s="86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T616" s="18" t="s">
        <v>148</v>
      </c>
      <c r="AU616" s="18" t="s">
        <v>83</v>
      </c>
    </row>
    <row r="617" s="13" customFormat="1">
      <c r="A617" s="13"/>
      <c r="B617" s="226"/>
      <c r="C617" s="227"/>
      <c r="D617" s="216" t="s">
        <v>159</v>
      </c>
      <c r="E617" s="228" t="s">
        <v>19</v>
      </c>
      <c r="F617" s="229" t="s">
        <v>491</v>
      </c>
      <c r="G617" s="227"/>
      <c r="H617" s="228" t="s">
        <v>19</v>
      </c>
      <c r="I617" s="230"/>
      <c r="J617" s="227"/>
      <c r="K617" s="227"/>
      <c r="L617" s="231"/>
      <c r="M617" s="232"/>
      <c r="N617" s="233"/>
      <c r="O617" s="233"/>
      <c r="P617" s="233"/>
      <c r="Q617" s="233"/>
      <c r="R617" s="233"/>
      <c r="S617" s="233"/>
      <c r="T617" s="234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35" t="s">
        <v>159</v>
      </c>
      <c r="AU617" s="235" t="s">
        <v>83</v>
      </c>
      <c r="AV617" s="13" t="s">
        <v>81</v>
      </c>
      <c r="AW617" s="13" t="s">
        <v>35</v>
      </c>
      <c r="AX617" s="13" t="s">
        <v>73</v>
      </c>
      <c r="AY617" s="235" t="s">
        <v>119</v>
      </c>
    </row>
    <row r="618" s="14" customFormat="1">
      <c r="A618" s="14"/>
      <c r="B618" s="236"/>
      <c r="C618" s="237"/>
      <c r="D618" s="216" t="s">
        <v>159</v>
      </c>
      <c r="E618" s="238" t="s">
        <v>19</v>
      </c>
      <c r="F618" s="239" t="s">
        <v>886</v>
      </c>
      <c r="G618" s="237"/>
      <c r="H618" s="240">
        <v>8</v>
      </c>
      <c r="I618" s="241"/>
      <c r="J618" s="237"/>
      <c r="K618" s="237"/>
      <c r="L618" s="242"/>
      <c r="M618" s="243"/>
      <c r="N618" s="244"/>
      <c r="O618" s="244"/>
      <c r="P618" s="244"/>
      <c r="Q618" s="244"/>
      <c r="R618" s="244"/>
      <c r="S618" s="244"/>
      <c r="T618" s="245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46" t="s">
        <v>159</v>
      </c>
      <c r="AU618" s="246" t="s">
        <v>83</v>
      </c>
      <c r="AV618" s="14" t="s">
        <v>83</v>
      </c>
      <c r="AW618" s="14" t="s">
        <v>35</v>
      </c>
      <c r="AX618" s="14" t="s">
        <v>73</v>
      </c>
      <c r="AY618" s="246" t="s">
        <v>119</v>
      </c>
    </row>
    <row r="619" s="15" customFormat="1">
      <c r="A619" s="15"/>
      <c r="B619" s="247"/>
      <c r="C619" s="248"/>
      <c r="D619" s="216" t="s">
        <v>159</v>
      </c>
      <c r="E619" s="249" t="s">
        <v>19</v>
      </c>
      <c r="F619" s="250" t="s">
        <v>161</v>
      </c>
      <c r="G619" s="248"/>
      <c r="H619" s="251">
        <v>8</v>
      </c>
      <c r="I619" s="252"/>
      <c r="J619" s="248"/>
      <c r="K619" s="248"/>
      <c r="L619" s="253"/>
      <c r="M619" s="254"/>
      <c r="N619" s="255"/>
      <c r="O619" s="255"/>
      <c r="P619" s="255"/>
      <c r="Q619" s="255"/>
      <c r="R619" s="255"/>
      <c r="S619" s="255"/>
      <c r="T619" s="256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T619" s="257" t="s">
        <v>159</v>
      </c>
      <c r="AU619" s="257" t="s">
        <v>83</v>
      </c>
      <c r="AV619" s="15" t="s">
        <v>118</v>
      </c>
      <c r="AW619" s="15" t="s">
        <v>35</v>
      </c>
      <c r="AX619" s="15" t="s">
        <v>81</v>
      </c>
      <c r="AY619" s="257" t="s">
        <v>119</v>
      </c>
    </row>
    <row r="620" s="2" customFormat="1" ht="16.5" customHeight="1">
      <c r="A620" s="39"/>
      <c r="B620" s="40"/>
      <c r="C620" s="262" t="s">
        <v>887</v>
      </c>
      <c r="D620" s="262" t="s">
        <v>350</v>
      </c>
      <c r="E620" s="263" t="s">
        <v>888</v>
      </c>
      <c r="F620" s="264" t="s">
        <v>889</v>
      </c>
      <c r="G620" s="265" t="s">
        <v>327</v>
      </c>
      <c r="H620" s="266">
        <v>0.0030000000000000001</v>
      </c>
      <c r="I620" s="267"/>
      <c r="J620" s="268">
        <f>ROUND(I620*H620,2)</f>
        <v>0</v>
      </c>
      <c r="K620" s="264" t="s">
        <v>146</v>
      </c>
      <c r="L620" s="269"/>
      <c r="M620" s="270" t="s">
        <v>19</v>
      </c>
      <c r="N620" s="271" t="s">
        <v>44</v>
      </c>
      <c r="O620" s="85"/>
      <c r="P620" s="212">
        <f>O620*H620</f>
        <v>0</v>
      </c>
      <c r="Q620" s="212">
        <v>1</v>
      </c>
      <c r="R620" s="212">
        <f>Q620*H620</f>
        <v>0.0030000000000000001</v>
      </c>
      <c r="S620" s="212">
        <v>0</v>
      </c>
      <c r="T620" s="213">
        <f>S620*H620</f>
        <v>0</v>
      </c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R620" s="214" t="s">
        <v>428</v>
      </c>
      <c r="AT620" s="214" t="s">
        <v>350</v>
      </c>
      <c r="AU620" s="214" t="s">
        <v>83</v>
      </c>
      <c r="AY620" s="18" t="s">
        <v>119</v>
      </c>
      <c r="BE620" s="215">
        <f>IF(N620="základní",J620,0)</f>
        <v>0</v>
      </c>
      <c r="BF620" s="215">
        <f>IF(N620="snížená",J620,0)</f>
        <v>0</v>
      </c>
      <c r="BG620" s="215">
        <f>IF(N620="zákl. přenesená",J620,0)</f>
        <v>0</v>
      </c>
      <c r="BH620" s="215">
        <f>IF(N620="sníž. přenesená",J620,0)</f>
        <v>0</v>
      </c>
      <c r="BI620" s="215">
        <f>IF(N620="nulová",J620,0)</f>
        <v>0</v>
      </c>
      <c r="BJ620" s="18" t="s">
        <v>81</v>
      </c>
      <c r="BK620" s="215">
        <f>ROUND(I620*H620,2)</f>
        <v>0</v>
      </c>
      <c r="BL620" s="18" t="s">
        <v>324</v>
      </c>
      <c r="BM620" s="214" t="s">
        <v>890</v>
      </c>
    </row>
    <row r="621" s="2" customFormat="1">
      <c r="A621" s="39"/>
      <c r="B621" s="40"/>
      <c r="C621" s="41"/>
      <c r="D621" s="216" t="s">
        <v>125</v>
      </c>
      <c r="E621" s="41"/>
      <c r="F621" s="217" t="s">
        <v>889</v>
      </c>
      <c r="G621" s="41"/>
      <c r="H621" s="41"/>
      <c r="I621" s="218"/>
      <c r="J621" s="41"/>
      <c r="K621" s="41"/>
      <c r="L621" s="45"/>
      <c r="M621" s="219"/>
      <c r="N621" s="220"/>
      <c r="O621" s="85"/>
      <c r="P621" s="85"/>
      <c r="Q621" s="85"/>
      <c r="R621" s="85"/>
      <c r="S621" s="85"/>
      <c r="T621" s="86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T621" s="18" t="s">
        <v>125</v>
      </c>
      <c r="AU621" s="18" t="s">
        <v>83</v>
      </c>
    </row>
    <row r="622" s="14" customFormat="1">
      <c r="A622" s="14"/>
      <c r="B622" s="236"/>
      <c r="C622" s="237"/>
      <c r="D622" s="216" t="s">
        <v>159</v>
      </c>
      <c r="E622" s="237"/>
      <c r="F622" s="239" t="s">
        <v>891</v>
      </c>
      <c r="G622" s="237"/>
      <c r="H622" s="240">
        <v>0.0030000000000000001</v>
      </c>
      <c r="I622" s="241"/>
      <c r="J622" s="237"/>
      <c r="K622" s="237"/>
      <c r="L622" s="242"/>
      <c r="M622" s="243"/>
      <c r="N622" s="244"/>
      <c r="O622" s="244"/>
      <c r="P622" s="244"/>
      <c r="Q622" s="244"/>
      <c r="R622" s="244"/>
      <c r="S622" s="244"/>
      <c r="T622" s="245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46" t="s">
        <v>159</v>
      </c>
      <c r="AU622" s="246" t="s">
        <v>83</v>
      </c>
      <c r="AV622" s="14" t="s">
        <v>83</v>
      </c>
      <c r="AW622" s="14" t="s">
        <v>4</v>
      </c>
      <c r="AX622" s="14" t="s">
        <v>81</v>
      </c>
      <c r="AY622" s="246" t="s">
        <v>119</v>
      </c>
    </row>
    <row r="623" s="2" customFormat="1" ht="16.5" customHeight="1">
      <c r="A623" s="39"/>
      <c r="B623" s="40"/>
      <c r="C623" s="203" t="s">
        <v>892</v>
      </c>
      <c r="D623" s="203" t="s">
        <v>120</v>
      </c>
      <c r="E623" s="204" t="s">
        <v>893</v>
      </c>
      <c r="F623" s="205" t="s">
        <v>894</v>
      </c>
      <c r="G623" s="206" t="s">
        <v>221</v>
      </c>
      <c r="H623" s="207">
        <v>16</v>
      </c>
      <c r="I623" s="208"/>
      <c r="J623" s="209">
        <f>ROUND(I623*H623,2)</f>
        <v>0</v>
      </c>
      <c r="K623" s="205" t="s">
        <v>146</v>
      </c>
      <c r="L623" s="45"/>
      <c r="M623" s="210" t="s">
        <v>19</v>
      </c>
      <c r="N623" s="211" t="s">
        <v>44</v>
      </c>
      <c r="O623" s="85"/>
      <c r="P623" s="212">
        <f>O623*H623</f>
        <v>0</v>
      </c>
      <c r="Q623" s="212">
        <v>0</v>
      </c>
      <c r="R623" s="212">
        <f>Q623*H623</f>
        <v>0</v>
      </c>
      <c r="S623" s="212">
        <v>0</v>
      </c>
      <c r="T623" s="213">
        <f>S623*H623</f>
        <v>0</v>
      </c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R623" s="214" t="s">
        <v>324</v>
      </c>
      <c r="AT623" s="214" t="s">
        <v>120</v>
      </c>
      <c r="AU623" s="214" t="s">
        <v>83</v>
      </c>
      <c r="AY623" s="18" t="s">
        <v>119</v>
      </c>
      <c r="BE623" s="215">
        <f>IF(N623="základní",J623,0)</f>
        <v>0</v>
      </c>
      <c r="BF623" s="215">
        <f>IF(N623="snížená",J623,0)</f>
        <v>0</v>
      </c>
      <c r="BG623" s="215">
        <f>IF(N623="zákl. přenesená",J623,0)</f>
        <v>0</v>
      </c>
      <c r="BH623" s="215">
        <f>IF(N623="sníž. přenesená",J623,0)</f>
        <v>0</v>
      </c>
      <c r="BI623" s="215">
        <f>IF(N623="nulová",J623,0)</f>
        <v>0</v>
      </c>
      <c r="BJ623" s="18" t="s">
        <v>81</v>
      </c>
      <c r="BK623" s="215">
        <f>ROUND(I623*H623,2)</f>
        <v>0</v>
      </c>
      <c r="BL623" s="18" t="s">
        <v>324</v>
      </c>
      <c r="BM623" s="214" t="s">
        <v>895</v>
      </c>
    </row>
    <row r="624" s="2" customFormat="1">
      <c r="A624" s="39"/>
      <c r="B624" s="40"/>
      <c r="C624" s="41"/>
      <c r="D624" s="216" t="s">
        <v>125</v>
      </c>
      <c r="E624" s="41"/>
      <c r="F624" s="217" t="s">
        <v>896</v>
      </c>
      <c r="G624" s="41"/>
      <c r="H624" s="41"/>
      <c r="I624" s="218"/>
      <c r="J624" s="41"/>
      <c r="K624" s="41"/>
      <c r="L624" s="45"/>
      <c r="M624" s="219"/>
      <c r="N624" s="220"/>
      <c r="O624" s="85"/>
      <c r="P624" s="85"/>
      <c r="Q624" s="85"/>
      <c r="R624" s="85"/>
      <c r="S624" s="85"/>
      <c r="T624" s="86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T624" s="18" t="s">
        <v>125</v>
      </c>
      <c r="AU624" s="18" t="s">
        <v>83</v>
      </c>
    </row>
    <row r="625" s="2" customFormat="1">
      <c r="A625" s="39"/>
      <c r="B625" s="40"/>
      <c r="C625" s="41"/>
      <c r="D625" s="224" t="s">
        <v>148</v>
      </c>
      <c r="E625" s="41"/>
      <c r="F625" s="225" t="s">
        <v>897</v>
      </c>
      <c r="G625" s="41"/>
      <c r="H625" s="41"/>
      <c r="I625" s="218"/>
      <c r="J625" s="41"/>
      <c r="K625" s="41"/>
      <c r="L625" s="45"/>
      <c r="M625" s="219"/>
      <c r="N625" s="220"/>
      <c r="O625" s="85"/>
      <c r="P625" s="85"/>
      <c r="Q625" s="85"/>
      <c r="R625" s="85"/>
      <c r="S625" s="85"/>
      <c r="T625" s="86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T625" s="18" t="s">
        <v>148</v>
      </c>
      <c r="AU625" s="18" t="s">
        <v>83</v>
      </c>
    </row>
    <row r="626" s="13" customFormat="1">
      <c r="A626" s="13"/>
      <c r="B626" s="226"/>
      <c r="C626" s="227"/>
      <c r="D626" s="216" t="s">
        <v>159</v>
      </c>
      <c r="E626" s="228" t="s">
        <v>19</v>
      </c>
      <c r="F626" s="229" t="s">
        <v>491</v>
      </c>
      <c r="G626" s="227"/>
      <c r="H626" s="228" t="s">
        <v>19</v>
      </c>
      <c r="I626" s="230"/>
      <c r="J626" s="227"/>
      <c r="K626" s="227"/>
      <c r="L626" s="231"/>
      <c r="M626" s="232"/>
      <c r="N626" s="233"/>
      <c r="O626" s="233"/>
      <c r="P626" s="233"/>
      <c r="Q626" s="233"/>
      <c r="R626" s="233"/>
      <c r="S626" s="233"/>
      <c r="T626" s="234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35" t="s">
        <v>159</v>
      </c>
      <c r="AU626" s="235" t="s">
        <v>83</v>
      </c>
      <c r="AV626" s="13" t="s">
        <v>81</v>
      </c>
      <c r="AW626" s="13" t="s">
        <v>35</v>
      </c>
      <c r="AX626" s="13" t="s">
        <v>73</v>
      </c>
      <c r="AY626" s="235" t="s">
        <v>119</v>
      </c>
    </row>
    <row r="627" s="14" customFormat="1">
      <c r="A627" s="14"/>
      <c r="B627" s="236"/>
      <c r="C627" s="237"/>
      <c r="D627" s="216" t="s">
        <v>159</v>
      </c>
      <c r="E627" s="238" t="s">
        <v>19</v>
      </c>
      <c r="F627" s="239" t="s">
        <v>898</v>
      </c>
      <c r="G627" s="237"/>
      <c r="H627" s="240">
        <v>16</v>
      </c>
      <c r="I627" s="241"/>
      <c r="J627" s="237"/>
      <c r="K627" s="237"/>
      <c r="L627" s="242"/>
      <c r="M627" s="243"/>
      <c r="N627" s="244"/>
      <c r="O627" s="244"/>
      <c r="P627" s="244"/>
      <c r="Q627" s="244"/>
      <c r="R627" s="244"/>
      <c r="S627" s="244"/>
      <c r="T627" s="245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46" t="s">
        <v>159</v>
      </c>
      <c r="AU627" s="246" t="s">
        <v>83</v>
      </c>
      <c r="AV627" s="14" t="s">
        <v>83</v>
      </c>
      <c r="AW627" s="14" t="s">
        <v>35</v>
      </c>
      <c r="AX627" s="14" t="s">
        <v>73</v>
      </c>
      <c r="AY627" s="246" t="s">
        <v>119</v>
      </c>
    </row>
    <row r="628" s="15" customFormat="1">
      <c r="A628" s="15"/>
      <c r="B628" s="247"/>
      <c r="C628" s="248"/>
      <c r="D628" s="216" t="s">
        <v>159</v>
      </c>
      <c r="E628" s="249" t="s">
        <v>19</v>
      </c>
      <c r="F628" s="250" t="s">
        <v>161</v>
      </c>
      <c r="G628" s="248"/>
      <c r="H628" s="251">
        <v>16</v>
      </c>
      <c r="I628" s="252"/>
      <c r="J628" s="248"/>
      <c r="K628" s="248"/>
      <c r="L628" s="253"/>
      <c r="M628" s="254"/>
      <c r="N628" s="255"/>
      <c r="O628" s="255"/>
      <c r="P628" s="255"/>
      <c r="Q628" s="255"/>
      <c r="R628" s="255"/>
      <c r="S628" s="255"/>
      <c r="T628" s="256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T628" s="257" t="s">
        <v>159</v>
      </c>
      <c r="AU628" s="257" t="s">
        <v>83</v>
      </c>
      <c r="AV628" s="15" t="s">
        <v>118</v>
      </c>
      <c r="AW628" s="15" t="s">
        <v>35</v>
      </c>
      <c r="AX628" s="15" t="s">
        <v>81</v>
      </c>
      <c r="AY628" s="257" t="s">
        <v>119</v>
      </c>
    </row>
    <row r="629" s="2" customFormat="1" ht="16.5" customHeight="1">
      <c r="A629" s="39"/>
      <c r="B629" s="40"/>
      <c r="C629" s="262" t="s">
        <v>899</v>
      </c>
      <c r="D629" s="262" t="s">
        <v>350</v>
      </c>
      <c r="E629" s="263" t="s">
        <v>900</v>
      </c>
      <c r="F629" s="264" t="s">
        <v>901</v>
      </c>
      <c r="G629" s="265" t="s">
        <v>327</v>
      </c>
      <c r="H629" s="266">
        <v>0.0070000000000000001</v>
      </c>
      <c r="I629" s="267"/>
      <c r="J629" s="268">
        <f>ROUND(I629*H629,2)</f>
        <v>0</v>
      </c>
      <c r="K629" s="264" t="s">
        <v>146</v>
      </c>
      <c r="L629" s="269"/>
      <c r="M629" s="270" t="s">
        <v>19</v>
      </c>
      <c r="N629" s="271" t="s">
        <v>44</v>
      </c>
      <c r="O629" s="85"/>
      <c r="P629" s="212">
        <f>O629*H629</f>
        <v>0</v>
      </c>
      <c r="Q629" s="212">
        <v>1</v>
      </c>
      <c r="R629" s="212">
        <f>Q629*H629</f>
        <v>0.0070000000000000001</v>
      </c>
      <c r="S629" s="212">
        <v>0</v>
      </c>
      <c r="T629" s="213">
        <f>S629*H629</f>
        <v>0</v>
      </c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R629" s="214" t="s">
        <v>428</v>
      </c>
      <c r="AT629" s="214" t="s">
        <v>350</v>
      </c>
      <c r="AU629" s="214" t="s">
        <v>83</v>
      </c>
      <c r="AY629" s="18" t="s">
        <v>119</v>
      </c>
      <c r="BE629" s="215">
        <f>IF(N629="základní",J629,0)</f>
        <v>0</v>
      </c>
      <c r="BF629" s="215">
        <f>IF(N629="snížená",J629,0)</f>
        <v>0</v>
      </c>
      <c r="BG629" s="215">
        <f>IF(N629="zákl. přenesená",J629,0)</f>
        <v>0</v>
      </c>
      <c r="BH629" s="215">
        <f>IF(N629="sníž. přenesená",J629,0)</f>
        <v>0</v>
      </c>
      <c r="BI629" s="215">
        <f>IF(N629="nulová",J629,0)</f>
        <v>0</v>
      </c>
      <c r="BJ629" s="18" t="s">
        <v>81</v>
      </c>
      <c r="BK629" s="215">
        <f>ROUND(I629*H629,2)</f>
        <v>0</v>
      </c>
      <c r="BL629" s="18" t="s">
        <v>324</v>
      </c>
      <c r="BM629" s="214" t="s">
        <v>902</v>
      </c>
    </row>
    <row r="630" s="2" customFormat="1">
      <c r="A630" s="39"/>
      <c r="B630" s="40"/>
      <c r="C630" s="41"/>
      <c r="D630" s="216" t="s">
        <v>125</v>
      </c>
      <c r="E630" s="41"/>
      <c r="F630" s="217" t="s">
        <v>901</v>
      </c>
      <c r="G630" s="41"/>
      <c r="H630" s="41"/>
      <c r="I630" s="218"/>
      <c r="J630" s="41"/>
      <c r="K630" s="41"/>
      <c r="L630" s="45"/>
      <c r="M630" s="219"/>
      <c r="N630" s="220"/>
      <c r="O630" s="85"/>
      <c r="P630" s="85"/>
      <c r="Q630" s="85"/>
      <c r="R630" s="85"/>
      <c r="S630" s="85"/>
      <c r="T630" s="86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T630" s="18" t="s">
        <v>125</v>
      </c>
      <c r="AU630" s="18" t="s">
        <v>83</v>
      </c>
    </row>
    <row r="631" s="14" customFormat="1">
      <c r="A631" s="14"/>
      <c r="B631" s="236"/>
      <c r="C631" s="237"/>
      <c r="D631" s="216" t="s">
        <v>159</v>
      </c>
      <c r="E631" s="237"/>
      <c r="F631" s="239" t="s">
        <v>903</v>
      </c>
      <c r="G631" s="237"/>
      <c r="H631" s="240">
        <v>0.0070000000000000001</v>
      </c>
      <c r="I631" s="241"/>
      <c r="J631" s="237"/>
      <c r="K631" s="237"/>
      <c r="L631" s="242"/>
      <c r="M631" s="243"/>
      <c r="N631" s="244"/>
      <c r="O631" s="244"/>
      <c r="P631" s="244"/>
      <c r="Q631" s="244"/>
      <c r="R631" s="244"/>
      <c r="S631" s="244"/>
      <c r="T631" s="245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46" t="s">
        <v>159</v>
      </c>
      <c r="AU631" s="246" t="s">
        <v>83</v>
      </c>
      <c r="AV631" s="14" t="s">
        <v>83</v>
      </c>
      <c r="AW631" s="14" t="s">
        <v>4</v>
      </c>
      <c r="AX631" s="14" t="s">
        <v>81</v>
      </c>
      <c r="AY631" s="246" t="s">
        <v>119</v>
      </c>
    </row>
    <row r="632" s="2" customFormat="1" ht="16.5" customHeight="1">
      <c r="A632" s="39"/>
      <c r="B632" s="40"/>
      <c r="C632" s="203" t="s">
        <v>904</v>
      </c>
      <c r="D632" s="203" t="s">
        <v>120</v>
      </c>
      <c r="E632" s="204" t="s">
        <v>905</v>
      </c>
      <c r="F632" s="205" t="s">
        <v>906</v>
      </c>
      <c r="G632" s="206" t="s">
        <v>327</v>
      </c>
      <c r="H632" s="207">
        <v>0.01</v>
      </c>
      <c r="I632" s="208"/>
      <c r="J632" s="209">
        <f>ROUND(I632*H632,2)</f>
        <v>0</v>
      </c>
      <c r="K632" s="205" t="s">
        <v>146</v>
      </c>
      <c r="L632" s="45"/>
      <c r="M632" s="210" t="s">
        <v>19</v>
      </c>
      <c r="N632" s="211" t="s">
        <v>44</v>
      </c>
      <c r="O632" s="85"/>
      <c r="P632" s="212">
        <f>O632*H632</f>
        <v>0</v>
      </c>
      <c r="Q632" s="212">
        <v>0</v>
      </c>
      <c r="R632" s="212">
        <f>Q632*H632</f>
        <v>0</v>
      </c>
      <c r="S632" s="212">
        <v>0</v>
      </c>
      <c r="T632" s="213">
        <f>S632*H632</f>
        <v>0</v>
      </c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R632" s="214" t="s">
        <v>324</v>
      </c>
      <c r="AT632" s="214" t="s">
        <v>120</v>
      </c>
      <c r="AU632" s="214" t="s">
        <v>83</v>
      </c>
      <c r="AY632" s="18" t="s">
        <v>119</v>
      </c>
      <c r="BE632" s="215">
        <f>IF(N632="základní",J632,0)</f>
        <v>0</v>
      </c>
      <c r="BF632" s="215">
        <f>IF(N632="snížená",J632,0)</f>
        <v>0</v>
      </c>
      <c r="BG632" s="215">
        <f>IF(N632="zákl. přenesená",J632,0)</f>
        <v>0</v>
      </c>
      <c r="BH632" s="215">
        <f>IF(N632="sníž. přenesená",J632,0)</f>
        <v>0</v>
      </c>
      <c r="BI632" s="215">
        <f>IF(N632="nulová",J632,0)</f>
        <v>0</v>
      </c>
      <c r="BJ632" s="18" t="s">
        <v>81</v>
      </c>
      <c r="BK632" s="215">
        <f>ROUND(I632*H632,2)</f>
        <v>0</v>
      </c>
      <c r="BL632" s="18" t="s">
        <v>324</v>
      </c>
      <c r="BM632" s="214" t="s">
        <v>907</v>
      </c>
    </row>
    <row r="633" s="2" customFormat="1">
      <c r="A633" s="39"/>
      <c r="B633" s="40"/>
      <c r="C633" s="41"/>
      <c r="D633" s="216" t="s">
        <v>125</v>
      </c>
      <c r="E633" s="41"/>
      <c r="F633" s="217" t="s">
        <v>908</v>
      </c>
      <c r="G633" s="41"/>
      <c r="H633" s="41"/>
      <c r="I633" s="218"/>
      <c r="J633" s="41"/>
      <c r="K633" s="41"/>
      <c r="L633" s="45"/>
      <c r="M633" s="219"/>
      <c r="N633" s="220"/>
      <c r="O633" s="85"/>
      <c r="P633" s="85"/>
      <c r="Q633" s="85"/>
      <c r="R633" s="85"/>
      <c r="S633" s="85"/>
      <c r="T633" s="86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T633" s="18" t="s">
        <v>125</v>
      </c>
      <c r="AU633" s="18" t="s">
        <v>83</v>
      </c>
    </row>
    <row r="634" s="2" customFormat="1">
      <c r="A634" s="39"/>
      <c r="B634" s="40"/>
      <c r="C634" s="41"/>
      <c r="D634" s="224" t="s">
        <v>148</v>
      </c>
      <c r="E634" s="41"/>
      <c r="F634" s="225" t="s">
        <v>909</v>
      </c>
      <c r="G634" s="41"/>
      <c r="H634" s="41"/>
      <c r="I634" s="218"/>
      <c r="J634" s="41"/>
      <c r="K634" s="41"/>
      <c r="L634" s="45"/>
      <c r="M634" s="219"/>
      <c r="N634" s="220"/>
      <c r="O634" s="85"/>
      <c r="P634" s="85"/>
      <c r="Q634" s="85"/>
      <c r="R634" s="85"/>
      <c r="S634" s="85"/>
      <c r="T634" s="86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T634" s="18" t="s">
        <v>148</v>
      </c>
      <c r="AU634" s="18" t="s">
        <v>83</v>
      </c>
    </row>
    <row r="635" s="12" customFormat="1" ht="22.8" customHeight="1">
      <c r="A635" s="12"/>
      <c r="B635" s="189"/>
      <c r="C635" s="190"/>
      <c r="D635" s="191" t="s">
        <v>72</v>
      </c>
      <c r="E635" s="222" t="s">
        <v>910</v>
      </c>
      <c r="F635" s="222" t="s">
        <v>911</v>
      </c>
      <c r="G635" s="190"/>
      <c r="H635" s="190"/>
      <c r="I635" s="193"/>
      <c r="J635" s="223">
        <f>BK635</f>
        <v>0</v>
      </c>
      <c r="K635" s="190"/>
      <c r="L635" s="195"/>
      <c r="M635" s="196"/>
      <c r="N635" s="197"/>
      <c r="O635" s="197"/>
      <c r="P635" s="198">
        <f>SUM(P636:P646)</f>
        <v>0</v>
      </c>
      <c r="Q635" s="197"/>
      <c r="R635" s="198">
        <f>SUM(R636:R646)</f>
        <v>0.029099999999999997</v>
      </c>
      <c r="S635" s="197"/>
      <c r="T635" s="199">
        <f>SUM(T636:T646)</f>
        <v>0.019099999999999999</v>
      </c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R635" s="200" t="s">
        <v>83</v>
      </c>
      <c r="AT635" s="201" t="s">
        <v>72</v>
      </c>
      <c r="AU635" s="201" t="s">
        <v>81</v>
      </c>
      <c r="AY635" s="200" t="s">
        <v>119</v>
      </c>
      <c r="BK635" s="202">
        <f>SUM(BK636:BK646)</f>
        <v>0</v>
      </c>
    </row>
    <row r="636" s="2" customFormat="1" ht="16.5" customHeight="1">
      <c r="A636" s="39"/>
      <c r="B636" s="40"/>
      <c r="C636" s="203" t="s">
        <v>912</v>
      </c>
      <c r="D636" s="203" t="s">
        <v>120</v>
      </c>
      <c r="E636" s="204" t="s">
        <v>913</v>
      </c>
      <c r="F636" s="205" t="s">
        <v>914</v>
      </c>
      <c r="G636" s="206" t="s">
        <v>253</v>
      </c>
      <c r="H636" s="207">
        <v>10</v>
      </c>
      <c r="I636" s="208"/>
      <c r="J636" s="209">
        <f>ROUND(I636*H636,2)</f>
        <v>0</v>
      </c>
      <c r="K636" s="205" t="s">
        <v>146</v>
      </c>
      <c r="L636" s="45"/>
      <c r="M636" s="210" t="s">
        <v>19</v>
      </c>
      <c r="N636" s="211" t="s">
        <v>44</v>
      </c>
      <c r="O636" s="85"/>
      <c r="P636" s="212">
        <f>O636*H636</f>
        <v>0</v>
      </c>
      <c r="Q636" s="212">
        <v>0</v>
      </c>
      <c r="R636" s="212">
        <f>Q636*H636</f>
        <v>0</v>
      </c>
      <c r="S636" s="212">
        <v>0.00191</v>
      </c>
      <c r="T636" s="213">
        <f>S636*H636</f>
        <v>0.019099999999999999</v>
      </c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R636" s="214" t="s">
        <v>324</v>
      </c>
      <c r="AT636" s="214" t="s">
        <v>120</v>
      </c>
      <c r="AU636" s="214" t="s">
        <v>83</v>
      </c>
      <c r="AY636" s="18" t="s">
        <v>119</v>
      </c>
      <c r="BE636" s="215">
        <f>IF(N636="základní",J636,0)</f>
        <v>0</v>
      </c>
      <c r="BF636" s="215">
        <f>IF(N636="snížená",J636,0)</f>
        <v>0</v>
      </c>
      <c r="BG636" s="215">
        <f>IF(N636="zákl. přenesená",J636,0)</f>
        <v>0</v>
      </c>
      <c r="BH636" s="215">
        <f>IF(N636="sníž. přenesená",J636,0)</f>
        <v>0</v>
      </c>
      <c r="BI636" s="215">
        <f>IF(N636="nulová",J636,0)</f>
        <v>0</v>
      </c>
      <c r="BJ636" s="18" t="s">
        <v>81</v>
      </c>
      <c r="BK636" s="215">
        <f>ROUND(I636*H636,2)</f>
        <v>0</v>
      </c>
      <c r="BL636" s="18" t="s">
        <v>324</v>
      </c>
      <c r="BM636" s="214" t="s">
        <v>915</v>
      </c>
    </row>
    <row r="637" s="2" customFormat="1">
      <c r="A637" s="39"/>
      <c r="B637" s="40"/>
      <c r="C637" s="41"/>
      <c r="D637" s="216" t="s">
        <v>125</v>
      </c>
      <c r="E637" s="41"/>
      <c r="F637" s="217" t="s">
        <v>916</v>
      </c>
      <c r="G637" s="41"/>
      <c r="H637" s="41"/>
      <c r="I637" s="218"/>
      <c r="J637" s="41"/>
      <c r="K637" s="41"/>
      <c r="L637" s="45"/>
      <c r="M637" s="219"/>
      <c r="N637" s="220"/>
      <c r="O637" s="85"/>
      <c r="P637" s="85"/>
      <c r="Q637" s="85"/>
      <c r="R637" s="85"/>
      <c r="S637" s="85"/>
      <c r="T637" s="86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T637" s="18" t="s">
        <v>125</v>
      </c>
      <c r="AU637" s="18" t="s">
        <v>83</v>
      </c>
    </row>
    <row r="638" s="2" customFormat="1">
      <c r="A638" s="39"/>
      <c r="B638" s="40"/>
      <c r="C638" s="41"/>
      <c r="D638" s="224" t="s">
        <v>148</v>
      </c>
      <c r="E638" s="41"/>
      <c r="F638" s="225" t="s">
        <v>917</v>
      </c>
      <c r="G638" s="41"/>
      <c r="H638" s="41"/>
      <c r="I638" s="218"/>
      <c r="J638" s="41"/>
      <c r="K638" s="41"/>
      <c r="L638" s="45"/>
      <c r="M638" s="219"/>
      <c r="N638" s="220"/>
      <c r="O638" s="85"/>
      <c r="P638" s="85"/>
      <c r="Q638" s="85"/>
      <c r="R638" s="85"/>
      <c r="S638" s="85"/>
      <c r="T638" s="86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T638" s="18" t="s">
        <v>148</v>
      </c>
      <c r="AU638" s="18" t="s">
        <v>83</v>
      </c>
    </row>
    <row r="639" s="14" customFormat="1">
      <c r="A639" s="14"/>
      <c r="B639" s="236"/>
      <c r="C639" s="237"/>
      <c r="D639" s="216" t="s">
        <v>159</v>
      </c>
      <c r="E639" s="238" t="s">
        <v>19</v>
      </c>
      <c r="F639" s="239" t="s">
        <v>918</v>
      </c>
      <c r="G639" s="237"/>
      <c r="H639" s="240">
        <v>10</v>
      </c>
      <c r="I639" s="241"/>
      <c r="J639" s="237"/>
      <c r="K639" s="237"/>
      <c r="L639" s="242"/>
      <c r="M639" s="243"/>
      <c r="N639" s="244"/>
      <c r="O639" s="244"/>
      <c r="P639" s="244"/>
      <c r="Q639" s="244"/>
      <c r="R639" s="244"/>
      <c r="S639" s="244"/>
      <c r="T639" s="245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46" t="s">
        <v>159</v>
      </c>
      <c r="AU639" s="246" t="s">
        <v>83</v>
      </c>
      <c r="AV639" s="14" t="s">
        <v>83</v>
      </c>
      <c r="AW639" s="14" t="s">
        <v>35</v>
      </c>
      <c r="AX639" s="14" t="s">
        <v>81</v>
      </c>
      <c r="AY639" s="246" t="s">
        <v>119</v>
      </c>
    </row>
    <row r="640" s="2" customFormat="1" ht="21.75" customHeight="1">
      <c r="A640" s="39"/>
      <c r="B640" s="40"/>
      <c r="C640" s="203" t="s">
        <v>919</v>
      </c>
      <c r="D640" s="203" t="s">
        <v>120</v>
      </c>
      <c r="E640" s="204" t="s">
        <v>920</v>
      </c>
      <c r="F640" s="205" t="s">
        <v>921</v>
      </c>
      <c r="G640" s="206" t="s">
        <v>253</v>
      </c>
      <c r="H640" s="207">
        <v>10</v>
      </c>
      <c r="I640" s="208"/>
      <c r="J640" s="209">
        <f>ROUND(I640*H640,2)</f>
        <v>0</v>
      </c>
      <c r="K640" s="205" t="s">
        <v>146</v>
      </c>
      <c r="L640" s="45"/>
      <c r="M640" s="210" t="s">
        <v>19</v>
      </c>
      <c r="N640" s="211" t="s">
        <v>44</v>
      </c>
      <c r="O640" s="85"/>
      <c r="P640" s="212">
        <f>O640*H640</f>
        <v>0</v>
      </c>
      <c r="Q640" s="212">
        <v>0.0029099999999999998</v>
      </c>
      <c r="R640" s="212">
        <f>Q640*H640</f>
        <v>0.029099999999999997</v>
      </c>
      <c r="S640" s="212">
        <v>0</v>
      </c>
      <c r="T640" s="213">
        <f>S640*H640</f>
        <v>0</v>
      </c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R640" s="214" t="s">
        <v>324</v>
      </c>
      <c r="AT640" s="214" t="s">
        <v>120</v>
      </c>
      <c r="AU640" s="214" t="s">
        <v>83</v>
      </c>
      <c r="AY640" s="18" t="s">
        <v>119</v>
      </c>
      <c r="BE640" s="215">
        <f>IF(N640="základní",J640,0)</f>
        <v>0</v>
      </c>
      <c r="BF640" s="215">
        <f>IF(N640="snížená",J640,0)</f>
        <v>0</v>
      </c>
      <c r="BG640" s="215">
        <f>IF(N640="zákl. přenesená",J640,0)</f>
        <v>0</v>
      </c>
      <c r="BH640" s="215">
        <f>IF(N640="sníž. přenesená",J640,0)</f>
        <v>0</v>
      </c>
      <c r="BI640" s="215">
        <f>IF(N640="nulová",J640,0)</f>
        <v>0</v>
      </c>
      <c r="BJ640" s="18" t="s">
        <v>81</v>
      </c>
      <c r="BK640" s="215">
        <f>ROUND(I640*H640,2)</f>
        <v>0</v>
      </c>
      <c r="BL640" s="18" t="s">
        <v>324</v>
      </c>
      <c r="BM640" s="214" t="s">
        <v>922</v>
      </c>
    </row>
    <row r="641" s="2" customFormat="1">
      <c r="A641" s="39"/>
      <c r="B641" s="40"/>
      <c r="C641" s="41"/>
      <c r="D641" s="216" t="s">
        <v>125</v>
      </c>
      <c r="E641" s="41"/>
      <c r="F641" s="217" t="s">
        <v>923</v>
      </c>
      <c r="G641" s="41"/>
      <c r="H641" s="41"/>
      <c r="I641" s="218"/>
      <c r="J641" s="41"/>
      <c r="K641" s="41"/>
      <c r="L641" s="45"/>
      <c r="M641" s="219"/>
      <c r="N641" s="220"/>
      <c r="O641" s="85"/>
      <c r="P641" s="85"/>
      <c r="Q641" s="85"/>
      <c r="R641" s="85"/>
      <c r="S641" s="85"/>
      <c r="T641" s="86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T641" s="18" t="s">
        <v>125</v>
      </c>
      <c r="AU641" s="18" t="s">
        <v>83</v>
      </c>
    </row>
    <row r="642" s="2" customFormat="1">
      <c r="A642" s="39"/>
      <c r="B642" s="40"/>
      <c r="C642" s="41"/>
      <c r="D642" s="224" t="s">
        <v>148</v>
      </c>
      <c r="E642" s="41"/>
      <c r="F642" s="225" t="s">
        <v>924</v>
      </c>
      <c r="G642" s="41"/>
      <c r="H642" s="41"/>
      <c r="I642" s="218"/>
      <c r="J642" s="41"/>
      <c r="K642" s="41"/>
      <c r="L642" s="45"/>
      <c r="M642" s="219"/>
      <c r="N642" s="220"/>
      <c r="O642" s="85"/>
      <c r="P642" s="85"/>
      <c r="Q642" s="85"/>
      <c r="R642" s="85"/>
      <c r="S642" s="85"/>
      <c r="T642" s="86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T642" s="18" t="s">
        <v>148</v>
      </c>
      <c r="AU642" s="18" t="s">
        <v>83</v>
      </c>
    </row>
    <row r="643" s="14" customFormat="1">
      <c r="A643" s="14"/>
      <c r="B643" s="236"/>
      <c r="C643" s="237"/>
      <c r="D643" s="216" t="s">
        <v>159</v>
      </c>
      <c r="E643" s="238" t="s">
        <v>19</v>
      </c>
      <c r="F643" s="239" t="s">
        <v>918</v>
      </c>
      <c r="G643" s="237"/>
      <c r="H643" s="240">
        <v>10</v>
      </c>
      <c r="I643" s="241"/>
      <c r="J643" s="237"/>
      <c r="K643" s="237"/>
      <c r="L643" s="242"/>
      <c r="M643" s="243"/>
      <c r="N643" s="244"/>
      <c r="O643" s="244"/>
      <c r="P643" s="244"/>
      <c r="Q643" s="244"/>
      <c r="R643" s="244"/>
      <c r="S643" s="244"/>
      <c r="T643" s="245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46" t="s">
        <v>159</v>
      </c>
      <c r="AU643" s="246" t="s">
        <v>83</v>
      </c>
      <c r="AV643" s="14" t="s">
        <v>83</v>
      </c>
      <c r="AW643" s="14" t="s">
        <v>35</v>
      </c>
      <c r="AX643" s="14" t="s">
        <v>81</v>
      </c>
      <c r="AY643" s="246" t="s">
        <v>119</v>
      </c>
    </row>
    <row r="644" s="2" customFormat="1" ht="16.5" customHeight="1">
      <c r="A644" s="39"/>
      <c r="B644" s="40"/>
      <c r="C644" s="203" t="s">
        <v>925</v>
      </c>
      <c r="D644" s="203" t="s">
        <v>120</v>
      </c>
      <c r="E644" s="204" t="s">
        <v>926</v>
      </c>
      <c r="F644" s="205" t="s">
        <v>927</v>
      </c>
      <c r="G644" s="206" t="s">
        <v>327</v>
      </c>
      <c r="H644" s="207">
        <v>0.029000000000000001</v>
      </c>
      <c r="I644" s="208"/>
      <c r="J644" s="209">
        <f>ROUND(I644*H644,2)</f>
        <v>0</v>
      </c>
      <c r="K644" s="205" t="s">
        <v>146</v>
      </c>
      <c r="L644" s="45"/>
      <c r="M644" s="210" t="s">
        <v>19</v>
      </c>
      <c r="N644" s="211" t="s">
        <v>44</v>
      </c>
      <c r="O644" s="85"/>
      <c r="P644" s="212">
        <f>O644*H644</f>
        <v>0</v>
      </c>
      <c r="Q644" s="212">
        <v>0</v>
      </c>
      <c r="R644" s="212">
        <f>Q644*H644</f>
        <v>0</v>
      </c>
      <c r="S644" s="212">
        <v>0</v>
      </c>
      <c r="T644" s="213">
        <f>S644*H644</f>
        <v>0</v>
      </c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R644" s="214" t="s">
        <v>324</v>
      </c>
      <c r="AT644" s="214" t="s">
        <v>120</v>
      </c>
      <c r="AU644" s="214" t="s">
        <v>83</v>
      </c>
      <c r="AY644" s="18" t="s">
        <v>119</v>
      </c>
      <c r="BE644" s="215">
        <f>IF(N644="základní",J644,0)</f>
        <v>0</v>
      </c>
      <c r="BF644" s="215">
        <f>IF(N644="snížená",J644,0)</f>
        <v>0</v>
      </c>
      <c r="BG644" s="215">
        <f>IF(N644="zákl. přenesená",J644,0)</f>
        <v>0</v>
      </c>
      <c r="BH644" s="215">
        <f>IF(N644="sníž. přenesená",J644,0)</f>
        <v>0</v>
      </c>
      <c r="BI644" s="215">
        <f>IF(N644="nulová",J644,0)</f>
        <v>0</v>
      </c>
      <c r="BJ644" s="18" t="s">
        <v>81</v>
      </c>
      <c r="BK644" s="215">
        <f>ROUND(I644*H644,2)</f>
        <v>0</v>
      </c>
      <c r="BL644" s="18" t="s">
        <v>324</v>
      </c>
      <c r="BM644" s="214" t="s">
        <v>928</v>
      </c>
    </row>
    <row r="645" s="2" customFormat="1">
      <c r="A645" s="39"/>
      <c r="B645" s="40"/>
      <c r="C645" s="41"/>
      <c r="D645" s="216" t="s">
        <v>125</v>
      </c>
      <c r="E645" s="41"/>
      <c r="F645" s="217" t="s">
        <v>929</v>
      </c>
      <c r="G645" s="41"/>
      <c r="H645" s="41"/>
      <c r="I645" s="218"/>
      <c r="J645" s="41"/>
      <c r="K645" s="41"/>
      <c r="L645" s="45"/>
      <c r="M645" s="219"/>
      <c r="N645" s="220"/>
      <c r="O645" s="85"/>
      <c r="P645" s="85"/>
      <c r="Q645" s="85"/>
      <c r="R645" s="85"/>
      <c r="S645" s="85"/>
      <c r="T645" s="86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T645" s="18" t="s">
        <v>125</v>
      </c>
      <c r="AU645" s="18" t="s">
        <v>83</v>
      </c>
    </row>
    <row r="646" s="2" customFormat="1">
      <c r="A646" s="39"/>
      <c r="B646" s="40"/>
      <c r="C646" s="41"/>
      <c r="D646" s="224" t="s">
        <v>148</v>
      </c>
      <c r="E646" s="41"/>
      <c r="F646" s="225" t="s">
        <v>930</v>
      </c>
      <c r="G646" s="41"/>
      <c r="H646" s="41"/>
      <c r="I646" s="218"/>
      <c r="J646" s="41"/>
      <c r="K646" s="41"/>
      <c r="L646" s="45"/>
      <c r="M646" s="219"/>
      <c r="N646" s="220"/>
      <c r="O646" s="85"/>
      <c r="P646" s="85"/>
      <c r="Q646" s="85"/>
      <c r="R646" s="85"/>
      <c r="S646" s="85"/>
      <c r="T646" s="86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T646" s="18" t="s">
        <v>148</v>
      </c>
      <c r="AU646" s="18" t="s">
        <v>83</v>
      </c>
    </row>
    <row r="647" s="12" customFormat="1" ht="22.8" customHeight="1">
      <c r="A647" s="12"/>
      <c r="B647" s="189"/>
      <c r="C647" s="190"/>
      <c r="D647" s="191" t="s">
        <v>72</v>
      </c>
      <c r="E647" s="222" t="s">
        <v>931</v>
      </c>
      <c r="F647" s="222" t="s">
        <v>932</v>
      </c>
      <c r="G647" s="190"/>
      <c r="H647" s="190"/>
      <c r="I647" s="193"/>
      <c r="J647" s="223">
        <f>BK647</f>
        <v>0</v>
      </c>
      <c r="K647" s="190"/>
      <c r="L647" s="195"/>
      <c r="M647" s="196"/>
      <c r="N647" s="197"/>
      <c r="O647" s="197"/>
      <c r="P647" s="198">
        <f>SUM(P648:P681)</f>
        <v>0</v>
      </c>
      <c r="Q647" s="197"/>
      <c r="R647" s="198">
        <f>SUM(R648:R681)</f>
        <v>1.73282425</v>
      </c>
      <c r="S647" s="197"/>
      <c r="T647" s="199">
        <f>SUM(T648:T681)</f>
        <v>0</v>
      </c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R647" s="200" t="s">
        <v>83</v>
      </c>
      <c r="AT647" s="201" t="s">
        <v>72</v>
      </c>
      <c r="AU647" s="201" t="s">
        <v>81</v>
      </c>
      <c r="AY647" s="200" t="s">
        <v>119</v>
      </c>
      <c r="BK647" s="202">
        <f>SUM(BK648:BK681)</f>
        <v>0</v>
      </c>
    </row>
    <row r="648" s="2" customFormat="1" ht="16.5" customHeight="1">
      <c r="A648" s="39"/>
      <c r="B648" s="40"/>
      <c r="C648" s="203" t="s">
        <v>933</v>
      </c>
      <c r="D648" s="203" t="s">
        <v>120</v>
      </c>
      <c r="E648" s="204" t="s">
        <v>934</v>
      </c>
      <c r="F648" s="205" t="s">
        <v>935</v>
      </c>
      <c r="G648" s="206" t="s">
        <v>253</v>
      </c>
      <c r="H648" s="207">
        <v>34</v>
      </c>
      <c r="I648" s="208"/>
      <c r="J648" s="209">
        <f>ROUND(I648*H648,2)</f>
        <v>0</v>
      </c>
      <c r="K648" s="205" t="s">
        <v>146</v>
      </c>
      <c r="L648" s="45"/>
      <c r="M648" s="210" t="s">
        <v>19</v>
      </c>
      <c r="N648" s="211" t="s">
        <v>44</v>
      </c>
      <c r="O648" s="85"/>
      <c r="P648" s="212">
        <f>O648*H648</f>
        <v>0</v>
      </c>
      <c r="Q648" s="212">
        <v>0.00040000000000000002</v>
      </c>
      <c r="R648" s="212">
        <f>Q648*H648</f>
        <v>0.013600000000000001</v>
      </c>
      <c r="S648" s="212">
        <v>0</v>
      </c>
      <c r="T648" s="213">
        <f>S648*H648</f>
        <v>0</v>
      </c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R648" s="214" t="s">
        <v>324</v>
      </c>
      <c r="AT648" s="214" t="s">
        <v>120</v>
      </c>
      <c r="AU648" s="214" t="s">
        <v>83</v>
      </c>
      <c r="AY648" s="18" t="s">
        <v>119</v>
      </c>
      <c r="BE648" s="215">
        <f>IF(N648="základní",J648,0)</f>
        <v>0</v>
      </c>
      <c r="BF648" s="215">
        <f>IF(N648="snížená",J648,0)</f>
        <v>0</v>
      </c>
      <c r="BG648" s="215">
        <f>IF(N648="zákl. přenesená",J648,0)</f>
        <v>0</v>
      </c>
      <c r="BH648" s="215">
        <f>IF(N648="sníž. přenesená",J648,0)</f>
        <v>0</v>
      </c>
      <c r="BI648" s="215">
        <f>IF(N648="nulová",J648,0)</f>
        <v>0</v>
      </c>
      <c r="BJ648" s="18" t="s">
        <v>81</v>
      </c>
      <c r="BK648" s="215">
        <f>ROUND(I648*H648,2)</f>
        <v>0</v>
      </c>
      <c r="BL648" s="18" t="s">
        <v>324</v>
      </c>
      <c r="BM648" s="214" t="s">
        <v>936</v>
      </c>
    </row>
    <row r="649" s="2" customFormat="1">
      <c r="A649" s="39"/>
      <c r="B649" s="40"/>
      <c r="C649" s="41"/>
      <c r="D649" s="216" t="s">
        <v>125</v>
      </c>
      <c r="E649" s="41"/>
      <c r="F649" s="217" t="s">
        <v>937</v>
      </c>
      <c r="G649" s="41"/>
      <c r="H649" s="41"/>
      <c r="I649" s="218"/>
      <c r="J649" s="41"/>
      <c r="K649" s="41"/>
      <c r="L649" s="45"/>
      <c r="M649" s="219"/>
      <c r="N649" s="220"/>
      <c r="O649" s="85"/>
      <c r="P649" s="85"/>
      <c r="Q649" s="85"/>
      <c r="R649" s="85"/>
      <c r="S649" s="85"/>
      <c r="T649" s="86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T649" s="18" t="s">
        <v>125</v>
      </c>
      <c r="AU649" s="18" t="s">
        <v>83</v>
      </c>
    </row>
    <row r="650" s="2" customFormat="1">
      <c r="A650" s="39"/>
      <c r="B650" s="40"/>
      <c r="C650" s="41"/>
      <c r="D650" s="224" t="s">
        <v>148</v>
      </c>
      <c r="E650" s="41"/>
      <c r="F650" s="225" t="s">
        <v>938</v>
      </c>
      <c r="G650" s="41"/>
      <c r="H650" s="41"/>
      <c r="I650" s="218"/>
      <c r="J650" s="41"/>
      <c r="K650" s="41"/>
      <c r="L650" s="45"/>
      <c r="M650" s="219"/>
      <c r="N650" s="220"/>
      <c r="O650" s="85"/>
      <c r="P650" s="85"/>
      <c r="Q650" s="85"/>
      <c r="R650" s="85"/>
      <c r="S650" s="85"/>
      <c r="T650" s="86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T650" s="18" t="s">
        <v>148</v>
      </c>
      <c r="AU650" s="18" t="s">
        <v>83</v>
      </c>
    </row>
    <row r="651" s="13" customFormat="1">
      <c r="A651" s="13"/>
      <c r="B651" s="226"/>
      <c r="C651" s="227"/>
      <c r="D651" s="216" t="s">
        <v>159</v>
      </c>
      <c r="E651" s="228" t="s">
        <v>19</v>
      </c>
      <c r="F651" s="229" t="s">
        <v>939</v>
      </c>
      <c r="G651" s="227"/>
      <c r="H651" s="228" t="s">
        <v>19</v>
      </c>
      <c r="I651" s="230"/>
      <c r="J651" s="227"/>
      <c r="K651" s="227"/>
      <c r="L651" s="231"/>
      <c r="M651" s="232"/>
      <c r="N651" s="233"/>
      <c r="O651" s="233"/>
      <c r="P651" s="233"/>
      <c r="Q651" s="233"/>
      <c r="R651" s="233"/>
      <c r="S651" s="233"/>
      <c r="T651" s="234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35" t="s">
        <v>159</v>
      </c>
      <c r="AU651" s="235" t="s">
        <v>83</v>
      </c>
      <c r="AV651" s="13" t="s">
        <v>81</v>
      </c>
      <c r="AW651" s="13" t="s">
        <v>35</v>
      </c>
      <c r="AX651" s="13" t="s">
        <v>73</v>
      </c>
      <c r="AY651" s="235" t="s">
        <v>119</v>
      </c>
    </row>
    <row r="652" s="14" customFormat="1">
      <c r="A652" s="14"/>
      <c r="B652" s="236"/>
      <c r="C652" s="237"/>
      <c r="D652" s="216" t="s">
        <v>159</v>
      </c>
      <c r="E652" s="238" t="s">
        <v>19</v>
      </c>
      <c r="F652" s="239" t="s">
        <v>940</v>
      </c>
      <c r="G652" s="237"/>
      <c r="H652" s="240">
        <v>34</v>
      </c>
      <c r="I652" s="241"/>
      <c r="J652" s="237"/>
      <c r="K652" s="237"/>
      <c r="L652" s="242"/>
      <c r="M652" s="243"/>
      <c r="N652" s="244"/>
      <c r="O652" s="244"/>
      <c r="P652" s="244"/>
      <c r="Q652" s="244"/>
      <c r="R652" s="244"/>
      <c r="S652" s="244"/>
      <c r="T652" s="245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46" t="s">
        <v>159</v>
      </c>
      <c r="AU652" s="246" t="s">
        <v>83</v>
      </c>
      <c r="AV652" s="14" t="s">
        <v>83</v>
      </c>
      <c r="AW652" s="14" t="s">
        <v>35</v>
      </c>
      <c r="AX652" s="14" t="s">
        <v>81</v>
      </c>
      <c r="AY652" s="246" t="s">
        <v>119</v>
      </c>
    </row>
    <row r="653" s="2" customFormat="1" ht="16.5" customHeight="1">
      <c r="A653" s="39"/>
      <c r="B653" s="40"/>
      <c r="C653" s="203" t="s">
        <v>941</v>
      </c>
      <c r="D653" s="203" t="s">
        <v>120</v>
      </c>
      <c r="E653" s="204" t="s">
        <v>942</v>
      </c>
      <c r="F653" s="205" t="s">
        <v>943</v>
      </c>
      <c r="G653" s="206" t="s">
        <v>253</v>
      </c>
      <c r="H653" s="207">
        <v>66</v>
      </c>
      <c r="I653" s="208"/>
      <c r="J653" s="209">
        <f>ROUND(I653*H653,2)</f>
        <v>0</v>
      </c>
      <c r="K653" s="205" t="s">
        <v>146</v>
      </c>
      <c r="L653" s="45"/>
      <c r="M653" s="210" t="s">
        <v>19</v>
      </c>
      <c r="N653" s="211" t="s">
        <v>44</v>
      </c>
      <c r="O653" s="85"/>
      <c r="P653" s="212">
        <f>O653*H653</f>
        <v>0</v>
      </c>
      <c r="Q653" s="212">
        <v>0.00040000000000000002</v>
      </c>
      <c r="R653" s="212">
        <f>Q653*H653</f>
        <v>0.0264</v>
      </c>
      <c r="S653" s="212">
        <v>0</v>
      </c>
      <c r="T653" s="213">
        <f>S653*H653</f>
        <v>0</v>
      </c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R653" s="214" t="s">
        <v>324</v>
      </c>
      <c r="AT653" s="214" t="s">
        <v>120</v>
      </c>
      <c r="AU653" s="214" t="s">
        <v>83</v>
      </c>
      <c r="AY653" s="18" t="s">
        <v>119</v>
      </c>
      <c r="BE653" s="215">
        <f>IF(N653="základní",J653,0)</f>
        <v>0</v>
      </c>
      <c r="BF653" s="215">
        <f>IF(N653="snížená",J653,0)</f>
        <v>0</v>
      </c>
      <c r="BG653" s="215">
        <f>IF(N653="zákl. přenesená",J653,0)</f>
        <v>0</v>
      </c>
      <c r="BH653" s="215">
        <f>IF(N653="sníž. přenesená",J653,0)</f>
        <v>0</v>
      </c>
      <c r="BI653" s="215">
        <f>IF(N653="nulová",J653,0)</f>
        <v>0</v>
      </c>
      <c r="BJ653" s="18" t="s">
        <v>81</v>
      </c>
      <c r="BK653" s="215">
        <f>ROUND(I653*H653,2)</f>
        <v>0</v>
      </c>
      <c r="BL653" s="18" t="s">
        <v>324</v>
      </c>
      <c r="BM653" s="214" t="s">
        <v>944</v>
      </c>
    </row>
    <row r="654" s="2" customFormat="1">
      <c r="A654" s="39"/>
      <c r="B654" s="40"/>
      <c r="C654" s="41"/>
      <c r="D654" s="216" t="s">
        <v>125</v>
      </c>
      <c r="E654" s="41"/>
      <c r="F654" s="217" t="s">
        <v>945</v>
      </c>
      <c r="G654" s="41"/>
      <c r="H654" s="41"/>
      <c r="I654" s="218"/>
      <c r="J654" s="41"/>
      <c r="K654" s="41"/>
      <c r="L654" s="45"/>
      <c r="M654" s="219"/>
      <c r="N654" s="220"/>
      <c r="O654" s="85"/>
      <c r="P654" s="85"/>
      <c r="Q654" s="85"/>
      <c r="R654" s="85"/>
      <c r="S654" s="85"/>
      <c r="T654" s="86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T654" s="18" t="s">
        <v>125</v>
      </c>
      <c r="AU654" s="18" t="s">
        <v>83</v>
      </c>
    </row>
    <row r="655" s="2" customFormat="1">
      <c r="A655" s="39"/>
      <c r="B655" s="40"/>
      <c r="C655" s="41"/>
      <c r="D655" s="224" t="s">
        <v>148</v>
      </c>
      <c r="E655" s="41"/>
      <c r="F655" s="225" t="s">
        <v>946</v>
      </c>
      <c r="G655" s="41"/>
      <c r="H655" s="41"/>
      <c r="I655" s="218"/>
      <c r="J655" s="41"/>
      <c r="K655" s="41"/>
      <c r="L655" s="45"/>
      <c r="M655" s="219"/>
      <c r="N655" s="220"/>
      <c r="O655" s="85"/>
      <c r="P655" s="85"/>
      <c r="Q655" s="85"/>
      <c r="R655" s="85"/>
      <c r="S655" s="85"/>
      <c r="T655" s="86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T655" s="18" t="s">
        <v>148</v>
      </c>
      <c r="AU655" s="18" t="s">
        <v>83</v>
      </c>
    </row>
    <row r="656" s="13" customFormat="1">
      <c r="A656" s="13"/>
      <c r="B656" s="226"/>
      <c r="C656" s="227"/>
      <c r="D656" s="216" t="s">
        <v>159</v>
      </c>
      <c r="E656" s="228" t="s">
        <v>19</v>
      </c>
      <c r="F656" s="229" t="s">
        <v>947</v>
      </c>
      <c r="G656" s="227"/>
      <c r="H656" s="228" t="s">
        <v>19</v>
      </c>
      <c r="I656" s="230"/>
      <c r="J656" s="227"/>
      <c r="K656" s="227"/>
      <c r="L656" s="231"/>
      <c r="M656" s="232"/>
      <c r="N656" s="233"/>
      <c r="O656" s="233"/>
      <c r="P656" s="233"/>
      <c r="Q656" s="233"/>
      <c r="R656" s="233"/>
      <c r="S656" s="233"/>
      <c r="T656" s="234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35" t="s">
        <v>159</v>
      </c>
      <c r="AU656" s="235" t="s">
        <v>83</v>
      </c>
      <c r="AV656" s="13" t="s">
        <v>81</v>
      </c>
      <c r="AW656" s="13" t="s">
        <v>35</v>
      </c>
      <c r="AX656" s="13" t="s">
        <v>73</v>
      </c>
      <c r="AY656" s="235" t="s">
        <v>119</v>
      </c>
    </row>
    <row r="657" s="14" customFormat="1">
      <c r="A657" s="14"/>
      <c r="B657" s="236"/>
      <c r="C657" s="237"/>
      <c r="D657" s="216" t="s">
        <v>159</v>
      </c>
      <c r="E657" s="238" t="s">
        <v>19</v>
      </c>
      <c r="F657" s="239" t="s">
        <v>948</v>
      </c>
      <c r="G657" s="237"/>
      <c r="H657" s="240">
        <v>66</v>
      </c>
      <c r="I657" s="241"/>
      <c r="J657" s="237"/>
      <c r="K657" s="237"/>
      <c r="L657" s="242"/>
      <c r="M657" s="243"/>
      <c r="N657" s="244"/>
      <c r="O657" s="244"/>
      <c r="P657" s="244"/>
      <c r="Q657" s="244"/>
      <c r="R657" s="244"/>
      <c r="S657" s="244"/>
      <c r="T657" s="245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46" t="s">
        <v>159</v>
      </c>
      <c r="AU657" s="246" t="s">
        <v>83</v>
      </c>
      <c r="AV657" s="14" t="s">
        <v>83</v>
      </c>
      <c r="AW657" s="14" t="s">
        <v>35</v>
      </c>
      <c r="AX657" s="14" t="s">
        <v>81</v>
      </c>
      <c r="AY657" s="246" t="s">
        <v>119</v>
      </c>
    </row>
    <row r="658" s="2" customFormat="1" ht="16.5" customHeight="1">
      <c r="A658" s="39"/>
      <c r="B658" s="40"/>
      <c r="C658" s="262" t="s">
        <v>949</v>
      </c>
      <c r="D658" s="262" t="s">
        <v>350</v>
      </c>
      <c r="E658" s="263" t="s">
        <v>950</v>
      </c>
      <c r="F658" s="264" t="s">
        <v>951</v>
      </c>
      <c r="G658" s="265" t="s">
        <v>253</v>
      </c>
      <c r="H658" s="266">
        <v>105</v>
      </c>
      <c r="I658" s="267"/>
      <c r="J658" s="268">
        <f>ROUND(I658*H658,2)</f>
        <v>0</v>
      </c>
      <c r="K658" s="264" t="s">
        <v>19</v>
      </c>
      <c r="L658" s="269"/>
      <c r="M658" s="270" t="s">
        <v>19</v>
      </c>
      <c r="N658" s="271" t="s">
        <v>44</v>
      </c>
      <c r="O658" s="85"/>
      <c r="P658" s="212">
        <f>O658*H658</f>
        <v>0</v>
      </c>
      <c r="Q658" s="212">
        <v>0.016</v>
      </c>
      <c r="R658" s="212">
        <f>Q658*H658</f>
        <v>1.6799999999999999</v>
      </c>
      <c r="S658" s="212">
        <v>0</v>
      </c>
      <c r="T658" s="213">
        <f>S658*H658</f>
        <v>0</v>
      </c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R658" s="214" t="s">
        <v>428</v>
      </c>
      <c r="AT658" s="214" t="s">
        <v>350</v>
      </c>
      <c r="AU658" s="214" t="s">
        <v>83</v>
      </c>
      <c r="AY658" s="18" t="s">
        <v>119</v>
      </c>
      <c r="BE658" s="215">
        <f>IF(N658="základní",J658,0)</f>
        <v>0</v>
      </c>
      <c r="BF658" s="215">
        <f>IF(N658="snížená",J658,0)</f>
        <v>0</v>
      </c>
      <c r="BG658" s="215">
        <f>IF(N658="zákl. přenesená",J658,0)</f>
        <v>0</v>
      </c>
      <c r="BH658" s="215">
        <f>IF(N658="sníž. přenesená",J658,0)</f>
        <v>0</v>
      </c>
      <c r="BI658" s="215">
        <f>IF(N658="nulová",J658,0)</f>
        <v>0</v>
      </c>
      <c r="BJ658" s="18" t="s">
        <v>81</v>
      </c>
      <c r="BK658" s="215">
        <f>ROUND(I658*H658,2)</f>
        <v>0</v>
      </c>
      <c r="BL658" s="18" t="s">
        <v>324</v>
      </c>
      <c r="BM658" s="214" t="s">
        <v>952</v>
      </c>
    </row>
    <row r="659" s="2" customFormat="1">
      <c r="A659" s="39"/>
      <c r="B659" s="40"/>
      <c r="C659" s="41"/>
      <c r="D659" s="216" t="s">
        <v>125</v>
      </c>
      <c r="E659" s="41"/>
      <c r="F659" s="217" t="s">
        <v>951</v>
      </c>
      <c r="G659" s="41"/>
      <c r="H659" s="41"/>
      <c r="I659" s="218"/>
      <c r="J659" s="41"/>
      <c r="K659" s="41"/>
      <c r="L659" s="45"/>
      <c r="M659" s="219"/>
      <c r="N659" s="220"/>
      <c r="O659" s="85"/>
      <c r="P659" s="85"/>
      <c r="Q659" s="85"/>
      <c r="R659" s="85"/>
      <c r="S659" s="85"/>
      <c r="T659" s="86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T659" s="18" t="s">
        <v>125</v>
      </c>
      <c r="AU659" s="18" t="s">
        <v>83</v>
      </c>
    </row>
    <row r="660" s="2" customFormat="1">
      <c r="A660" s="39"/>
      <c r="B660" s="40"/>
      <c r="C660" s="41"/>
      <c r="D660" s="216" t="s">
        <v>126</v>
      </c>
      <c r="E660" s="41"/>
      <c r="F660" s="221" t="s">
        <v>953</v>
      </c>
      <c r="G660" s="41"/>
      <c r="H660" s="41"/>
      <c r="I660" s="218"/>
      <c r="J660" s="41"/>
      <c r="K660" s="41"/>
      <c r="L660" s="45"/>
      <c r="M660" s="219"/>
      <c r="N660" s="220"/>
      <c r="O660" s="85"/>
      <c r="P660" s="85"/>
      <c r="Q660" s="85"/>
      <c r="R660" s="85"/>
      <c r="S660" s="85"/>
      <c r="T660" s="86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T660" s="18" t="s">
        <v>126</v>
      </c>
      <c r="AU660" s="18" t="s">
        <v>83</v>
      </c>
    </row>
    <row r="661" s="13" customFormat="1">
      <c r="A661" s="13"/>
      <c r="B661" s="226"/>
      <c r="C661" s="227"/>
      <c r="D661" s="216" t="s">
        <v>159</v>
      </c>
      <c r="E661" s="228" t="s">
        <v>19</v>
      </c>
      <c r="F661" s="229" t="s">
        <v>939</v>
      </c>
      <c r="G661" s="227"/>
      <c r="H661" s="228" t="s">
        <v>19</v>
      </c>
      <c r="I661" s="230"/>
      <c r="J661" s="227"/>
      <c r="K661" s="227"/>
      <c r="L661" s="231"/>
      <c r="M661" s="232"/>
      <c r="N661" s="233"/>
      <c r="O661" s="233"/>
      <c r="P661" s="233"/>
      <c r="Q661" s="233"/>
      <c r="R661" s="233"/>
      <c r="S661" s="233"/>
      <c r="T661" s="234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35" t="s">
        <v>159</v>
      </c>
      <c r="AU661" s="235" t="s">
        <v>83</v>
      </c>
      <c r="AV661" s="13" t="s">
        <v>81</v>
      </c>
      <c r="AW661" s="13" t="s">
        <v>35</v>
      </c>
      <c r="AX661" s="13" t="s">
        <v>73</v>
      </c>
      <c r="AY661" s="235" t="s">
        <v>119</v>
      </c>
    </row>
    <row r="662" s="14" customFormat="1">
      <c r="A662" s="14"/>
      <c r="B662" s="236"/>
      <c r="C662" s="237"/>
      <c r="D662" s="216" t="s">
        <v>159</v>
      </c>
      <c r="E662" s="238" t="s">
        <v>19</v>
      </c>
      <c r="F662" s="239" t="s">
        <v>940</v>
      </c>
      <c r="G662" s="237"/>
      <c r="H662" s="240">
        <v>34</v>
      </c>
      <c r="I662" s="241"/>
      <c r="J662" s="237"/>
      <c r="K662" s="237"/>
      <c r="L662" s="242"/>
      <c r="M662" s="243"/>
      <c r="N662" s="244"/>
      <c r="O662" s="244"/>
      <c r="P662" s="244"/>
      <c r="Q662" s="244"/>
      <c r="R662" s="244"/>
      <c r="S662" s="244"/>
      <c r="T662" s="245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46" t="s">
        <v>159</v>
      </c>
      <c r="AU662" s="246" t="s">
        <v>83</v>
      </c>
      <c r="AV662" s="14" t="s">
        <v>83</v>
      </c>
      <c r="AW662" s="14" t="s">
        <v>35</v>
      </c>
      <c r="AX662" s="14" t="s">
        <v>73</v>
      </c>
      <c r="AY662" s="246" t="s">
        <v>119</v>
      </c>
    </row>
    <row r="663" s="13" customFormat="1">
      <c r="A663" s="13"/>
      <c r="B663" s="226"/>
      <c r="C663" s="227"/>
      <c r="D663" s="216" t="s">
        <v>159</v>
      </c>
      <c r="E663" s="228" t="s">
        <v>19</v>
      </c>
      <c r="F663" s="229" t="s">
        <v>947</v>
      </c>
      <c r="G663" s="227"/>
      <c r="H663" s="228" t="s">
        <v>19</v>
      </c>
      <c r="I663" s="230"/>
      <c r="J663" s="227"/>
      <c r="K663" s="227"/>
      <c r="L663" s="231"/>
      <c r="M663" s="232"/>
      <c r="N663" s="233"/>
      <c r="O663" s="233"/>
      <c r="P663" s="233"/>
      <c r="Q663" s="233"/>
      <c r="R663" s="233"/>
      <c r="S663" s="233"/>
      <c r="T663" s="234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35" t="s">
        <v>159</v>
      </c>
      <c r="AU663" s="235" t="s">
        <v>83</v>
      </c>
      <c r="AV663" s="13" t="s">
        <v>81</v>
      </c>
      <c r="AW663" s="13" t="s">
        <v>35</v>
      </c>
      <c r="AX663" s="13" t="s">
        <v>73</v>
      </c>
      <c r="AY663" s="235" t="s">
        <v>119</v>
      </c>
    </row>
    <row r="664" s="14" customFormat="1">
      <c r="A664" s="14"/>
      <c r="B664" s="236"/>
      <c r="C664" s="237"/>
      <c r="D664" s="216" t="s">
        <v>159</v>
      </c>
      <c r="E664" s="238" t="s">
        <v>19</v>
      </c>
      <c r="F664" s="239" t="s">
        <v>948</v>
      </c>
      <c r="G664" s="237"/>
      <c r="H664" s="240">
        <v>66</v>
      </c>
      <c r="I664" s="241"/>
      <c r="J664" s="237"/>
      <c r="K664" s="237"/>
      <c r="L664" s="242"/>
      <c r="M664" s="243"/>
      <c r="N664" s="244"/>
      <c r="O664" s="244"/>
      <c r="P664" s="244"/>
      <c r="Q664" s="244"/>
      <c r="R664" s="244"/>
      <c r="S664" s="244"/>
      <c r="T664" s="245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46" t="s">
        <v>159</v>
      </c>
      <c r="AU664" s="246" t="s">
        <v>83</v>
      </c>
      <c r="AV664" s="14" t="s">
        <v>83</v>
      </c>
      <c r="AW664" s="14" t="s">
        <v>35</v>
      </c>
      <c r="AX664" s="14" t="s">
        <v>73</v>
      </c>
      <c r="AY664" s="246" t="s">
        <v>119</v>
      </c>
    </row>
    <row r="665" s="15" customFormat="1">
      <c r="A665" s="15"/>
      <c r="B665" s="247"/>
      <c r="C665" s="248"/>
      <c r="D665" s="216" t="s">
        <v>159</v>
      </c>
      <c r="E665" s="249" t="s">
        <v>19</v>
      </c>
      <c r="F665" s="250" t="s">
        <v>161</v>
      </c>
      <c r="G665" s="248"/>
      <c r="H665" s="251">
        <v>100</v>
      </c>
      <c r="I665" s="252"/>
      <c r="J665" s="248"/>
      <c r="K665" s="248"/>
      <c r="L665" s="253"/>
      <c r="M665" s="254"/>
      <c r="N665" s="255"/>
      <c r="O665" s="255"/>
      <c r="P665" s="255"/>
      <c r="Q665" s="255"/>
      <c r="R665" s="255"/>
      <c r="S665" s="255"/>
      <c r="T665" s="256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T665" s="257" t="s">
        <v>159</v>
      </c>
      <c r="AU665" s="257" t="s">
        <v>83</v>
      </c>
      <c r="AV665" s="15" t="s">
        <v>118</v>
      </c>
      <c r="AW665" s="15" t="s">
        <v>35</v>
      </c>
      <c r="AX665" s="15" t="s">
        <v>81</v>
      </c>
      <c r="AY665" s="257" t="s">
        <v>119</v>
      </c>
    </row>
    <row r="666" s="14" customFormat="1">
      <c r="A666" s="14"/>
      <c r="B666" s="236"/>
      <c r="C666" s="237"/>
      <c r="D666" s="216" t="s">
        <v>159</v>
      </c>
      <c r="E666" s="237"/>
      <c r="F666" s="239" t="s">
        <v>954</v>
      </c>
      <c r="G666" s="237"/>
      <c r="H666" s="240">
        <v>105</v>
      </c>
      <c r="I666" s="241"/>
      <c r="J666" s="237"/>
      <c r="K666" s="237"/>
      <c r="L666" s="242"/>
      <c r="M666" s="243"/>
      <c r="N666" s="244"/>
      <c r="O666" s="244"/>
      <c r="P666" s="244"/>
      <c r="Q666" s="244"/>
      <c r="R666" s="244"/>
      <c r="S666" s="244"/>
      <c r="T666" s="245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46" t="s">
        <v>159</v>
      </c>
      <c r="AU666" s="246" t="s">
        <v>83</v>
      </c>
      <c r="AV666" s="14" t="s">
        <v>83</v>
      </c>
      <c r="AW666" s="14" t="s">
        <v>4</v>
      </c>
      <c r="AX666" s="14" t="s">
        <v>81</v>
      </c>
      <c r="AY666" s="246" t="s">
        <v>119</v>
      </c>
    </row>
    <row r="667" s="2" customFormat="1" ht="16.5" customHeight="1">
      <c r="A667" s="39"/>
      <c r="B667" s="40"/>
      <c r="C667" s="203" t="s">
        <v>955</v>
      </c>
      <c r="D667" s="203" t="s">
        <v>120</v>
      </c>
      <c r="E667" s="204" t="s">
        <v>956</v>
      </c>
      <c r="F667" s="205" t="s">
        <v>957</v>
      </c>
      <c r="G667" s="206" t="s">
        <v>413</v>
      </c>
      <c r="H667" s="207">
        <v>11.775</v>
      </c>
      <c r="I667" s="208"/>
      <c r="J667" s="209">
        <f>ROUND(I667*H667,2)</f>
        <v>0</v>
      </c>
      <c r="K667" s="205" t="s">
        <v>146</v>
      </c>
      <c r="L667" s="45"/>
      <c r="M667" s="210" t="s">
        <v>19</v>
      </c>
      <c r="N667" s="211" t="s">
        <v>44</v>
      </c>
      <c r="O667" s="85"/>
      <c r="P667" s="212">
        <f>O667*H667</f>
        <v>0</v>
      </c>
      <c r="Q667" s="212">
        <v>6.9999999999999994E-05</v>
      </c>
      <c r="R667" s="212">
        <f>Q667*H667</f>
        <v>0.00082425</v>
      </c>
      <c r="S667" s="212">
        <v>0</v>
      </c>
      <c r="T667" s="213">
        <f>S667*H667</f>
        <v>0</v>
      </c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R667" s="214" t="s">
        <v>324</v>
      </c>
      <c r="AT667" s="214" t="s">
        <v>120</v>
      </c>
      <c r="AU667" s="214" t="s">
        <v>83</v>
      </c>
      <c r="AY667" s="18" t="s">
        <v>119</v>
      </c>
      <c r="BE667" s="215">
        <f>IF(N667="základní",J667,0)</f>
        <v>0</v>
      </c>
      <c r="BF667" s="215">
        <f>IF(N667="snížená",J667,0)</f>
        <v>0</v>
      </c>
      <c r="BG667" s="215">
        <f>IF(N667="zákl. přenesená",J667,0)</f>
        <v>0</v>
      </c>
      <c r="BH667" s="215">
        <f>IF(N667="sníž. přenesená",J667,0)</f>
        <v>0</v>
      </c>
      <c r="BI667" s="215">
        <f>IF(N667="nulová",J667,0)</f>
        <v>0</v>
      </c>
      <c r="BJ667" s="18" t="s">
        <v>81</v>
      </c>
      <c r="BK667" s="215">
        <f>ROUND(I667*H667,2)</f>
        <v>0</v>
      </c>
      <c r="BL667" s="18" t="s">
        <v>324</v>
      </c>
      <c r="BM667" s="214" t="s">
        <v>958</v>
      </c>
    </row>
    <row r="668" s="2" customFormat="1">
      <c r="A668" s="39"/>
      <c r="B668" s="40"/>
      <c r="C668" s="41"/>
      <c r="D668" s="216" t="s">
        <v>125</v>
      </c>
      <c r="E668" s="41"/>
      <c r="F668" s="217" t="s">
        <v>959</v>
      </c>
      <c r="G668" s="41"/>
      <c r="H668" s="41"/>
      <c r="I668" s="218"/>
      <c r="J668" s="41"/>
      <c r="K668" s="41"/>
      <c r="L668" s="45"/>
      <c r="M668" s="219"/>
      <c r="N668" s="220"/>
      <c r="O668" s="85"/>
      <c r="P668" s="85"/>
      <c r="Q668" s="85"/>
      <c r="R668" s="85"/>
      <c r="S668" s="85"/>
      <c r="T668" s="86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T668" s="18" t="s">
        <v>125</v>
      </c>
      <c r="AU668" s="18" t="s">
        <v>83</v>
      </c>
    </row>
    <row r="669" s="2" customFormat="1">
      <c r="A669" s="39"/>
      <c r="B669" s="40"/>
      <c r="C669" s="41"/>
      <c r="D669" s="224" t="s">
        <v>148</v>
      </c>
      <c r="E669" s="41"/>
      <c r="F669" s="225" t="s">
        <v>960</v>
      </c>
      <c r="G669" s="41"/>
      <c r="H669" s="41"/>
      <c r="I669" s="218"/>
      <c r="J669" s="41"/>
      <c r="K669" s="41"/>
      <c r="L669" s="45"/>
      <c r="M669" s="219"/>
      <c r="N669" s="220"/>
      <c r="O669" s="85"/>
      <c r="P669" s="85"/>
      <c r="Q669" s="85"/>
      <c r="R669" s="85"/>
      <c r="S669" s="85"/>
      <c r="T669" s="86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T669" s="18" t="s">
        <v>148</v>
      </c>
      <c r="AU669" s="18" t="s">
        <v>83</v>
      </c>
    </row>
    <row r="670" s="13" customFormat="1">
      <c r="A670" s="13"/>
      <c r="B670" s="226"/>
      <c r="C670" s="227"/>
      <c r="D670" s="216" t="s">
        <v>159</v>
      </c>
      <c r="E670" s="228" t="s">
        <v>19</v>
      </c>
      <c r="F670" s="229" t="s">
        <v>608</v>
      </c>
      <c r="G670" s="227"/>
      <c r="H670" s="228" t="s">
        <v>19</v>
      </c>
      <c r="I670" s="230"/>
      <c r="J670" s="227"/>
      <c r="K670" s="227"/>
      <c r="L670" s="231"/>
      <c r="M670" s="232"/>
      <c r="N670" s="233"/>
      <c r="O670" s="233"/>
      <c r="P670" s="233"/>
      <c r="Q670" s="233"/>
      <c r="R670" s="233"/>
      <c r="S670" s="233"/>
      <c r="T670" s="234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35" t="s">
        <v>159</v>
      </c>
      <c r="AU670" s="235" t="s">
        <v>83</v>
      </c>
      <c r="AV670" s="13" t="s">
        <v>81</v>
      </c>
      <c r="AW670" s="13" t="s">
        <v>35</v>
      </c>
      <c r="AX670" s="13" t="s">
        <v>73</v>
      </c>
      <c r="AY670" s="235" t="s">
        <v>119</v>
      </c>
    </row>
    <row r="671" s="13" customFormat="1">
      <c r="A671" s="13"/>
      <c r="B671" s="226"/>
      <c r="C671" s="227"/>
      <c r="D671" s="216" t="s">
        <v>159</v>
      </c>
      <c r="E671" s="228" t="s">
        <v>19</v>
      </c>
      <c r="F671" s="229" t="s">
        <v>609</v>
      </c>
      <c r="G671" s="227"/>
      <c r="H671" s="228" t="s">
        <v>19</v>
      </c>
      <c r="I671" s="230"/>
      <c r="J671" s="227"/>
      <c r="K671" s="227"/>
      <c r="L671" s="231"/>
      <c r="M671" s="232"/>
      <c r="N671" s="233"/>
      <c r="O671" s="233"/>
      <c r="P671" s="233"/>
      <c r="Q671" s="233"/>
      <c r="R671" s="233"/>
      <c r="S671" s="233"/>
      <c r="T671" s="234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35" t="s">
        <v>159</v>
      </c>
      <c r="AU671" s="235" t="s">
        <v>83</v>
      </c>
      <c r="AV671" s="13" t="s">
        <v>81</v>
      </c>
      <c r="AW671" s="13" t="s">
        <v>35</v>
      </c>
      <c r="AX671" s="13" t="s">
        <v>73</v>
      </c>
      <c r="AY671" s="235" t="s">
        <v>119</v>
      </c>
    </row>
    <row r="672" s="14" customFormat="1">
      <c r="A672" s="14"/>
      <c r="B672" s="236"/>
      <c r="C672" s="237"/>
      <c r="D672" s="216" t="s">
        <v>159</v>
      </c>
      <c r="E672" s="238" t="s">
        <v>19</v>
      </c>
      <c r="F672" s="239" t="s">
        <v>961</v>
      </c>
      <c r="G672" s="237"/>
      <c r="H672" s="240">
        <v>11.775</v>
      </c>
      <c r="I672" s="241"/>
      <c r="J672" s="237"/>
      <c r="K672" s="237"/>
      <c r="L672" s="242"/>
      <c r="M672" s="243"/>
      <c r="N672" s="244"/>
      <c r="O672" s="244"/>
      <c r="P672" s="244"/>
      <c r="Q672" s="244"/>
      <c r="R672" s="244"/>
      <c r="S672" s="244"/>
      <c r="T672" s="245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46" t="s">
        <v>159</v>
      </c>
      <c r="AU672" s="246" t="s">
        <v>83</v>
      </c>
      <c r="AV672" s="14" t="s">
        <v>83</v>
      </c>
      <c r="AW672" s="14" t="s">
        <v>35</v>
      </c>
      <c r="AX672" s="14" t="s">
        <v>81</v>
      </c>
      <c r="AY672" s="246" t="s">
        <v>119</v>
      </c>
    </row>
    <row r="673" s="2" customFormat="1" ht="16.5" customHeight="1">
      <c r="A673" s="39"/>
      <c r="B673" s="40"/>
      <c r="C673" s="262" t="s">
        <v>962</v>
      </c>
      <c r="D673" s="262" t="s">
        <v>350</v>
      </c>
      <c r="E673" s="263" t="s">
        <v>963</v>
      </c>
      <c r="F673" s="264" t="s">
        <v>964</v>
      </c>
      <c r="G673" s="265" t="s">
        <v>327</v>
      </c>
      <c r="H673" s="266">
        <v>0.012</v>
      </c>
      <c r="I673" s="267"/>
      <c r="J673" s="268">
        <f>ROUND(I673*H673,2)</f>
        <v>0</v>
      </c>
      <c r="K673" s="264" t="s">
        <v>146</v>
      </c>
      <c r="L673" s="269"/>
      <c r="M673" s="270" t="s">
        <v>19</v>
      </c>
      <c r="N673" s="271" t="s">
        <v>44</v>
      </c>
      <c r="O673" s="85"/>
      <c r="P673" s="212">
        <f>O673*H673</f>
        <v>0</v>
      </c>
      <c r="Q673" s="212">
        <v>1</v>
      </c>
      <c r="R673" s="212">
        <f>Q673*H673</f>
        <v>0.012</v>
      </c>
      <c r="S673" s="212">
        <v>0</v>
      </c>
      <c r="T673" s="213">
        <f>S673*H673</f>
        <v>0</v>
      </c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R673" s="214" t="s">
        <v>428</v>
      </c>
      <c r="AT673" s="214" t="s">
        <v>350</v>
      </c>
      <c r="AU673" s="214" t="s">
        <v>83</v>
      </c>
      <c r="AY673" s="18" t="s">
        <v>119</v>
      </c>
      <c r="BE673" s="215">
        <f>IF(N673="základní",J673,0)</f>
        <v>0</v>
      </c>
      <c r="BF673" s="215">
        <f>IF(N673="snížená",J673,0)</f>
        <v>0</v>
      </c>
      <c r="BG673" s="215">
        <f>IF(N673="zákl. přenesená",J673,0)</f>
        <v>0</v>
      </c>
      <c r="BH673" s="215">
        <f>IF(N673="sníž. přenesená",J673,0)</f>
        <v>0</v>
      </c>
      <c r="BI673" s="215">
        <f>IF(N673="nulová",J673,0)</f>
        <v>0</v>
      </c>
      <c r="BJ673" s="18" t="s">
        <v>81</v>
      </c>
      <c r="BK673" s="215">
        <f>ROUND(I673*H673,2)</f>
        <v>0</v>
      </c>
      <c r="BL673" s="18" t="s">
        <v>324</v>
      </c>
      <c r="BM673" s="214" t="s">
        <v>965</v>
      </c>
    </row>
    <row r="674" s="2" customFormat="1">
      <c r="A674" s="39"/>
      <c r="B674" s="40"/>
      <c r="C674" s="41"/>
      <c r="D674" s="216" t="s">
        <v>125</v>
      </c>
      <c r="E674" s="41"/>
      <c r="F674" s="217" t="s">
        <v>964</v>
      </c>
      <c r="G674" s="41"/>
      <c r="H674" s="41"/>
      <c r="I674" s="218"/>
      <c r="J674" s="41"/>
      <c r="K674" s="41"/>
      <c r="L674" s="45"/>
      <c r="M674" s="219"/>
      <c r="N674" s="220"/>
      <c r="O674" s="85"/>
      <c r="P674" s="85"/>
      <c r="Q674" s="85"/>
      <c r="R674" s="85"/>
      <c r="S674" s="85"/>
      <c r="T674" s="86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T674" s="18" t="s">
        <v>125</v>
      </c>
      <c r="AU674" s="18" t="s">
        <v>83</v>
      </c>
    </row>
    <row r="675" s="2" customFormat="1">
      <c r="A675" s="39"/>
      <c r="B675" s="40"/>
      <c r="C675" s="41"/>
      <c r="D675" s="216" t="s">
        <v>126</v>
      </c>
      <c r="E675" s="41"/>
      <c r="F675" s="221" t="s">
        <v>953</v>
      </c>
      <c r="G675" s="41"/>
      <c r="H675" s="41"/>
      <c r="I675" s="218"/>
      <c r="J675" s="41"/>
      <c r="K675" s="41"/>
      <c r="L675" s="45"/>
      <c r="M675" s="219"/>
      <c r="N675" s="220"/>
      <c r="O675" s="85"/>
      <c r="P675" s="85"/>
      <c r="Q675" s="85"/>
      <c r="R675" s="85"/>
      <c r="S675" s="85"/>
      <c r="T675" s="86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T675" s="18" t="s">
        <v>126</v>
      </c>
      <c r="AU675" s="18" t="s">
        <v>83</v>
      </c>
    </row>
    <row r="676" s="13" customFormat="1">
      <c r="A676" s="13"/>
      <c r="B676" s="226"/>
      <c r="C676" s="227"/>
      <c r="D676" s="216" t="s">
        <v>159</v>
      </c>
      <c r="E676" s="228" t="s">
        <v>19</v>
      </c>
      <c r="F676" s="229" t="s">
        <v>608</v>
      </c>
      <c r="G676" s="227"/>
      <c r="H676" s="228" t="s">
        <v>19</v>
      </c>
      <c r="I676" s="230"/>
      <c r="J676" s="227"/>
      <c r="K676" s="227"/>
      <c r="L676" s="231"/>
      <c r="M676" s="232"/>
      <c r="N676" s="233"/>
      <c r="O676" s="233"/>
      <c r="P676" s="233"/>
      <c r="Q676" s="233"/>
      <c r="R676" s="233"/>
      <c r="S676" s="233"/>
      <c r="T676" s="234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35" t="s">
        <v>159</v>
      </c>
      <c r="AU676" s="235" t="s">
        <v>83</v>
      </c>
      <c r="AV676" s="13" t="s">
        <v>81</v>
      </c>
      <c r="AW676" s="13" t="s">
        <v>35</v>
      </c>
      <c r="AX676" s="13" t="s">
        <v>73</v>
      </c>
      <c r="AY676" s="235" t="s">
        <v>119</v>
      </c>
    </row>
    <row r="677" s="13" customFormat="1">
      <c r="A677" s="13"/>
      <c r="B677" s="226"/>
      <c r="C677" s="227"/>
      <c r="D677" s="216" t="s">
        <v>159</v>
      </c>
      <c r="E677" s="228" t="s">
        <v>19</v>
      </c>
      <c r="F677" s="229" t="s">
        <v>609</v>
      </c>
      <c r="G677" s="227"/>
      <c r="H677" s="228" t="s">
        <v>19</v>
      </c>
      <c r="I677" s="230"/>
      <c r="J677" s="227"/>
      <c r="K677" s="227"/>
      <c r="L677" s="231"/>
      <c r="M677" s="232"/>
      <c r="N677" s="233"/>
      <c r="O677" s="233"/>
      <c r="P677" s="233"/>
      <c r="Q677" s="233"/>
      <c r="R677" s="233"/>
      <c r="S677" s="233"/>
      <c r="T677" s="234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35" t="s">
        <v>159</v>
      </c>
      <c r="AU677" s="235" t="s">
        <v>83</v>
      </c>
      <c r="AV677" s="13" t="s">
        <v>81</v>
      </c>
      <c r="AW677" s="13" t="s">
        <v>35</v>
      </c>
      <c r="AX677" s="13" t="s">
        <v>73</v>
      </c>
      <c r="AY677" s="235" t="s">
        <v>119</v>
      </c>
    </row>
    <row r="678" s="14" customFormat="1">
      <c r="A678" s="14"/>
      <c r="B678" s="236"/>
      <c r="C678" s="237"/>
      <c r="D678" s="216" t="s">
        <v>159</v>
      </c>
      <c r="E678" s="238" t="s">
        <v>19</v>
      </c>
      <c r="F678" s="239" t="s">
        <v>966</v>
      </c>
      <c r="G678" s="237"/>
      <c r="H678" s="240">
        <v>0.012</v>
      </c>
      <c r="I678" s="241"/>
      <c r="J678" s="237"/>
      <c r="K678" s="237"/>
      <c r="L678" s="242"/>
      <c r="M678" s="243"/>
      <c r="N678" s="244"/>
      <c r="O678" s="244"/>
      <c r="P678" s="244"/>
      <c r="Q678" s="244"/>
      <c r="R678" s="244"/>
      <c r="S678" s="244"/>
      <c r="T678" s="245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46" t="s">
        <v>159</v>
      </c>
      <c r="AU678" s="246" t="s">
        <v>83</v>
      </c>
      <c r="AV678" s="14" t="s">
        <v>83</v>
      </c>
      <c r="AW678" s="14" t="s">
        <v>35</v>
      </c>
      <c r="AX678" s="14" t="s">
        <v>81</v>
      </c>
      <c r="AY678" s="246" t="s">
        <v>119</v>
      </c>
    </row>
    <row r="679" s="2" customFormat="1" ht="16.5" customHeight="1">
      <c r="A679" s="39"/>
      <c r="B679" s="40"/>
      <c r="C679" s="203" t="s">
        <v>967</v>
      </c>
      <c r="D679" s="203" t="s">
        <v>120</v>
      </c>
      <c r="E679" s="204" t="s">
        <v>968</v>
      </c>
      <c r="F679" s="205" t="s">
        <v>969</v>
      </c>
      <c r="G679" s="206" t="s">
        <v>327</v>
      </c>
      <c r="H679" s="207">
        <v>1.7330000000000001</v>
      </c>
      <c r="I679" s="208"/>
      <c r="J679" s="209">
        <f>ROUND(I679*H679,2)</f>
        <v>0</v>
      </c>
      <c r="K679" s="205" t="s">
        <v>146</v>
      </c>
      <c r="L679" s="45"/>
      <c r="M679" s="210" t="s">
        <v>19</v>
      </c>
      <c r="N679" s="211" t="s">
        <v>44</v>
      </c>
      <c r="O679" s="85"/>
      <c r="P679" s="212">
        <f>O679*H679</f>
        <v>0</v>
      </c>
      <c r="Q679" s="212">
        <v>0</v>
      </c>
      <c r="R679" s="212">
        <f>Q679*H679</f>
        <v>0</v>
      </c>
      <c r="S679" s="212">
        <v>0</v>
      </c>
      <c r="T679" s="213">
        <f>S679*H679</f>
        <v>0</v>
      </c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R679" s="214" t="s">
        <v>324</v>
      </c>
      <c r="AT679" s="214" t="s">
        <v>120</v>
      </c>
      <c r="AU679" s="214" t="s">
        <v>83</v>
      </c>
      <c r="AY679" s="18" t="s">
        <v>119</v>
      </c>
      <c r="BE679" s="215">
        <f>IF(N679="základní",J679,0)</f>
        <v>0</v>
      </c>
      <c r="BF679" s="215">
        <f>IF(N679="snížená",J679,0)</f>
        <v>0</v>
      </c>
      <c r="BG679" s="215">
        <f>IF(N679="zákl. přenesená",J679,0)</f>
        <v>0</v>
      </c>
      <c r="BH679" s="215">
        <f>IF(N679="sníž. přenesená",J679,0)</f>
        <v>0</v>
      </c>
      <c r="BI679" s="215">
        <f>IF(N679="nulová",J679,0)</f>
        <v>0</v>
      </c>
      <c r="BJ679" s="18" t="s">
        <v>81</v>
      </c>
      <c r="BK679" s="215">
        <f>ROUND(I679*H679,2)</f>
        <v>0</v>
      </c>
      <c r="BL679" s="18" t="s">
        <v>324</v>
      </c>
      <c r="BM679" s="214" t="s">
        <v>970</v>
      </c>
    </row>
    <row r="680" s="2" customFormat="1">
      <c r="A680" s="39"/>
      <c r="B680" s="40"/>
      <c r="C680" s="41"/>
      <c r="D680" s="216" t="s">
        <v>125</v>
      </c>
      <c r="E680" s="41"/>
      <c r="F680" s="217" t="s">
        <v>971</v>
      </c>
      <c r="G680" s="41"/>
      <c r="H680" s="41"/>
      <c r="I680" s="218"/>
      <c r="J680" s="41"/>
      <c r="K680" s="41"/>
      <c r="L680" s="45"/>
      <c r="M680" s="219"/>
      <c r="N680" s="220"/>
      <c r="O680" s="85"/>
      <c r="P680" s="85"/>
      <c r="Q680" s="85"/>
      <c r="R680" s="85"/>
      <c r="S680" s="85"/>
      <c r="T680" s="86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T680" s="18" t="s">
        <v>125</v>
      </c>
      <c r="AU680" s="18" t="s">
        <v>83</v>
      </c>
    </row>
    <row r="681" s="2" customFormat="1">
      <c r="A681" s="39"/>
      <c r="B681" s="40"/>
      <c r="C681" s="41"/>
      <c r="D681" s="224" t="s">
        <v>148</v>
      </c>
      <c r="E681" s="41"/>
      <c r="F681" s="225" t="s">
        <v>972</v>
      </c>
      <c r="G681" s="41"/>
      <c r="H681" s="41"/>
      <c r="I681" s="218"/>
      <c r="J681" s="41"/>
      <c r="K681" s="41"/>
      <c r="L681" s="45"/>
      <c r="M681" s="258"/>
      <c r="N681" s="259"/>
      <c r="O681" s="260"/>
      <c r="P681" s="260"/>
      <c r="Q681" s="260"/>
      <c r="R681" s="260"/>
      <c r="S681" s="260"/>
      <c r="T681" s="261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T681" s="18" t="s">
        <v>148</v>
      </c>
      <c r="AU681" s="18" t="s">
        <v>83</v>
      </c>
    </row>
    <row r="682" s="2" customFormat="1" ht="6.96" customHeight="1">
      <c r="A682" s="39"/>
      <c r="B682" s="60"/>
      <c r="C682" s="61"/>
      <c r="D682" s="61"/>
      <c r="E682" s="61"/>
      <c r="F682" s="61"/>
      <c r="G682" s="61"/>
      <c r="H682" s="61"/>
      <c r="I682" s="61"/>
      <c r="J682" s="61"/>
      <c r="K682" s="61"/>
      <c r="L682" s="45"/>
      <c r="M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</row>
  </sheetData>
  <sheetProtection sheet="1" autoFilter="0" formatColumns="0" formatRows="0" objects="1" scenarios="1" spinCount="100000" saltValue="dlM1HW+aSOqiy+u6MwMbjV0DnokVTUFlpVfgp16a30BpfUywjs9qHbO8wU56TLjS4z7AoolUZey0aDX7c8n/bg==" hashValue="ne+BPlNHAn+XEiUjOUVMS28ZJpSEvL4bSTiAYKvIELhRed5NcvK3S8Lo03fWKoOLA5Ys+aapDTdebsMbzCnkpg==" algorithmName="SHA-512" password="CC35"/>
  <autoFilter ref="C92:K681"/>
  <mergeCells count="9">
    <mergeCell ref="E7:H7"/>
    <mergeCell ref="E9:H9"/>
    <mergeCell ref="E18:H18"/>
    <mergeCell ref="E27:H27"/>
    <mergeCell ref="E48:H48"/>
    <mergeCell ref="E50:H50"/>
    <mergeCell ref="E83:H83"/>
    <mergeCell ref="E85:H85"/>
    <mergeCell ref="L2:V2"/>
  </mergeCells>
  <hyperlinks>
    <hyperlink ref="F98" r:id="rId1" display="https://podminky.urs.cz/item/CS_URS_2021_02/111301111"/>
    <hyperlink ref="F102" r:id="rId2" display="https://podminky.urs.cz/item/CS_URS_2021_02/113107113"/>
    <hyperlink ref="F108" r:id="rId3" display="https://podminky.urs.cz/item/CS_URS_2021_02/113107134"/>
    <hyperlink ref="F112" r:id="rId4" display="https://podminky.urs.cz/item/CS_URS_2021_02/113107142"/>
    <hyperlink ref="F118" r:id="rId5" display="https://podminky.urs.cz/item/CS_URS_2021_02/113154113"/>
    <hyperlink ref="F123" r:id="rId6" display="https://podminky.urs.cz/item/CS_URS_2021_02/113201112"/>
    <hyperlink ref="F129" r:id="rId7" display="https://podminky.urs.cz/item/CS_URS_2021_02/119005133"/>
    <hyperlink ref="F133" r:id="rId8" display="https://podminky.urs.cz/item/CS_URS_2021_02/121112003"/>
    <hyperlink ref="F137" r:id="rId9" display="https://podminky.urs.cz/item/CS_URS_2021_02/131213101"/>
    <hyperlink ref="F142" r:id="rId10" display="https://podminky.urs.cz/item/CS_URS_2021_02/132212111"/>
    <hyperlink ref="F152" r:id="rId11" display="https://podminky.urs.cz/item/CS_URS_2021_02/162202111"/>
    <hyperlink ref="F156" r:id="rId12" display="https://podminky.urs.cz/item/CS_URS_2021_02/162251101"/>
    <hyperlink ref="F163" r:id="rId13" display="https://podminky.urs.cz/item/CS_URS_2021_02/162702119"/>
    <hyperlink ref="F169" r:id="rId14" display="https://podminky.urs.cz/item/CS_URS_2021_02/162751119"/>
    <hyperlink ref="F178" r:id="rId15" display="https://podminky.urs.cz/item/CS_URS_2021_02/167151101"/>
    <hyperlink ref="F189" r:id="rId16" display="https://podminky.urs.cz/item/CS_URS_2021_02/171201221"/>
    <hyperlink ref="F199" r:id="rId17" display="https://podminky.urs.cz/item/CS_URS_2021_02/171251201"/>
    <hyperlink ref="F211" r:id="rId18" display="https://podminky.urs.cz/item/CS_URS_2021_02/174111101"/>
    <hyperlink ref="F225" r:id="rId19" display="https://podminky.urs.cz/item/CS_URS_2021_02/181351003"/>
    <hyperlink ref="F237" r:id="rId20" display="https://podminky.urs.cz/item/CS_URS_2021_02/182103811"/>
    <hyperlink ref="F243" r:id="rId21" display="https://podminky.urs.cz/item/CS_URS_2021_02/182111111"/>
    <hyperlink ref="F257" r:id="rId22" display="https://podminky.urs.cz/item/CS_URS_2021_02/183111112"/>
    <hyperlink ref="F261" r:id="rId23" display="https://podminky.urs.cz/item/CS_URS_2021_02/183405211"/>
    <hyperlink ref="F268" r:id="rId24" display="https://podminky.urs.cz/item/CS_URS_2021_02/183405291"/>
    <hyperlink ref="F272" r:id="rId25" display="https://podminky.urs.cz/item/CS_URS_2021_02/184102110"/>
    <hyperlink ref="F280" r:id="rId26" display="https://podminky.urs.cz/item/CS_URS_2021_02/185803111"/>
    <hyperlink ref="F285" r:id="rId27" display="https://podminky.urs.cz/item/CS_URS_2021_02/185804312"/>
    <hyperlink ref="F291" r:id="rId28" display="https://podminky.urs.cz/item/CS_URS_2021_02/338171111"/>
    <hyperlink ref="F298" r:id="rId29" display="https://podminky.urs.cz/item/CS_URS_2021_02/339921132"/>
    <hyperlink ref="F316" r:id="rId30" display="https://podminky.urs.cz/item/CS_URS_2021_02/341311811"/>
    <hyperlink ref="F323" r:id="rId31" display="https://podminky.urs.cz/item/CS_URS_2021_02/341351311"/>
    <hyperlink ref="F330" r:id="rId32" display="https://podminky.urs.cz/item/CS_URS_2021_02/341351312"/>
    <hyperlink ref="F337" r:id="rId33" display="https://podminky.urs.cz/item/CS_URS_2021_02/342361821"/>
    <hyperlink ref="F343" r:id="rId34" display="https://podminky.urs.cz/item/CS_URS_2021_02/342362021"/>
    <hyperlink ref="F349" r:id="rId35" display="https://podminky.urs.cz/item/CS_URS_2021_02/348401130"/>
    <hyperlink ref="F357" r:id="rId36" display="https://podminky.urs.cz/item/CS_URS_2021_02/457542111"/>
    <hyperlink ref="F363" r:id="rId37" display="https://podminky.urs.cz/item/CS_URS_2021_02/564851111"/>
    <hyperlink ref="F369" r:id="rId38" display="https://podminky.urs.cz/item/CS_URS_2021_02/564911511"/>
    <hyperlink ref="F373" r:id="rId39" display="https://podminky.urs.cz/item/CS_URS_2021_02/572241121"/>
    <hyperlink ref="F379" r:id="rId40" display="https://podminky.urs.cz/item/CS_URS_2021_02/573231106"/>
    <hyperlink ref="F383" r:id="rId41" display="https://podminky.urs.cz/item/CS_URS_2021_02/573231108"/>
    <hyperlink ref="F387" r:id="rId42" display="https://podminky.urs.cz/item/CS_URS_2021_02/577133111"/>
    <hyperlink ref="F393" r:id="rId43" display="https://podminky.urs.cz/item/CS_URS_2021_02/577144111"/>
    <hyperlink ref="F397" r:id="rId44" display="https://podminky.urs.cz/item/CS_URS_2021_02/596211110"/>
    <hyperlink ref="F411" r:id="rId45" display="https://podminky.urs.cz/item/CS_URS_2021_02/899331111"/>
    <hyperlink ref="F416" r:id="rId46" display="https://podminky.urs.cz/item/CS_URS_2021_02/914111111"/>
    <hyperlink ref="F421" r:id="rId47" display="https://podminky.urs.cz/item/CS_URS_2021_02/914511112"/>
    <hyperlink ref="F426" r:id="rId48" display="https://podminky.urs.cz/item/CS_URS_2021_02/916131213"/>
    <hyperlink ref="F434" r:id="rId49" display="https://podminky.urs.cz/item/CS_URS_2021_02/916231213"/>
    <hyperlink ref="F446" r:id="rId50" display="https://podminky.urs.cz/item/CS_URS_2021_02/919112222"/>
    <hyperlink ref="F452" r:id="rId51" display="https://podminky.urs.cz/item/CS_URS_2021_02/919122121"/>
    <hyperlink ref="F458" r:id="rId52" display="https://podminky.urs.cz/item/CS_URS_2021_02/935113111"/>
    <hyperlink ref="F468" r:id="rId53" display="https://podminky.urs.cz/item/CS_URS_2021_02/953961216"/>
    <hyperlink ref="F475" r:id="rId54" display="https://podminky.urs.cz/item/CS_URS_2021_02/962022490"/>
    <hyperlink ref="F479" r:id="rId55" display="https://podminky.urs.cz/item/CS_URS_2021_02/962042321"/>
    <hyperlink ref="F483" r:id="rId56" display="https://podminky.urs.cz/item/CS_URS_2021_02/963022819"/>
    <hyperlink ref="F489" r:id="rId57" display="https://podminky.urs.cz/item/CS_URS_2021_02/966006132"/>
    <hyperlink ref="F494" r:id="rId58" display="https://podminky.urs.cz/item/CS_URS_2021_02/966006211"/>
    <hyperlink ref="F498" r:id="rId59" display="https://podminky.urs.cz/item/CS_URS_2021_02/966072811"/>
    <hyperlink ref="F503" r:id="rId60" display="https://podminky.urs.cz/item/CS_URS_2021_02/977211132"/>
    <hyperlink ref="F508" r:id="rId61" display="https://podminky.urs.cz/item/CS_URS_2021_02/985131111"/>
    <hyperlink ref="F516" r:id="rId62" display="https://podminky.urs.cz/item/CS_URS_2021_02/985142111"/>
    <hyperlink ref="F523" r:id="rId63" display="https://podminky.urs.cz/item/CS_URS_2021_02/985221111"/>
    <hyperlink ref="F539" r:id="rId64" display="https://podminky.urs.cz/item/CS_URS_2021_02/985231111"/>
    <hyperlink ref="F544" r:id="rId65" display="https://podminky.urs.cz/item/CS_URS_2021_02/985232111"/>
    <hyperlink ref="F550" r:id="rId66" display="https://podminky.urs.cz/item/CS_URS_2021_02/985323111"/>
    <hyperlink ref="F557" r:id="rId67" display="https://podminky.urs.cz/item/CS_URS_2021_02/985324211"/>
    <hyperlink ref="F565" r:id="rId68" display="https://podminky.urs.cz/item/CS_URS_2021_02/985331219"/>
    <hyperlink ref="F574" r:id="rId69" display="https://podminky.urs.cz/item/CS_URS_2021_02/997013631"/>
    <hyperlink ref="F578" r:id="rId70" display="https://podminky.urs.cz/item/CS_URS_2021_02/997013847"/>
    <hyperlink ref="F582" r:id="rId71" display="https://podminky.urs.cz/item/CS_URS_2021_02/997013863"/>
    <hyperlink ref="F586" r:id="rId72" display="https://podminky.urs.cz/item/CS_URS_2021_02/997221571"/>
    <hyperlink ref="F589" r:id="rId73" display="https://podminky.urs.cz/item/CS_URS_2021_02/997221579"/>
    <hyperlink ref="F594" r:id="rId74" display="https://podminky.urs.cz/item/CS_URS_2021_02/997221612"/>
    <hyperlink ref="F597" r:id="rId75" display="https://podminky.urs.cz/item/CS_URS_2021_02/997221861"/>
    <hyperlink ref="F604" r:id="rId76" display="https://podminky.urs.cz/item/CS_URS_2021_02/997221873"/>
    <hyperlink ref="F611" r:id="rId77" display="https://podminky.urs.cz/item/CS_URS_2021_02/998225111"/>
    <hyperlink ref="F616" r:id="rId78" display="https://podminky.urs.cz/item/CS_URS_2021_02/711112001"/>
    <hyperlink ref="F625" r:id="rId79" display="https://podminky.urs.cz/item/CS_URS_2021_02/711112002"/>
    <hyperlink ref="F634" r:id="rId80" display="https://podminky.urs.cz/item/CS_URS_2021_02/998711101"/>
    <hyperlink ref="F638" r:id="rId81" display="https://podminky.urs.cz/item/CS_URS_2021_02/764002841"/>
    <hyperlink ref="F642" r:id="rId82" display="https://podminky.urs.cz/item/CS_URS_2021_02/764214604"/>
    <hyperlink ref="F646" r:id="rId83" display="https://podminky.urs.cz/item/CS_URS_2021_02/998764101"/>
    <hyperlink ref="F650" r:id="rId84" display="https://podminky.urs.cz/item/CS_URS_2021_02/767163101"/>
    <hyperlink ref="F655" r:id="rId85" display="https://podminky.urs.cz/item/CS_URS_2021_02/767163121"/>
    <hyperlink ref="F669" r:id="rId86" display="https://podminky.urs.cz/item/CS_URS_2021_02/767995111"/>
    <hyperlink ref="F681" r:id="rId87" display="https://podminky.urs.cz/item/CS_URS_2021_02/998767101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88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hidden="1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83</v>
      </c>
    </row>
    <row r="4" hidden="1" s="1" customFormat="1" ht="24.96" customHeight="1">
      <c r="B4" s="21"/>
      <c r="D4" s="131" t="s">
        <v>90</v>
      </c>
      <c r="L4" s="21"/>
      <c r="M4" s="132" t="s">
        <v>10</v>
      </c>
      <c r="AT4" s="18" t="s">
        <v>4</v>
      </c>
    </row>
    <row r="5" hidden="1" s="1" customFormat="1" ht="6.96" customHeight="1">
      <c r="B5" s="21"/>
      <c r="L5" s="21"/>
    </row>
    <row r="6" hidden="1" s="1" customFormat="1" ht="12" customHeight="1">
      <c r="B6" s="21"/>
      <c r="D6" s="133" t="s">
        <v>16</v>
      </c>
      <c r="L6" s="21"/>
    </row>
    <row r="7" hidden="1" s="1" customFormat="1" ht="16.5" customHeight="1">
      <c r="B7" s="21"/>
      <c r="E7" s="134" t="str">
        <f>'Rekapitulace stavby'!K6</f>
        <v>KARLOVY VARY, STEZKA MEZI ULICEMI F. X. ŠALDY A TÁBORSKÁ</v>
      </c>
      <c r="F7" s="133"/>
      <c r="G7" s="133"/>
      <c r="H7" s="133"/>
      <c r="L7" s="21"/>
    </row>
    <row r="8" hidden="1" s="2" customFormat="1" ht="12" customHeight="1">
      <c r="A8" s="39"/>
      <c r="B8" s="45"/>
      <c r="C8" s="39"/>
      <c r="D8" s="133" t="s">
        <v>91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hidden="1" s="2" customFormat="1" ht="16.5" customHeight="1">
      <c r="A9" s="39"/>
      <c r="B9" s="45"/>
      <c r="C9" s="39"/>
      <c r="D9" s="39"/>
      <c r="E9" s="136" t="s">
        <v>973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hidden="1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hidden="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hidden="1" s="2" customFormat="1" ht="12" customHeight="1">
      <c r="A12" s="39"/>
      <c r="B12" s="45"/>
      <c r="C12" s="39"/>
      <c r="D12" s="133" t="s">
        <v>21</v>
      </c>
      <c r="E12" s="39"/>
      <c r="F12" s="137" t="s">
        <v>27</v>
      </c>
      <c r="G12" s="39"/>
      <c r="H12" s="39"/>
      <c r="I12" s="133" t="s">
        <v>23</v>
      </c>
      <c r="J12" s="138" t="str">
        <f>'Rekapitulace stavby'!AN8</f>
        <v>19. 4. 2022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hidden="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hidden="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hidden="1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hidden="1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hidden="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hidden="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hidden="1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hidden="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>29159342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hidden="1" s="2" customFormat="1" ht="18" customHeight="1">
      <c r="A21" s="39"/>
      <c r="B21" s="45"/>
      <c r="C21" s="39"/>
      <c r="D21" s="39"/>
      <c r="E21" s="137" t="str">
        <f>IF('Rekapitulace stavby'!E17="","",'Rekapitulace stavby'!E17)</f>
        <v>Woring s.r.o.</v>
      </c>
      <c r="F21" s="39"/>
      <c r="G21" s="39"/>
      <c r="H21" s="39"/>
      <c r="I21" s="133" t="s">
        <v>28</v>
      </c>
      <c r="J21" s="137" t="str">
        <f>IF('Rekapitulace stavby'!AN17="","",'Rekapitulace stavby'!AN17)</f>
        <v>CZ29159342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hidden="1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hidden="1" s="2" customFormat="1" ht="12" customHeight="1">
      <c r="A23" s="39"/>
      <c r="B23" s="45"/>
      <c r="C23" s="39"/>
      <c r="D23" s="133" t="s">
        <v>36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>29159342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hidden="1" s="2" customFormat="1" ht="18" customHeight="1">
      <c r="A24" s="39"/>
      <c r="B24" s="45"/>
      <c r="C24" s="39"/>
      <c r="D24" s="39"/>
      <c r="E24" s="137" t="str">
        <f>IF('Rekapitulace stavby'!E20="","",'Rekapitulace stavby'!E20)</f>
        <v>Woring s.r.o.</v>
      </c>
      <c r="F24" s="39"/>
      <c r="G24" s="39"/>
      <c r="H24" s="39"/>
      <c r="I24" s="133" t="s">
        <v>28</v>
      </c>
      <c r="J24" s="137" t="str">
        <f>IF('Rekapitulace stavby'!AN20="","",'Rekapitulace stavby'!AN20)</f>
        <v>CZ29159342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hidden="1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hidden="1" s="2" customFormat="1" ht="12" customHeight="1">
      <c r="A26" s="39"/>
      <c r="B26" s="45"/>
      <c r="C26" s="39"/>
      <c r="D26" s="133" t="s">
        <v>37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hidden="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hidden="1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hidden="1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hidden="1" s="2" customFormat="1" ht="25.44" customHeight="1">
      <c r="A30" s="39"/>
      <c r="B30" s="45"/>
      <c r="C30" s="39"/>
      <c r="D30" s="144" t="s">
        <v>39</v>
      </c>
      <c r="E30" s="39"/>
      <c r="F30" s="39"/>
      <c r="G30" s="39"/>
      <c r="H30" s="39"/>
      <c r="I30" s="39"/>
      <c r="J30" s="145">
        <f>ROUND(J86,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hidden="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hidden="1" s="2" customFormat="1" ht="14.4" customHeight="1">
      <c r="A32" s="39"/>
      <c r="B32" s="45"/>
      <c r="C32" s="39"/>
      <c r="D32" s="39"/>
      <c r="E32" s="39"/>
      <c r="F32" s="146" t="s">
        <v>41</v>
      </c>
      <c r="G32" s="39"/>
      <c r="H32" s="39"/>
      <c r="I32" s="146" t="s">
        <v>40</v>
      </c>
      <c r="J32" s="146" t="s">
        <v>42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hidden="1" s="2" customFormat="1" ht="14.4" customHeight="1">
      <c r="A33" s="39"/>
      <c r="B33" s="45"/>
      <c r="C33" s="39"/>
      <c r="D33" s="147" t="s">
        <v>43</v>
      </c>
      <c r="E33" s="133" t="s">
        <v>44</v>
      </c>
      <c r="F33" s="148">
        <f>ROUND((SUM(BE86:BE295)),  2)</f>
        <v>0</v>
      </c>
      <c r="G33" s="39"/>
      <c r="H33" s="39"/>
      <c r="I33" s="149">
        <v>0.20999999999999999</v>
      </c>
      <c r="J33" s="148">
        <f>ROUND(((SUM(BE86:BE295))*I33),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hidden="1" s="2" customFormat="1" ht="14.4" customHeight="1">
      <c r="A34" s="39"/>
      <c r="B34" s="45"/>
      <c r="C34" s="39"/>
      <c r="D34" s="39"/>
      <c r="E34" s="133" t="s">
        <v>45</v>
      </c>
      <c r="F34" s="148">
        <f>ROUND((SUM(BF86:BF295)),  2)</f>
        <v>0</v>
      </c>
      <c r="G34" s="39"/>
      <c r="H34" s="39"/>
      <c r="I34" s="149">
        <v>0.14999999999999999</v>
      </c>
      <c r="J34" s="148">
        <f>ROUND(((SUM(BF86:BF295))*I34),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46</v>
      </c>
      <c r="F35" s="148">
        <f>ROUND((SUM(BG86:BG295)),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47</v>
      </c>
      <c r="F36" s="148">
        <f>ROUND((SUM(BH86:BH295)),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48</v>
      </c>
      <c r="F37" s="148">
        <f>ROUND((SUM(BI86:BI295)),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25.44" customHeight="1">
      <c r="A39" s="39"/>
      <c r="B39" s="45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hidden="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hidden="1"/>
    <row r="42" hidden="1"/>
    <row r="43" hidden="1"/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93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KARLOVY VARY, STEZKA MEZI ULICEMI F. X. ŠALDY A TÁBORSKÁ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91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SO 201 - Nové opěrné zdi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19. 4. 2022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31</v>
      </c>
      <c r="J54" s="37" t="str">
        <f>E21</f>
        <v>Woring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>Woring s.r.o.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94</v>
      </c>
      <c r="D57" s="163"/>
      <c r="E57" s="163"/>
      <c r="F57" s="163"/>
      <c r="G57" s="163"/>
      <c r="H57" s="163"/>
      <c r="I57" s="163"/>
      <c r="J57" s="164" t="s">
        <v>95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71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96</v>
      </c>
    </row>
    <row r="60" s="9" customFormat="1" ht="24.96" customHeight="1">
      <c r="A60" s="9"/>
      <c r="B60" s="166"/>
      <c r="C60" s="167"/>
      <c r="D60" s="168" t="s">
        <v>202</v>
      </c>
      <c r="E60" s="169"/>
      <c r="F60" s="169"/>
      <c r="G60" s="169"/>
      <c r="H60" s="169"/>
      <c r="I60" s="169"/>
      <c r="J60" s="170">
        <f>J87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203</v>
      </c>
      <c r="E61" s="175"/>
      <c r="F61" s="175"/>
      <c r="G61" s="175"/>
      <c r="H61" s="175"/>
      <c r="I61" s="175"/>
      <c r="J61" s="176">
        <f>J88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974</v>
      </c>
      <c r="E62" s="175"/>
      <c r="F62" s="175"/>
      <c r="G62" s="175"/>
      <c r="H62" s="175"/>
      <c r="I62" s="175"/>
      <c r="J62" s="176">
        <f>J198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204</v>
      </c>
      <c r="E63" s="175"/>
      <c r="F63" s="175"/>
      <c r="G63" s="175"/>
      <c r="H63" s="175"/>
      <c r="I63" s="175"/>
      <c r="J63" s="176">
        <f>J243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2"/>
      <c r="C64" s="173"/>
      <c r="D64" s="174" t="s">
        <v>207</v>
      </c>
      <c r="E64" s="175"/>
      <c r="F64" s="175"/>
      <c r="G64" s="175"/>
      <c r="H64" s="175"/>
      <c r="I64" s="175"/>
      <c r="J64" s="176">
        <f>J260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2"/>
      <c r="C65" s="173"/>
      <c r="D65" s="174" t="s">
        <v>209</v>
      </c>
      <c r="E65" s="175"/>
      <c r="F65" s="175"/>
      <c r="G65" s="175"/>
      <c r="H65" s="175"/>
      <c r="I65" s="175"/>
      <c r="J65" s="176">
        <f>J282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2"/>
      <c r="C66" s="173"/>
      <c r="D66" s="174" t="s">
        <v>211</v>
      </c>
      <c r="E66" s="175"/>
      <c r="F66" s="175"/>
      <c r="G66" s="175"/>
      <c r="H66" s="175"/>
      <c r="I66" s="175"/>
      <c r="J66" s="176">
        <f>J292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6.96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="2" customFormat="1" ht="6.96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24.96" customHeight="1">
      <c r="A73" s="39"/>
      <c r="B73" s="40"/>
      <c r="C73" s="24" t="s">
        <v>103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6.5" customHeight="1">
      <c r="A76" s="39"/>
      <c r="B76" s="40"/>
      <c r="C76" s="41"/>
      <c r="D76" s="41"/>
      <c r="E76" s="161" t="str">
        <f>E7</f>
        <v>KARLOVY VARY, STEZKA MEZI ULICEMI F. X. ŠALDY A TÁBORSKÁ</v>
      </c>
      <c r="F76" s="33"/>
      <c r="G76" s="33"/>
      <c r="H76" s="33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91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6.5" customHeight="1">
      <c r="A78" s="39"/>
      <c r="B78" s="40"/>
      <c r="C78" s="41"/>
      <c r="D78" s="41"/>
      <c r="E78" s="70" t="str">
        <f>E9</f>
        <v>SO 201 - Nové opěrné zdi</v>
      </c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21</v>
      </c>
      <c r="D80" s="41"/>
      <c r="E80" s="41"/>
      <c r="F80" s="28" t="str">
        <f>F12</f>
        <v xml:space="preserve"> </v>
      </c>
      <c r="G80" s="41"/>
      <c r="H80" s="41"/>
      <c r="I80" s="33" t="s">
        <v>23</v>
      </c>
      <c r="J80" s="73" t="str">
        <f>IF(J12="","",J12)</f>
        <v>19. 4. 2022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5.15" customHeight="1">
      <c r="A82" s="39"/>
      <c r="B82" s="40"/>
      <c r="C82" s="33" t="s">
        <v>25</v>
      </c>
      <c r="D82" s="41"/>
      <c r="E82" s="41"/>
      <c r="F82" s="28" t="str">
        <f>E15</f>
        <v xml:space="preserve"> </v>
      </c>
      <c r="G82" s="41"/>
      <c r="H82" s="41"/>
      <c r="I82" s="33" t="s">
        <v>31</v>
      </c>
      <c r="J82" s="37" t="str">
        <f>E21</f>
        <v>Woring s.r.o.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5.15" customHeight="1">
      <c r="A83" s="39"/>
      <c r="B83" s="40"/>
      <c r="C83" s="33" t="s">
        <v>29</v>
      </c>
      <c r="D83" s="41"/>
      <c r="E83" s="41"/>
      <c r="F83" s="28" t="str">
        <f>IF(E18="","",E18)</f>
        <v>Vyplň údaj</v>
      </c>
      <c r="G83" s="41"/>
      <c r="H83" s="41"/>
      <c r="I83" s="33" t="s">
        <v>36</v>
      </c>
      <c r="J83" s="37" t="str">
        <f>E24</f>
        <v>Woring s.r.o.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0.32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11" customFormat="1" ht="29.28" customHeight="1">
      <c r="A85" s="178"/>
      <c r="B85" s="179"/>
      <c r="C85" s="180" t="s">
        <v>104</v>
      </c>
      <c r="D85" s="181" t="s">
        <v>58</v>
      </c>
      <c r="E85" s="181" t="s">
        <v>54</v>
      </c>
      <c r="F85" s="181" t="s">
        <v>55</v>
      </c>
      <c r="G85" s="181" t="s">
        <v>105</v>
      </c>
      <c r="H85" s="181" t="s">
        <v>106</v>
      </c>
      <c r="I85" s="181" t="s">
        <v>107</v>
      </c>
      <c r="J85" s="181" t="s">
        <v>95</v>
      </c>
      <c r="K85" s="182" t="s">
        <v>108</v>
      </c>
      <c r="L85" s="183"/>
      <c r="M85" s="93" t="s">
        <v>19</v>
      </c>
      <c r="N85" s="94" t="s">
        <v>43</v>
      </c>
      <c r="O85" s="94" t="s">
        <v>109</v>
      </c>
      <c r="P85" s="94" t="s">
        <v>110</v>
      </c>
      <c r="Q85" s="94" t="s">
        <v>111</v>
      </c>
      <c r="R85" s="94" t="s">
        <v>112</v>
      </c>
      <c r="S85" s="94" t="s">
        <v>113</v>
      </c>
      <c r="T85" s="95" t="s">
        <v>114</v>
      </c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</row>
    <row r="86" s="2" customFormat="1" ht="22.8" customHeight="1">
      <c r="A86" s="39"/>
      <c r="B86" s="40"/>
      <c r="C86" s="100" t="s">
        <v>115</v>
      </c>
      <c r="D86" s="41"/>
      <c r="E86" s="41"/>
      <c r="F86" s="41"/>
      <c r="G86" s="41"/>
      <c r="H86" s="41"/>
      <c r="I86" s="41"/>
      <c r="J86" s="184">
        <f>BK86</f>
        <v>0</v>
      </c>
      <c r="K86" s="41"/>
      <c r="L86" s="45"/>
      <c r="M86" s="96"/>
      <c r="N86" s="185"/>
      <c r="O86" s="97"/>
      <c r="P86" s="186">
        <f>P87</f>
        <v>0</v>
      </c>
      <c r="Q86" s="97"/>
      <c r="R86" s="186">
        <f>R87</f>
        <v>0</v>
      </c>
      <c r="S86" s="97"/>
      <c r="T86" s="187">
        <f>T87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72</v>
      </c>
      <c r="AU86" s="18" t="s">
        <v>96</v>
      </c>
      <c r="BK86" s="188">
        <f>BK87</f>
        <v>0</v>
      </c>
    </row>
    <row r="87" s="12" customFormat="1" ht="25.92" customHeight="1">
      <c r="A87" s="12"/>
      <c r="B87" s="189"/>
      <c r="C87" s="190"/>
      <c r="D87" s="191" t="s">
        <v>72</v>
      </c>
      <c r="E87" s="192" t="s">
        <v>216</v>
      </c>
      <c r="F87" s="192" t="s">
        <v>217</v>
      </c>
      <c r="G87" s="190"/>
      <c r="H87" s="190"/>
      <c r="I87" s="193"/>
      <c r="J87" s="194">
        <f>BK87</f>
        <v>0</v>
      </c>
      <c r="K87" s="190"/>
      <c r="L87" s="195"/>
      <c r="M87" s="196"/>
      <c r="N87" s="197"/>
      <c r="O87" s="197"/>
      <c r="P87" s="198">
        <f>P88+P198+P243+P260+P282+P292</f>
        <v>0</v>
      </c>
      <c r="Q87" s="197"/>
      <c r="R87" s="198">
        <f>R88+R198+R243+R260+R282+R292</f>
        <v>0</v>
      </c>
      <c r="S87" s="197"/>
      <c r="T87" s="199">
        <f>T88+T198+T243+T260+T282+T292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81</v>
      </c>
      <c r="AT87" s="201" t="s">
        <v>72</v>
      </c>
      <c r="AU87" s="201" t="s">
        <v>73</v>
      </c>
      <c r="AY87" s="200" t="s">
        <v>119</v>
      </c>
      <c r="BK87" s="202">
        <f>BK88+BK198+BK243+BK260+BK282+BK292</f>
        <v>0</v>
      </c>
    </row>
    <row r="88" s="12" customFormat="1" ht="22.8" customHeight="1">
      <c r="A88" s="12"/>
      <c r="B88" s="189"/>
      <c r="C88" s="190"/>
      <c r="D88" s="191" t="s">
        <v>72</v>
      </c>
      <c r="E88" s="222" t="s">
        <v>81</v>
      </c>
      <c r="F88" s="222" t="s">
        <v>218</v>
      </c>
      <c r="G88" s="190"/>
      <c r="H88" s="190"/>
      <c r="I88" s="193"/>
      <c r="J88" s="223">
        <f>BK88</f>
        <v>0</v>
      </c>
      <c r="K88" s="190"/>
      <c r="L88" s="195"/>
      <c r="M88" s="196"/>
      <c r="N88" s="197"/>
      <c r="O88" s="197"/>
      <c r="P88" s="198">
        <f>SUM(P89:P197)</f>
        <v>0</v>
      </c>
      <c r="Q88" s="197"/>
      <c r="R88" s="198">
        <f>SUM(R89:R197)</f>
        <v>0</v>
      </c>
      <c r="S88" s="197"/>
      <c r="T88" s="199">
        <f>SUM(T89:T197)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81</v>
      </c>
      <c r="AT88" s="201" t="s">
        <v>72</v>
      </c>
      <c r="AU88" s="201" t="s">
        <v>81</v>
      </c>
      <c r="AY88" s="200" t="s">
        <v>119</v>
      </c>
      <c r="BK88" s="202">
        <f>SUM(BK89:BK197)</f>
        <v>0</v>
      </c>
    </row>
    <row r="89" s="2" customFormat="1" ht="21.75" customHeight="1">
      <c r="A89" s="39"/>
      <c r="B89" s="40"/>
      <c r="C89" s="203" t="s">
        <v>81</v>
      </c>
      <c r="D89" s="203" t="s">
        <v>120</v>
      </c>
      <c r="E89" s="204" t="s">
        <v>975</v>
      </c>
      <c r="F89" s="205" t="s">
        <v>976</v>
      </c>
      <c r="G89" s="206" t="s">
        <v>272</v>
      </c>
      <c r="H89" s="207">
        <v>52.924999999999997</v>
      </c>
      <c r="I89" s="208"/>
      <c r="J89" s="209">
        <f>ROUND(I89*H89,2)</f>
        <v>0</v>
      </c>
      <c r="K89" s="205" t="s">
        <v>146</v>
      </c>
      <c r="L89" s="45"/>
      <c r="M89" s="210" t="s">
        <v>19</v>
      </c>
      <c r="N89" s="211" t="s">
        <v>44</v>
      </c>
      <c r="O89" s="85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4" t="s">
        <v>118</v>
      </c>
      <c r="AT89" s="214" t="s">
        <v>120</v>
      </c>
      <c r="AU89" s="214" t="s">
        <v>83</v>
      </c>
      <c r="AY89" s="18" t="s">
        <v>119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18" t="s">
        <v>81</v>
      </c>
      <c r="BK89" s="215">
        <f>ROUND(I89*H89,2)</f>
        <v>0</v>
      </c>
      <c r="BL89" s="18" t="s">
        <v>118</v>
      </c>
      <c r="BM89" s="214" t="s">
        <v>118</v>
      </c>
    </row>
    <row r="90" s="2" customFormat="1">
      <c r="A90" s="39"/>
      <c r="B90" s="40"/>
      <c r="C90" s="41"/>
      <c r="D90" s="216" t="s">
        <v>125</v>
      </c>
      <c r="E90" s="41"/>
      <c r="F90" s="217" t="s">
        <v>977</v>
      </c>
      <c r="G90" s="41"/>
      <c r="H90" s="41"/>
      <c r="I90" s="218"/>
      <c r="J90" s="41"/>
      <c r="K90" s="41"/>
      <c r="L90" s="45"/>
      <c r="M90" s="219"/>
      <c r="N90" s="220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125</v>
      </c>
      <c r="AU90" s="18" t="s">
        <v>83</v>
      </c>
    </row>
    <row r="91" s="2" customFormat="1">
      <c r="A91" s="39"/>
      <c r="B91" s="40"/>
      <c r="C91" s="41"/>
      <c r="D91" s="224" t="s">
        <v>148</v>
      </c>
      <c r="E91" s="41"/>
      <c r="F91" s="225" t="s">
        <v>978</v>
      </c>
      <c r="G91" s="41"/>
      <c r="H91" s="41"/>
      <c r="I91" s="218"/>
      <c r="J91" s="41"/>
      <c r="K91" s="41"/>
      <c r="L91" s="45"/>
      <c r="M91" s="219"/>
      <c r="N91" s="220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148</v>
      </c>
      <c r="AU91" s="18" t="s">
        <v>83</v>
      </c>
    </row>
    <row r="92" s="13" customFormat="1">
      <c r="A92" s="13"/>
      <c r="B92" s="226"/>
      <c r="C92" s="227"/>
      <c r="D92" s="216" t="s">
        <v>159</v>
      </c>
      <c r="E92" s="228" t="s">
        <v>19</v>
      </c>
      <c r="F92" s="229" t="s">
        <v>979</v>
      </c>
      <c r="G92" s="227"/>
      <c r="H92" s="228" t="s">
        <v>19</v>
      </c>
      <c r="I92" s="230"/>
      <c r="J92" s="227"/>
      <c r="K92" s="227"/>
      <c r="L92" s="231"/>
      <c r="M92" s="232"/>
      <c r="N92" s="233"/>
      <c r="O92" s="233"/>
      <c r="P92" s="233"/>
      <c r="Q92" s="233"/>
      <c r="R92" s="233"/>
      <c r="S92" s="233"/>
      <c r="T92" s="234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5" t="s">
        <v>159</v>
      </c>
      <c r="AU92" s="235" t="s">
        <v>83</v>
      </c>
      <c r="AV92" s="13" t="s">
        <v>81</v>
      </c>
      <c r="AW92" s="13" t="s">
        <v>35</v>
      </c>
      <c r="AX92" s="13" t="s">
        <v>73</v>
      </c>
      <c r="AY92" s="235" t="s">
        <v>119</v>
      </c>
    </row>
    <row r="93" s="13" customFormat="1">
      <c r="A93" s="13"/>
      <c r="B93" s="226"/>
      <c r="C93" s="227"/>
      <c r="D93" s="216" t="s">
        <v>159</v>
      </c>
      <c r="E93" s="228" t="s">
        <v>19</v>
      </c>
      <c r="F93" s="229" t="s">
        <v>980</v>
      </c>
      <c r="G93" s="227"/>
      <c r="H93" s="228" t="s">
        <v>19</v>
      </c>
      <c r="I93" s="230"/>
      <c r="J93" s="227"/>
      <c r="K93" s="227"/>
      <c r="L93" s="231"/>
      <c r="M93" s="232"/>
      <c r="N93" s="233"/>
      <c r="O93" s="233"/>
      <c r="P93" s="233"/>
      <c r="Q93" s="233"/>
      <c r="R93" s="233"/>
      <c r="S93" s="233"/>
      <c r="T93" s="23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5" t="s">
        <v>159</v>
      </c>
      <c r="AU93" s="235" t="s">
        <v>83</v>
      </c>
      <c r="AV93" s="13" t="s">
        <v>81</v>
      </c>
      <c r="AW93" s="13" t="s">
        <v>35</v>
      </c>
      <c r="AX93" s="13" t="s">
        <v>73</v>
      </c>
      <c r="AY93" s="235" t="s">
        <v>119</v>
      </c>
    </row>
    <row r="94" s="14" customFormat="1">
      <c r="A94" s="14"/>
      <c r="B94" s="236"/>
      <c r="C94" s="237"/>
      <c r="D94" s="216" t="s">
        <v>159</v>
      </c>
      <c r="E94" s="238" t="s">
        <v>19</v>
      </c>
      <c r="F94" s="239" t="s">
        <v>981</v>
      </c>
      <c r="G94" s="237"/>
      <c r="H94" s="240">
        <v>23.760000000000002</v>
      </c>
      <c r="I94" s="241"/>
      <c r="J94" s="237"/>
      <c r="K94" s="237"/>
      <c r="L94" s="242"/>
      <c r="M94" s="243"/>
      <c r="N94" s="244"/>
      <c r="O94" s="244"/>
      <c r="P94" s="244"/>
      <c r="Q94" s="244"/>
      <c r="R94" s="244"/>
      <c r="S94" s="244"/>
      <c r="T94" s="245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6" t="s">
        <v>159</v>
      </c>
      <c r="AU94" s="246" t="s">
        <v>83</v>
      </c>
      <c r="AV94" s="14" t="s">
        <v>83</v>
      </c>
      <c r="AW94" s="14" t="s">
        <v>35</v>
      </c>
      <c r="AX94" s="14" t="s">
        <v>73</v>
      </c>
      <c r="AY94" s="246" t="s">
        <v>119</v>
      </c>
    </row>
    <row r="95" s="14" customFormat="1">
      <c r="A95" s="14"/>
      <c r="B95" s="236"/>
      <c r="C95" s="237"/>
      <c r="D95" s="216" t="s">
        <v>159</v>
      </c>
      <c r="E95" s="238" t="s">
        <v>19</v>
      </c>
      <c r="F95" s="239" t="s">
        <v>982</v>
      </c>
      <c r="G95" s="237"/>
      <c r="H95" s="240">
        <v>-3.6000000000000001</v>
      </c>
      <c r="I95" s="241"/>
      <c r="J95" s="237"/>
      <c r="K95" s="237"/>
      <c r="L95" s="242"/>
      <c r="M95" s="243"/>
      <c r="N95" s="244"/>
      <c r="O95" s="244"/>
      <c r="P95" s="244"/>
      <c r="Q95" s="244"/>
      <c r="R95" s="244"/>
      <c r="S95" s="244"/>
      <c r="T95" s="245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6" t="s">
        <v>159</v>
      </c>
      <c r="AU95" s="246" t="s">
        <v>83</v>
      </c>
      <c r="AV95" s="14" t="s">
        <v>83</v>
      </c>
      <c r="AW95" s="14" t="s">
        <v>35</v>
      </c>
      <c r="AX95" s="14" t="s">
        <v>73</v>
      </c>
      <c r="AY95" s="246" t="s">
        <v>119</v>
      </c>
    </row>
    <row r="96" s="13" customFormat="1">
      <c r="A96" s="13"/>
      <c r="B96" s="226"/>
      <c r="C96" s="227"/>
      <c r="D96" s="216" t="s">
        <v>159</v>
      </c>
      <c r="E96" s="228" t="s">
        <v>19</v>
      </c>
      <c r="F96" s="229" t="s">
        <v>983</v>
      </c>
      <c r="G96" s="227"/>
      <c r="H96" s="228" t="s">
        <v>19</v>
      </c>
      <c r="I96" s="230"/>
      <c r="J96" s="227"/>
      <c r="K96" s="227"/>
      <c r="L96" s="231"/>
      <c r="M96" s="232"/>
      <c r="N96" s="233"/>
      <c r="O96" s="233"/>
      <c r="P96" s="233"/>
      <c r="Q96" s="233"/>
      <c r="R96" s="233"/>
      <c r="S96" s="233"/>
      <c r="T96" s="23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5" t="s">
        <v>159</v>
      </c>
      <c r="AU96" s="235" t="s">
        <v>83</v>
      </c>
      <c r="AV96" s="13" t="s">
        <v>81</v>
      </c>
      <c r="AW96" s="13" t="s">
        <v>35</v>
      </c>
      <c r="AX96" s="13" t="s">
        <v>73</v>
      </c>
      <c r="AY96" s="235" t="s">
        <v>119</v>
      </c>
    </row>
    <row r="97" s="14" customFormat="1">
      <c r="A97" s="14"/>
      <c r="B97" s="236"/>
      <c r="C97" s="237"/>
      <c r="D97" s="216" t="s">
        <v>159</v>
      </c>
      <c r="E97" s="238" t="s">
        <v>19</v>
      </c>
      <c r="F97" s="239" t="s">
        <v>984</v>
      </c>
      <c r="G97" s="237"/>
      <c r="H97" s="240">
        <v>16.184999999999999</v>
      </c>
      <c r="I97" s="241"/>
      <c r="J97" s="237"/>
      <c r="K97" s="237"/>
      <c r="L97" s="242"/>
      <c r="M97" s="243"/>
      <c r="N97" s="244"/>
      <c r="O97" s="244"/>
      <c r="P97" s="244"/>
      <c r="Q97" s="244"/>
      <c r="R97" s="244"/>
      <c r="S97" s="244"/>
      <c r="T97" s="24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6" t="s">
        <v>159</v>
      </c>
      <c r="AU97" s="246" t="s">
        <v>83</v>
      </c>
      <c r="AV97" s="14" t="s">
        <v>83</v>
      </c>
      <c r="AW97" s="14" t="s">
        <v>35</v>
      </c>
      <c r="AX97" s="14" t="s">
        <v>73</v>
      </c>
      <c r="AY97" s="246" t="s">
        <v>119</v>
      </c>
    </row>
    <row r="98" s="14" customFormat="1">
      <c r="A98" s="14"/>
      <c r="B98" s="236"/>
      <c r="C98" s="237"/>
      <c r="D98" s="216" t="s">
        <v>159</v>
      </c>
      <c r="E98" s="238" t="s">
        <v>19</v>
      </c>
      <c r="F98" s="239" t="s">
        <v>985</v>
      </c>
      <c r="G98" s="237"/>
      <c r="H98" s="240">
        <v>-4.9800000000000004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6" t="s">
        <v>159</v>
      </c>
      <c r="AU98" s="246" t="s">
        <v>83</v>
      </c>
      <c r="AV98" s="14" t="s">
        <v>83</v>
      </c>
      <c r="AW98" s="14" t="s">
        <v>35</v>
      </c>
      <c r="AX98" s="14" t="s">
        <v>73</v>
      </c>
      <c r="AY98" s="246" t="s">
        <v>119</v>
      </c>
    </row>
    <row r="99" s="13" customFormat="1">
      <c r="A99" s="13"/>
      <c r="B99" s="226"/>
      <c r="C99" s="227"/>
      <c r="D99" s="216" t="s">
        <v>159</v>
      </c>
      <c r="E99" s="228" t="s">
        <v>19</v>
      </c>
      <c r="F99" s="229" t="s">
        <v>986</v>
      </c>
      <c r="G99" s="227"/>
      <c r="H99" s="228" t="s">
        <v>19</v>
      </c>
      <c r="I99" s="230"/>
      <c r="J99" s="227"/>
      <c r="K99" s="227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159</v>
      </c>
      <c r="AU99" s="235" t="s">
        <v>83</v>
      </c>
      <c r="AV99" s="13" t="s">
        <v>81</v>
      </c>
      <c r="AW99" s="13" t="s">
        <v>35</v>
      </c>
      <c r="AX99" s="13" t="s">
        <v>73</v>
      </c>
      <c r="AY99" s="235" t="s">
        <v>119</v>
      </c>
    </row>
    <row r="100" s="14" customFormat="1">
      <c r="A100" s="14"/>
      <c r="B100" s="236"/>
      <c r="C100" s="237"/>
      <c r="D100" s="216" t="s">
        <v>159</v>
      </c>
      <c r="E100" s="238" t="s">
        <v>19</v>
      </c>
      <c r="F100" s="239" t="s">
        <v>987</v>
      </c>
      <c r="G100" s="237"/>
      <c r="H100" s="240">
        <v>30.800000000000001</v>
      </c>
      <c r="I100" s="241"/>
      <c r="J100" s="237"/>
      <c r="K100" s="237"/>
      <c r="L100" s="242"/>
      <c r="M100" s="243"/>
      <c r="N100" s="244"/>
      <c r="O100" s="244"/>
      <c r="P100" s="244"/>
      <c r="Q100" s="244"/>
      <c r="R100" s="244"/>
      <c r="S100" s="244"/>
      <c r="T100" s="24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6" t="s">
        <v>159</v>
      </c>
      <c r="AU100" s="246" t="s">
        <v>83</v>
      </c>
      <c r="AV100" s="14" t="s">
        <v>83</v>
      </c>
      <c r="AW100" s="14" t="s">
        <v>35</v>
      </c>
      <c r="AX100" s="14" t="s">
        <v>73</v>
      </c>
      <c r="AY100" s="246" t="s">
        <v>119</v>
      </c>
    </row>
    <row r="101" s="14" customFormat="1">
      <c r="A101" s="14"/>
      <c r="B101" s="236"/>
      <c r="C101" s="237"/>
      <c r="D101" s="216" t="s">
        <v>159</v>
      </c>
      <c r="E101" s="238" t="s">
        <v>19</v>
      </c>
      <c r="F101" s="239" t="s">
        <v>988</v>
      </c>
      <c r="G101" s="237"/>
      <c r="H101" s="240">
        <v>-9.2400000000000002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6" t="s">
        <v>159</v>
      </c>
      <c r="AU101" s="246" t="s">
        <v>83</v>
      </c>
      <c r="AV101" s="14" t="s">
        <v>83</v>
      </c>
      <c r="AW101" s="14" t="s">
        <v>35</v>
      </c>
      <c r="AX101" s="14" t="s">
        <v>73</v>
      </c>
      <c r="AY101" s="246" t="s">
        <v>119</v>
      </c>
    </row>
    <row r="102" s="15" customFormat="1">
      <c r="A102" s="15"/>
      <c r="B102" s="247"/>
      <c r="C102" s="248"/>
      <c r="D102" s="216" t="s">
        <v>159</v>
      </c>
      <c r="E102" s="249" t="s">
        <v>19</v>
      </c>
      <c r="F102" s="250" t="s">
        <v>161</v>
      </c>
      <c r="G102" s="248"/>
      <c r="H102" s="251">
        <v>52.924999999999997</v>
      </c>
      <c r="I102" s="252"/>
      <c r="J102" s="248"/>
      <c r="K102" s="248"/>
      <c r="L102" s="253"/>
      <c r="M102" s="254"/>
      <c r="N102" s="255"/>
      <c r="O102" s="255"/>
      <c r="P102" s="255"/>
      <c r="Q102" s="255"/>
      <c r="R102" s="255"/>
      <c r="S102" s="255"/>
      <c r="T102" s="256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57" t="s">
        <v>159</v>
      </c>
      <c r="AU102" s="257" t="s">
        <v>83</v>
      </c>
      <c r="AV102" s="15" t="s">
        <v>118</v>
      </c>
      <c r="AW102" s="15" t="s">
        <v>35</v>
      </c>
      <c r="AX102" s="15" t="s">
        <v>81</v>
      </c>
      <c r="AY102" s="257" t="s">
        <v>119</v>
      </c>
    </row>
    <row r="103" s="2" customFormat="1" ht="16.5" customHeight="1">
      <c r="A103" s="39"/>
      <c r="B103" s="40"/>
      <c r="C103" s="203" t="s">
        <v>83</v>
      </c>
      <c r="D103" s="203" t="s">
        <v>120</v>
      </c>
      <c r="E103" s="204" t="s">
        <v>989</v>
      </c>
      <c r="F103" s="205" t="s">
        <v>990</v>
      </c>
      <c r="G103" s="206" t="s">
        <v>272</v>
      </c>
      <c r="H103" s="207">
        <v>17.82</v>
      </c>
      <c r="I103" s="208"/>
      <c r="J103" s="209">
        <f>ROUND(I103*H103,2)</f>
        <v>0</v>
      </c>
      <c r="K103" s="205" t="s">
        <v>146</v>
      </c>
      <c r="L103" s="45"/>
      <c r="M103" s="210" t="s">
        <v>19</v>
      </c>
      <c r="N103" s="211" t="s">
        <v>44</v>
      </c>
      <c r="O103" s="85"/>
      <c r="P103" s="212">
        <f>O103*H103</f>
        <v>0</v>
      </c>
      <c r="Q103" s="212">
        <v>0</v>
      </c>
      <c r="R103" s="212">
        <f>Q103*H103</f>
        <v>0</v>
      </c>
      <c r="S103" s="212">
        <v>0</v>
      </c>
      <c r="T103" s="21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4" t="s">
        <v>118</v>
      </c>
      <c r="AT103" s="214" t="s">
        <v>120</v>
      </c>
      <c r="AU103" s="214" t="s">
        <v>83</v>
      </c>
      <c r="AY103" s="18" t="s">
        <v>119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18" t="s">
        <v>81</v>
      </c>
      <c r="BK103" s="215">
        <f>ROUND(I103*H103,2)</f>
        <v>0</v>
      </c>
      <c r="BL103" s="18" t="s">
        <v>118</v>
      </c>
      <c r="BM103" s="214" t="s">
        <v>150</v>
      </c>
    </row>
    <row r="104" s="2" customFormat="1">
      <c r="A104" s="39"/>
      <c r="B104" s="40"/>
      <c r="C104" s="41"/>
      <c r="D104" s="216" t="s">
        <v>125</v>
      </c>
      <c r="E104" s="41"/>
      <c r="F104" s="217" t="s">
        <v>991</v>
      </c>
      <c r="G104" s="41"/>
      <c r="H104" s="41"/>
      <c r="I104" s="218"/>
      <c r="J104" s="41"/>
      <c r="K104" s="41"/>
      <c r="L104" s="45"/>
      <c r="M104" s="219"/>
      <c r="N104" s="22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125</v>
      </c>
      <c r="AU104" s="18" t="s">
        <v>83</v>
      </c>
    </row>
    <row r="105" s="2" customFormat="1">
      <c r="A105" s="39"/>
      <c r="B105" s="40"/>
      <c r="C105" s="41"/>
      <c r="D105" s="224" t="s">
        <v>148</v>
      </c>
      <c r="E105" s="41"/>
      <c r="F105" s="225" t="s">
        <v>992</v>
      </c>
      <c r="G105" s="41"/>
      <c r="H105" s="41"/>
      <c r="I105" s="218"/>
      <c r="J105" s="41"/>
      <c r="K105" s="41"/>
      <c r="L105" s="45"/>
      <c r="M105" s="219"/>
      <c r="N105" s="22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148</v>
      </c>
      <c r="AU105" s="18" t="s">
        <v>83</v>
      </c>
    </row>
    <row r="106" s="13" customFormat="1">
      <c r="A106" s="13"/>
      <c r="B106" s="226"/>
      <c r="C106" s="227"/>
      <c r="D106" s="216" t="s">
        <v>159</v>
      </c>
      <c r="E106" s="228" t="s">
        <v>19</v>
      </c>
      <c r="F106" s="229" t="s">
        <v>993</v>
      </c>
      <c r="G106" s="227"/>
      <c r="H106" s="228" t="s">
        <v>19</v>
      </c>
      <c r="I106" s="230"/>
      <c r="J106" s="227"/>
      <c r="K106" s="227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159</v>
      </c>
      <c r="AU106" s="235" t="s">
        <v>83</v>
      </c>
      <c r="AV106" s="13" t="s">
        <v>81</v>
      </c>
      <c r="AW106" s="13" t="s">
        <v>35</v>
      </c>
      <c r="AX106" s="13" t="s">
        <v>73</v>
      </c>
      <c r="AY106" s="235" t="s">
        <v>119</v>
      </c>
    </row>
    <row r="107" s="13" customFormat="1">
      <c r="A107" s="13"/>
      <c r="B107" s="226"/>
      <c r="C107" s="227"/>
      <c r="D107" s="216" t="s">
        <v>159</v>
      </c>
      <c r="E107" s="228" t="s">
        <v>19</v>
      </c>
      <c r="F107" s="229" t="s">
        <v>980</v>
      </c>
      <c r="G107" s="227"/>
      <c r="H107" s="228" t="s">
        <v>19</v>
      </c>
      <c r="I107" s="230"/>
      <c r="J107" s="227"/>
      <c r="K107" s="227"/>
      <c r="L107" s="231"/>
      <c r="M107" s="232"/>
      <c r="N107" s="233"/>
      <c r="O107" s="233"/>
      <c r="P107" s="233"/>
      <c r="Q107" s="233"/>
      <c r="R107" s="233"/>
      <c r="S107" s="233"/>
      <c r="T107" s="23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5" t="s">
        <v>159</v>
      </c>
      <c r="AU107" s="235" t="s">
        <v>83</v>
      </c>
      <c r="AV107" s="13" t="s">
        <v>81</v>
      </c>
      <c r="AW107" s="13" t="s">
        <v>35</v>
      </c>
      <c r="AX107" s="13" t="s">
        <v>73</v>
      </c>
      <c r="AY107" s="235" t="s">
        <v>119</v>
      </c>
    </row>
    <row r="108" s="14" customFormat="1">
      <c r="A108" s="14"/>
      <c r="B108" s="236"/>
      <c r="C108" s="237"/>
      <c r="D108" s="216" t="s">
        <v>159</v>
      </c>
      <c r="E108" s="238" t="s">
        <v>19</v>
      </c>
      <c r="F108" s="239" t="s">
        <v>994</v>
      </c>
      <c r="G108" s="237"/>
      <c r="H108" s="240">
        <v>3.6000000000000001</v>
      </c>
      <c r="I108" s="241"/>
      <c r="J108" s="237"/>
      <c r="K108" s="237"/>
      <c r="L108" s="242"/>
      <c r="M108" s="243"/>
      <c r="N108" s="244"/>
      <c r="O108" s="244"/>
      <c r="P108" s="244"/>
      <c r="Q108" s="244"/>
      <c r="R108" s="244"/>
      <c r="S108" s="244"/>
      <c r="T108" s="245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6" t="s">
        <v>159</v>
      </c>
      <c r="AU108" s="246" t="s">
        <v>83</v>
      </c>
      <c r="AV108" s="14" t="s">
        <v>83</v>
      </c>
      <c r="AW108" s="14" t="s">
        <v>35</v>
      </c>
      <c r="AX108" s="14" t="s">
        <v>73</v>
      </c>
      <c r="AY108" s="246" t="s">
        <v>119</v>
      </c>
    </row>
    <row r="109" s="13" customFormat="1">
      <c r="A109" s="13"/>
      <c r="B109" s="226"/>
      <c r="C109" s="227"/>
      <c r="D109" s="216" t="s">
        <v>159</v>
      </c>
      <c r="E109" s="228" t="s">
        <v>19</v>
      </c>
      <c r="F109" s="229" t="s">
        <v>983</v>
      </c>
      <c r="G109" s="227"/>
      <c r="H109" s="228" t="s">
        <v>19</v>
      </c>
      <c r="I109" s="230"/>
      <c r="J109" s="227"/>
      <c r="K109" s="227"/>
      <c r="L109" s="231"/>
      <c r="M109" s="232"/>
      <c r="N109" s="233"/>
      <c r="O109" s="233"/>
      <c r="P109" s="233"/>
      <c r="Q109" s="233"/>
      <c r="R109" s="233"/>
      <c r="S109" s="233"/>
      <c r="T109" s="23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5" t="s">
        <v>159</v>
      </c>
      <c r="AU109" s="235" t="s">
        <v>83</v>
      </c>
      <c r="AV109" s="13" t="s">
        <v>81</v>
      </c>
      <c r="AW109" s="13" t="s">
        <v>35</v>
      </c>
      <c r="AX109" s="13" t="s">
        <v>73</v>
      </c>
      <c r="AY109" s="235" t="s">
        <v>119</v>
      </c>
    </row>
    <row r="110" s="14" customFormat="1">
      <c r="A110" s="14"/>
      <c r="B110" s="236"/>
      <c r="C110" s="237"/>
      <c r="D110" s="216" t="s">
        <v>159</v>
      </c>
      <c r="E110" s="238" t="s">
        <v>19</v>
      </c>
      <c r="F110" s="239" t="s">
        <v>995</v>
      </c>
      <c r="G110" s="237"/>
      <c r="H110" s="240">
        <v>4.9800000000000004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6" t="s">
        <v>159</v>
      </c>
      <c r="AU110" s="246" t="s">
        <v>83</v>
      </c>
      <c r="AV110" s="14" t="s">
        <v>83</v>
      </c>
      <c r="AW110" s="14" t="s">
        <v>35</v>
      </c>
      <c r="AX110" s="14" t="s">
        <v>73</v>
      </c>
      <c r="AY110" s="246" t="s">
        <v>119</v>
      </c>
    </row>
    <row r="111" s="13" customFormat="1">
      <c r="A111" s="13"/>
      <c r="B111" s="226"/>
      <c r="C111" s="227"/>
      <c r="D111" s="216" t="s">
        <v>159</v>
      </c>
      <c r="E111" s="228" t="s">
        <v>19</v>
      </c>
      <c r="F111" s="229" t="s">
        <v>986</v>
      </c>
      <c r="G111" s="227"/>
      <c r="H111" s="228" t="s">
        <v>19</v>
      </c>
      <c r="I111" s="230"/>
      <c r="J111" s="227"/>
      <c r="K111" s="227"/>
      <c r="L111" s="231"/>
      <c r="M111" s="232"/>
      <c r="N111" s="233"/>
      <c r="O111" s="233"/>
      <c r="P111" s="233"/>
      <c r="Q111" s="233"/>
      <c r="R111" s="233"/>
      <c r="S111" s="233"/>
      <c r="T111" s="23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5" t="s">
        <v>159</v>
      </c>
      <c r="AU111" s="235" t="s">
        <v>83</v>
      </c>
      <c r="AV111" s="13" t="s">
        <v>81</v>
      </c>
      <c r="AW111" s="13" t="s">
        <v>35</v>
      </c>
      <c r="AX111" s="13" t="s">
        <v>73</v>
      </c>
      <c r="AY111" s="235" t="s">
        <v>119</v>
      </c>
    </row>
    <row r="112" s="14" customFormat="1">
      <c r="A112" s="14"/>
      <c r="B112" s="236"/>
      <c r="C112" s="237"/>
      <c r="D112" s="216" t="s">
        <v>159</v>
      </c>
      <c r="E112" s="238" t="s">
        <v>19</v>
      </c>
      <c r="F112" s="239" t="s">
        <v>996</v>
      </c>
      <c r="G112" s="237"/>
      <c r="H112" s="240">
        <v>9.2400000000000002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6" t="s">
        <v>159</v>
      </c>
      <c r="AU112" s="246" t="s">
        <v>83</v>
      </c>
      <c r="AV112" s="14" t="s">
        <v>83</v>
      </c>
      <c r="AW112" s="14" t="s">
        <v>35</v>
      </c>
      <c r="AX112" s="14" t="s">
        <v>73</v>
      </c>
      <c r="AY112" s="246" t="s">
        <v>119</v>
      </c>
    </row>
    <row r="113" s="15" customFormat="1">
      <c r="A113" s="15"/>
      <c r="B113" s="247"/>
      <c r="C113" s="248"/>
      <c r="D113" s="216" t="s">
        <v>159</v>
      </c>
      <c r="E113" s="249" t="s">
        <v>19</v>
      </c>
      <c r="F113" s="250" t="s">
        <v>161</v>
      </c>
      <c r="G113" s="248"/>
      <c r="H113" s="251">
        <v>17.82</v>
      </c>
      <c r="I113" s="252"/>
      <c r="J113" s="248"/>
      <c r="K113" s="248"/>
      <c r="L113" s="253"/>
      <c r="M113" s="254"/>
      <c r="N113" s="255"/>
      <c r="O113" s="255"/>
      <c r="P113" s="255"/>
      <c r="Q113" s="255"/>
      <c r="R113" s="255"/>
      <c r="S113" s="255"/>
      <c r="T113" s="256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57" t="s">
        <v>159</v>
      </c>
      <c r="AU113" s="257" t="s">
        <v>83</v>
      </c>
      <c r="AV113" s="15" t="s">
        <v>118</v>
      </c>
      <c r="AW113" s="15" t="s">
        <v>35</v>
      </c>
      <c r="AX113" s="15" t="s">
        <v>81</v>
      </c>
      <c r="AY113" s="257" t="s">
        <v>119</v>
      </c>
    </row>
    <row r="114" s="2" customFormat="1" ht="21.75" customHeight="1">
      <c r="A114" s="39"/>
      <c r="B114" s="40"/>
      <c r="C114" s="203" t="s">
        <v>131</v>
      </c>
      <c r="D114" s="203" t="s">
        <v>120</v>
      </c>
      <c r="E114" s="204" t="s">
        <v>997</v>
      </c>
      <c r="F114" s="205" t="s">
        <v>998</v>
      </c>
      <c r="G114" s="206" t="s">
        <v>272</v>
      </c>
      <c r="H114" s="207">
        <v>14.805999999999999</v>
      </c>
      <c r="I114" s="208"/>
      <c r="J114" s="209">
        <f>ROUND(I114*H114,2)</f>
        <v>0</v>
      </c>
      <c r="K114" s="205" t="s">
        <v>146</v>
      </c>
      <c r="L114" s="45"/>
      <c r="M114" s="210" t="s">
        <v>19</v>
      </c>
      <c r="N114" s="211" t="s">
        <v>44</v>
      </c>
      <c r="O114" s="85"/>
      <c r="P114" s="212">
        <f>O114*H114</f>
        <v>0</v>
      </c>
      <c r="Q114" s="212">
        <v>0</v>
      </c>
      <c r="R114" s="212">
        <f>Q114*H114</f>
        <v>0</v>
      </c>
      <c r="S114" s="212">
        <v>0</v>
      </c>
      <c r="T114" s="21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4" t="s">
        <v>118</v>
      </c>
      <c r="AT114" s="214" t="s">
        <v>120</v>
      </c>
      <c r="AU114" s="214" t="s">
        <v>83</v>
      </c>
      <c r="AY114" s="18" t="s">
        <v>119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18" t="s">
        <v>81</v>
      </c>
      <c r="BK114" s="215">
        <f>ROUND(I114*H114,2)</f>
        <v>0</v>
      </c>
      <c r="BL114" s="18" t="s">
        <v>118</v>
      </c>
      <c r="BM114" s="214" t="s">
        <v>164</v>
      </c>
    </row>
    <row r="115" s="2" customFormat="1">
      <c r="A115" s="39"/>
      <c r="B115" s="40"/>
      <c r="C115" s="41"/>
      <c r="D115" s="216" t="s">
        <v>125</v>
      </c>
      <c r="E115" s="41"/>
      <c r="F115" s="217" t="s">
        <v>999</v>
      </c>
      <c r="G115" s="41"/>
      <c r="H115" s="41"/>
      <c r="I115" s="218"/>
      <c r="J115" s="41"/>
      <c r="K115" s="41"/>
      <c r="L115" s="45"/>
      <c r="M115" s="219"/>
      <c r="N115" s="220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125</v>
      </c>
      <c r="AU115" s="18" t="s">
        <v>83</v>
      </c>
    </row>
    <row r="116" s="2" customFormat="1">
      <c r="A116" s="39"/>
      <c r="B116" s="40"/>
      <c r="C116" s="41"/>
      <c r="D116" s="224" t="s">
        <v>148</v>
      </c>
      <c r="E116" s="41"/>
      <c r="F116" s="225" t="s">
        <v>1000</v>
      </c>
      <c r="G116" s="41"/>
      <c r="H116" s="41"/>
      <c r="I116" s="218"/>
      <c r="J116" s="41"/>
      <c r="K116" s="41"/>
      <c r="L116" s="45"/>
      <c r="M116" s="219"/>
      <c r="N116" s="220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148</v>
      </c>
      <c r="AU116" s="18" t="s">
        <v>83</v>
      </c>
    </row>
    <row r="117" s="13" customFormat="1">
      <c r="A117" s="13"/>
      <c r="B117" s="226"/>
      <c r="C117" s="227"/>
      <c r="D117" s="216" t="s">
        <v>159</v>
      </c>
      <c r="E117" s="228" t="s">
        <v>19</v>
      </c>
      <c r="F117" s="229" t="s">
        <v>1001</v>
      </c>
      <c r="G117" s="227"/>
      <c r="H117" s="228" t="s">
        <v>19</v>
      </c>
      <c r="I117" s="230"/>
      <c r="J117" s="227"/>
      <c r="K117" s="227"/>
      <c r="L117" s="231"/>
      <c r="M117" s="232"/>
      <c r="N117" s="233"/>
      <c r="O117" s="233"/>
      <c r="P117" s="233"/>
      <c r="Q117" s="233"/>
      <c r="R117" s="233"/>
      <c r="S117" s="233"/>
      <c r="T117" s="23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5" t="s">
        <v>159</v>
      </c>
      <c r="AU117" s="235" t="s">
        <v>83</v>
      </c>
      <c r="AV117" s="13" t="s">
        <v>81</v>
      </c>
      <c r="AW117" s="13" t="s">
        <v>35</v>
      </c>
      <c r="AX117" s="13" t="s">
        <v>73</v>
      </c>
      <c r="AY117" s="235" t="s">
        <v>119</v>
      </c>
    </row>
    <row r="118" s="13" customFormat="1">
      <c r="A118" s="13"/>
      <c r="B118" s="226"/>
      <c r="C118" s="227"/>
      <c r="D118" s="216" t="s">
        <v>159</v>
      </c>
      <c r="E118" s="228" t="s">
        <v>19</v>
      </c>
      <c r="F118" s="229" t="s">
        <v>980</v>
      </c>
      <c r="G118" s="227"/>
      <c r="H118" s="228" t="s">
        <v>19</v>
      </c>
      <c r="I118" s="230"/>
      <c r="J118" s="227"/>
      <c r="K118" s="227"/>
      <c r="L118" s="231"/>
      <c r="M118" s="232"/>
      <c r="N118" s="233"/>
      <c r="O118" s="233"/>
      <c r="P118" s="233"/>
      <c r="Q118" s="233"/>
      <c r="R118" s="233"/>
      <c r="S118" s="233"/>
      <c r="T118" s="23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5" t="s">
        <v>159</v>
      </c>
      <c r="AU118" s="235" t="s">
        <v>83</v>
      </c>
      <c r="AV118" s="13" t="s">
        <v>81</v>
      </c>
      <c r="AW118" s="13" t="s">
        <v>35</v>
      </c>
      <c r="AX118" s="13" t="s">
        <v>73</v>
      </c>
      <c r="AY118" s="235" t="s">
        <v>119</v>
      </c>
    </row>
    <row r="119" s="14" customFormat="1">
      <c r="A119" s="14"/>
      <c r="B119" s="236"/>
      <c r="C119" s="237"/>
      <c r="D119" s="216" t="s">
        <v>159</v>
      </c>
      <c r="E119" s="238" t="s">
        <v>19</v>
      </c>
      <c r="F119" s="239" t="s">
        <v>1002</v>
      </c>
      <c r="G119" s="237"/>
      <c r="H119" s="240">
        <v>4.3200000000000003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6" t="s">
        <v>159</v>
      </c>
      <c r="AU119" s="246" t="s">
        <v>83</v>
      </c>
      <c r="AV119" s="14" t="s">
        <v>83</v>
      </c>
      <c r="AW119" s="14" t="s">
        <v>35</v>
      </c>
      <c r="AX119" s="14" t="s">
        <v>73</v>
      </c>
      <c r="AY119" s="246" t="s">
        <v>119</v>
      </c>
    </row>
    <row r="120" s="14" customFormat="1">
      <c r="A120" s="14"/>
      <c r="B120" s="236"/>
      <c r="C120" s="237"/>
      <c r="D120" s="216" t="s">
        <v>159</v>
      </c>
      <c r="E120" s="238" t="s">
        <v>19</v>
      </c>
      <c r="F120" s="239" t="s">
        <v>1003</v>
      </c>
      <c r="G120" s="237"/>
      <c r="H120" s="240">
        <v>-3.7799999999999998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6" t="s">
        <v>159</v>
      </c>
      <c r="AU120" s="246" t="s">
        <v>83</v>
      </c>
      <c r="AV120" s="14" t="s">
        <v>83</v>
      </c>
      <c r="AW120" s="14" t="s">
        <v>35</v>
      </c>
      <c r="AX120" s="14" t="s">
        <v>73</v>
      </c>
      <c r="AY120" s="246" t="s">
        <v>119</v>
      </c>
    </row>
    <row r="121" s="13" customFormat="1">
      <c r="A121" s="13"/>
      <c r="B121" s="226"/>
      <c r="C121" s="227"/>
      <c r="D121" s="216" t="s">
        <v>159</v>
      </c>
      <c r="E121" s="228" t="s">
        <v>19</v>
      </c>
      <c r="F121" s="229" t="s">
        <v>983</v>
      </c>
      <c r="G121" s="227"/>
      <c r="H121" s="228" t="s">
        <v>19</v>
      </c>
      <c r="I121" s="230"/>
      <c r="J121" s="227"/>
      <c r="K121" s="227"/>
      <c r="L121" s="231"/>
      <c r="M121" s="232"/>
      <c r="N121" s="233"/>
      <c r="O121" s="233"/>
      <c r="P121" s="233"/>
      <c r="Q121" s="233"/>
      <c r="R121" s="233"/>
      <c r="S121" s="233"/>
      <c r="T121" s="23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5" t="s">
        <v>159</v>
      </c>
      <c r="AU121" s="235" t="s">
        <v>83</v>
      </c>
      <c r="AV121" s="13" t="s">
        <v>81</v>
      </c>
      <c r="AW121" s="13" t="s">
        <v>35</v>
      </c>
      <c r="AX121" s="13" t="s">
        <v>73</v>
      </c>
      <c r="AY121" s="235" t="s">
        <v>119</v>
      </c>
    </row>
    <row r="122" s="14" customFormat="1">
      <c r="A122" s="14"/>
      <c r="B122" s="236"/>
      <c r="C122" s="237"/>
      <c r="D122" s="216" t="s">
        <v>159</v>
      </c>
      <c r="E122" s="238" t="s">
        <v>19</v>
      </c>
      <c r="F122" s="239" t="s">
        <v>1004</v>
      </c>
      <c r="G122" s="237"/>
      <c r="H122" s="240">
        <v>8.7149999999999999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6" t="s">
        <v>159</v>
      </c>
      <c r="AU122" s="246" t="s">
        <v>83</v>
      </c>
      <c r="AV122" s="14" t="s">
        <v>83</v>
      </c>
      <c r="AW122" s="14" t="s">
        <v>35</v>
      </c>
      <c r="AX122" s="14" t="s">
        <v>73</v>
      </c>
      <c r="AY122" s="246" t="s">
        <v>119</v>
      </c>
    </row>
    <row r="123" s="14" customFormat="1">
      <c r="A123" s="14"/>
      <c r="B123" s="236"/>
      <c r="C123" s="237"/>
      <c r="D123" s="216" t="s">
        <v>159</v>
      </c>
      <c r="E123" s="238" t="s">
        <v>19</v>
      </c>
      <c r="F123" s="239" t="s">
        <v>1005</v>
      </c>
      <c r="G123" s="237"/>
      <c r="H123" s="240">
        <v>-5.2290000000000001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6" t="s">
        <v>159</v>
      </c>
      <c r="AU123" s="246" t="s">
        <v>83</v>
      </c>
      <c r="AV123" s="14" t="s">
        <v>83</v>
      </c>
      <c r="AW123" s="14" t="s">
        <v>35</v>
      </c>
      <c r="AX123" s="14" t="s">
        <v>73</v>
      </c>
      <c r="AY123" s="246" t="s">
        <v>119</v>
      </c>
    </row>
    <row r="124" s="13" customFormat="1">
      <c r="A124" s="13"/>
      <c r="B124" s="226"/>
      <c r="C124" s="227"/>
      <c r="D124" s="216" t="s">
        <v>159</v>
      </c>
      <c r="E124" s="228" t="s">
        <v>19</v>
      </c>
      <c r="F124" s="229" t="s">
        <v>986</v>
      </c>
      <c r="G124" s="227"/>
      <c r="H124" s="228" t="s">
        <v>19</v>
      </c>
      <c r="I124" s="230"/>
      <c r="J124" s="227"/>
      <c r="K124" s="227"/>
      <c r="L124" s="231"/>
      <c r="M124" s="232"/>
      <c r="N124" s="233"/>
      <c r="O124" s="233"/>
      <c r="P124" s="233"/>
      <c r="Q124" s="233"/>
      <c r="R124" s="233"/>
      <c r="S124" s="233"/>
      <c r="T124" s="23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5" t="s">
        <v>159</v>
      </c>
      <c r="AU124" s="235" t="s">
        <v>83</v>
      </c>
      <c r="AV124" s="13" t="s">
        <v>81</v>
      </c>
      <c r="AW124" s="13" t="s">
        <v>35</v>
      </c>
      <c r="AX124" s="13" t="s">
        <v>73</v>
      </c>
      <c r="AY124" s="235" t="s">
        <v>119</v>
      </c>
    </row>
    <row r="125" s="14" customFormat="1">
      <c r="A125" s="14"/>
      <c r="B125" s="236"/>
      <c r="C125" s="237"/>
      <c r="D125" s="216" t="s">
        <v>159</v>
      </c>
      <c r="E125" s="238" t="s">
        <v>19</v>
      </c>
      <c r="F125" s="239" t="s">
        <v>1006</v>
      </c>
      <c r="G125" s="237"/>
      <c r="H125" s="240">
        <v>26.949999999999999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6" t="s">
        <v>159</v>
      </c>
      <c r="AU125" s="246" t="s">
        <v>83</v>
      </c>
      <c r="AV125" s="14" t="s">
        <v>83</v>
      </c>
      <c r="AW125" s="14" t="s">
        <v>35</v>
      </c>
      <c r="AX125" s="14" t="s">
        <v>73</v>
      </c>
      <c r="AY125" s="246" t="s">
        <v>119</v>
      </c>
    </row>
    <row r="126" s="14" customFormat="1">
      <c r="A126" s="14"/>
      <c r="B126" s="236"/>
      <c r="C126" s="237"/>
      <c r="D126" s="216" t="s">
        <v>159</v>
      </c>
      <c r="E126" s="238" t="s">
        <v>19</v>
      </c>
      <c r="F126" s="239" t="s">
        <v>1007</v>
      </c>
      <c r="G126" s="237"/>
      <c r="H126" s="240">
        <v>-16.170000000000002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6" t="s">
        <v>159</v>
      </c>
      <c r="AU126" s="246" t="s">
        <v>83</v>
      </c>
      <c r="AV126" s="14" t="s">
        <v>83</v>
      </c>
      <c r="AW126" s="14" t="s">
        <v>35</v>
      </c>
      <c r="AX126" s="14" t="s">
        <v>73</v>
      </c>
      <c r="AY126" s="246" t="s">
        <v>119</v>
      </c>
    </row>
    <row r="127" s="15" customFormat="1">
      <c r="A127" s="15"/>
      <c r="B127" s="247"/>
      <c r="C127" s="248"/>
      <c r="D127" s="216" t="s">
        <v>159</v>
      </c>
      <c r="E127" s="249" t="s">
        <v>19</v>
      </c>
      <c r="F127" s="250" t="s">
        <v>161</v>
      </c>
      <c r="G127" s="248"/>
      <c r="H127" s="251">
        <v>14.805999999999997</v>
      </c>
      <c r="I127" s="252"/>
      <c r="J127" s="248"/>
      <c r="K127" s="248"/>
      <c r="L127" s="253"/>
      <c r="M127" s="254"/>
      <c r="N127" s="255"/>
      <c r="O127" s="255"/>
      <c r="P127" s="255"/>
      <c r="Q127" s="255"/>
      <c r="R127" s="255"/>
      <c r="S127" s="255"/>
      <c r="T127" s="256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57" t="s">
        <v>159</v>
      </c>
      <c r="AU127" s="257" t="s">
        <v>83</v>
      </c>
      <c r="AV127" s="15" t="s">
        <v>118</v>
      </c>
      <c r="AW127" s="15" t="s">
        <v>35</v>
      </c>
      <c r="AX127" s="15" t="s">
        <v>81</v>
      </c>
      <c r="AY127" s="257" t="s">
        <v>119</v>
      </c>
    </row>
    <row r="128" s="2" customFormat="1" ht="16.5" customHeight="1">
      <c r="A128" s="39"/>
      <c r="B128" s="40"/>
      <c r="C128" s="203" t="s">
        <v>118</v>
      </c>
      <c r="D128" s="203" t="s">
        <v>120</v>
      </c>
      <c r="E128" s="204" t="s">
        <v>1008</v>
      </c>
      <c r="F128" s="205" t="s">
        <v>1009</v>
      </c>
      <c r="G128" s="206" t="s">
        <v>272</v>
      </c>
      <c r="H128" s="207">
        <v>25.178999999999998</v>
      </c>
      <c r="I128" s="208"/>
      <c r="J128" s="209">
        <f>ROUND(I128*H128,2)</f>
        <v>0</v>
      </c>
      <c r="K128" s="205" t="s">
        <v>146</v>
      </c>
      <c r="L128" s="45"/>
      <c r="M128" s="210" t="s">
        <v>19</v>
      </c>
      <c r="N128" s="211" t="s">
        <v>44</v>
      </c>
      <c r="O128" s="85"/>
      <c r="P128" s="212">
        <f>O128*H128</f>
        <v>0</v>
      </c>
      <c r="Q128" s="212">
        <v>0</v>
      </c>
      <c r="R128" s="212">
        <f>Q128*H128</f>
        <v>0</v>
      </c>
      <c r="S128" s="212">
        <v>0</v>
      </c>
      <c r="T128" s="21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4" t="s">
        <v>118</v>
      </c>
      <c r="AT128" s="214" t="s">
        <v>120</v>
      </c>
      <c r="AU128" s="214" t="s">
        <v>83</v>
      </c>
      <c r="AY128" s="18" t="s">
        <v>119</v>
      </c>
      <c r="BE128" s="215">
        <f>IF(N128="základní",J128,0)</f>
        <v>0</v>
      </c>
      <c r="BF128" s="215">
        <f>IF(N128="snížená",J128,0)</f>
        <v>0</v>
      </c>
      <c r="BG128" s="215">
        <f>IF(N128="zákl. přenesená",J128,0)</f>
        <v>0</v>
      </c>
      <c r="BH128" s="215">
        <f>IF(N128="sníž. přenesená",J128,0)</f>
        <v>0</v>
      </c>
      <c r="BI128" s="215">
        <f>IF(N128="nulová",J128,0)</f>
        <v>0</v>
      </c>
      <c r="BJ128" s="18" t="s">
        <v>81</v>
      </c>
      <c r="BK128" s="215">
        <f>ROUND(I128*H128,2)</f>
        <v>0</v>
      </c>
      <c r="BL128" s="18" t="s">
        <v>118</v>
      </c>
      <c r="BM128" s="214" t="s">
        <v>172</v>
      </c>
    </row>
    <row r="129" s="2" customFormat="1">
      <c r="A129" s="39"/>
      <c r="B129" s="40"/>
      <c r="C129" s="41"/>
      <c r="D129" s="216" t="s">
        <v>125</v>
      </c>
      <c r="E129" s="41"/>
      <c r="F129" s="217" t="s">
        <v>1010</v>
      </c>
      <c r="G129" s="41"/>
      <c r="H129" s="41"/>
      <c r="I129" s="218"/>
      <c r="J129" s="41"/>
      <c r="K129" s="41"/>
      <c r="L129" s="45"/>
      <c r="M129" s="219"/>
      <c r="N129" s="22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125</v>
      </c>
      <c r="AU129" s="18" t="s">
        <v>83</v>
      </c>
    </row>
    <row r="130" s="2" customFormat="1">
      <c r="A130" s="39"/>
      <c r="B130" s="40"/>
      <c r="C130" s="41"/>
      <c r="D130" s="224" t="s">
        <v>148</v>
      </c>
      <c r="E130" s="41"/>
      <c r="F130" s="225" t="s">
        <v>1011</v>
      </c>
      <c r="G130" s="41"/>
      <c r="H130" s="41"/>
      <c r="I130" s="218"/>
      <c r="J130" s="41"/>
      <c r="K130" s="41"/>
      <c r="L130" s="45"/>
      <c r="M130" s="219"/>
      <c r="N130" s="220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148</v>
      </c>
      <c r="AU130" s="18" t="s">
        <v>83</v>
      </c>
    </row>
    <row r="131" s="13" customFormat="1">
      <c r="A131" s="13"/>
      <c r="B131" s="226"/>
      <c r="C131" s="227"/>
      <c r="D131" s="216" t="s">
        <v>159</v>
      </c>
      <c r="E131" s="228" t="s">
        <v>19</v>
      </c>
      <c r="F131" s="229" t="s">
        <v>1012</v>
      </c>
      <c r="G131" s="227"/>
      <c r="H131" s="228" t="s">
        <v>19</v>
      </c>
      <c r="I131" s="230"/>
      <c r="J131" s="227"/>
      <c r="K131" s="227"/>
      <c r="L131" s="231"/>
      <c r="M131" s="232"/>
      <c r="N131" s="233"/>
      <c r="O131" s="233"/>
      <c r="P131" s="233"/>
      <c r="Q131" s="233"/>
      <c r="R131" s="233"/>
      <c r="S131" s="233"/>
      <c r="T131" s="23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5" t="s">
        <v>159</v>
      </c>
      <c r="AU131" s="235" t="s">
        <v>83</v>
      </c>
      <c r="AV131" s="13" t="s">
        <v>81</v>
      </c>
      <c r="AW131" s="13" t="s">
        <v>35</v>
      </c>
      <c r="AX131" s="13" t="s">
        <v>73</v>
      </c>
      <c r="AY131" s="235" t="s">
        <v>119</v>
      </c>
    </row>
    <row r="132" s="13" customFormat="1">
      <c r="A132" s="13"/>
      <c r="B132" s="226"/>
      <c r="C132" s="227"/>
      <c r="D132" s="216" t="s">
        <v>159</v>
      </c>
      <c r="E132" s="228" t="s">
        <v>19</v>
      </c>
      <c r="F132" s="229" t="s">
        <v>980</v>
      </c>
      <c r="G132" s="227"/>
      <c r="H132" s="228" t="s">
        <v>19</v>
      </c>
      <c r="I132" s="230"/>
      <c r="J132" s="227"/>
      <c r="K132" s="227"/>
      <c r="L132" s="231"/>
      <c r="M132" s="232"/>
      <c r="N132" s="233"/>
      <c r="O132" s="233"/>
      <c r="P132" s="233"/>
      <c r="Q132" s="233"/>
      <c r="R132" s="233"/>
      <c r="S132" s="233"/>
      <c r="T132" s="23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5" t="s">
        <v>159</v>
      </c>
      <c r="AU132" s="235" t="s">
        <v>83</v>
      </c>
      <c r="AV132" s="13" t="s">
        <v>81</v>
      </c>
      <c r="AW132" s="13" t="s">
        <v>35</v>
      </c>
      <c r="AX132" s="13" t="s">
        <v>73</v>
      </c>
      <c r="AY132" s="235" t="s">
        <v>119</v>
      </c>
    </row>
    <row r="133" s="14" customFormat="1">
      <c r="A133" s="14"/>
      <c r="B133" s="236"/>
      <c r="C133" s="237"/>
      <c r="D133" s="216" t="s">
        <v>159</v>
      </c>
      <c r="E133" s="238" t="s">
        <v>19</v>
      </c>
      <c r="F133" s="239" t="s">
        <v>1013</v>
      </c>
      <c r="G133" s="237"/>
      <c r="H133" s="240">
        <v>3.7799999999999998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6" t="s">
        <v>159</v>
      </c>
      <c r="AU133" s="246" t="s">
        <v>83</v>
      </c>
      <c r="AV133" s="14" t="s">
        <v>83</v>
      </c>
      <c r="AW133" s="14" t="s">
        <v>35</v>
      </c>
      <c r="AX133" s="14" t="s">
        <v>73</v>
      </c>
      <c r="AY133" s="246" t="s">
        <v>119</v>
      </c>
    </row>
    <row r="134" s="13" customFormat="1">
      <c r="A134" s="13"/>
      <c r="B134" s="226"/>
      <c r="C134" s="227"/>
      <c r="D134" s="216" t="s">
        <v>159</v>
      </c>
      <c r="E134" s="228" t="s">
        <v>19</v>
      </c>
      <c r="F134" s="229" t="s">
        <v>983</v>
      </c>
      <c r="G134" s="227"/>
      <c r="H134" s="228" t="s">
        <v>19</v>
      </c>
      <c r="I134" s="230"/>
      <c r="J134" s="227"/>
      <c r="K134" s="227"/>
      <c r="L134" s="231"/>
      <c r="M134" s="232"/>
      <c r="N134" s="233"/>
      <c r="O134" s="233"/>
      <c r="P134" s="233"/>
      <c r="Q134" s="233"/>
      <c r="R134" s="233"/>
      <c r="S134" s="233"/>
      <c r="T134" s="23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5" t="s">
        <v>159</v>
      </c>
      <c r="AU134" s="235" t="s">
        <v>83</v>
      </c>
      <c r="AV134" s="13" t="s">
        <v>81</v>
      </c>
      <c r="AW134" s="13" t="s">
        <v>35</v>
      </c>
      <c r="AX134" s="13" t="s">
        <v>73</v>
      </c>
      <c r="AY134" s="235" t="s">
        <v>119</v>
      </c>
    </row>
    <row r="135" s="14" customFormat="1">
      <c r="A135" s="14"/>
      <c r="B135" s="236"/>
      <c r="C135" s="237"/>
      <c r="D135" s="216" t="s">
        <v>159</v>
      </c>
      <c r="E135" s="238" t="s">
        <v>19</v>
      </c>
      <c r="F135" s="239" t="s">
        <v>1014</v>
      </c>
      <c r="G135" s="237"/>
      <c r="H135" s="240">
        <v>5.2290000000000001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6" t="s">
        <v>159</v>
      </c>
      <c r="AU135" s="246" t="s">
        <v>83</v>
      </c>
      <c r="AV135" s="14" t="s">
        <v>83</v>
      </c>
      <c r="AW135" s="14" t="s">
        <v>35</v>
      </c>
      <c r="AX135" s="14" t="s">
        <v>73</v>
      </c>
      <c r="AY135" s="246" t="s">
        <v>119</v>
      </c>
    </row>
    <row r="136" s="13" customFormat="1">
      <c r="A136" s="13"/>
      <c r="B136" s="226"/>
      <c r="C136" s="227"/>
      <c r="D136" s="216" t="s">
        <v>159</v>
      </c>
      <c r="E136" s="228" t="s">
        <v>19</v>
      </c>
      <c r="F136" s="229" t="s">
        <v>986</v>
      </c>
      <c r="G136" s="227"/>
      <c r="H136" s="228" t="s">
        <v>19</v>
      </c>
      <c r="I136" s="230"/>
      <c r="J136" s="227"/>
      <c r="K136" s="227"/>
      <c r="L136" s="231"/>
      <c r="M136" s="232"/>
      <c r="N136" s="233"/>
      <c r="O136" s="233"/>
      <c r="P136" s="233"/>
      <c r="Q136" s="233"/>
      <c r="R136" s="233"/>
      <c r="S136" s="233"/>
      <c r="T136" s="23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5" t="s">
        <v>159</v>
      </c>
      <c r="AU136" s="235" t="s">
        <v>83</v>
      </c>
      <c r="AV136" s="13" t="s">
        <v>81</v>
      </c>
      <c r="AW136" s="13" t="s">
        <v>35</v>
      </c>
      <c r="AX136" s="13" t="s">
        <v>73</v>
      </c>
      <c r="AY136" s="235" t="s">
        <v>119</v>
      </c>
    </row>
    <row r="137" s="14" customFormat="1">
      <c r="A137" s="14"/>
      <c r="B137" s="236"/>
      <c r="C137" s="237"/>
      <c r="D137" s="216" t="s">
        <v>159</v>
      </c>
      <c r="E137" s="238" t="s">
        <v>19</v>
      </c>
      <c r="F137" s="239" t="s">
        <v>1015</v>
      </c>
      <c r="G137" s="237"/>
      <c r="H137" s="240">
        <v>16.170000000000002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6" t="s">
        <v>159</v>
      </c>
      <c r="AU137" s="246" t="s">
        <v>83</v>
      </c>
      <c r="AV137" s="14" t="s">
        <v>83</v>
      </c>
      <c r="AW137" s="14" t="s">
        <v>35</v>
      </c>
      <c r="AX137" s="14" t="s">
        <v>73</v>
      </c>
      <c r="AY137" s="246" t="s">
        <v>119</v>
      </c>
    </row>
    <row r="138" s="15" customFormat="1">
      <c r="A138" s="15"/>
      <c r="B138" s="247"/>
      <c r="C138" s="248"/>
      <c r="D138" s="216" t="s">
        <v>159</v>
      </c>
      <c r="E138" s="249" t="s">
        <v>19</v>
      </c>
      <c r="F138" s="250" t="s">
        <v>161</v>
      </c>
      <c r="G138" s="248"/>
      <c r="H138" s="251">
        <v>25.179000000000002</v>
      </c>
      <c r="I138" s="252"/>
      <c r="J138" s="248"/>
      <c r="K138" s="248"/>
      <c r="L138" s="253"/>
      <c r="M138" s="254"/>
      <c r="N138" s="255"/>
      <c r="O138" s="255"/>
      <c r="P138" s="255"/>
      <c r="Q138" s="255"/>
      <c r="R138" s="255"/>
      <c r="S138" s="255"/>
      <c r="T138" s="256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57" t="s">
        <v>159</v>
      </c>
      <c r="AU138" s="257" t="s">
        <v>83</v>
      </c>
      <c r="AV138" s="15" t="s">
        <v>118</v>
      </c>
      <c r="AW138" s="15" t="s">
        <v>35</v>
      </c>
      <c r="AX138" s="15" t="s">
        <v>81</v>
      </c>
      <c r="AY138" s="257" t="s">
        <v>119</v>
      </c>
    </row>
    <row r="139" s="2" customFormat="1" ht="21.75" customHeight="1">
      <c r="A139" s="39"/>
      <c r="B139" s="40"/>
      <c r="C139" s="203" t="s">
        <v>140</v>
      </c>
      <c r="D139" s="203" t="s">
        <v>120</v>
      </c>
      <c r="E139" s="204" t="s">
        <v>1016</v>
      </c>
      <c r="F139" s="205" t="s">
        <v>1017</v>
      </c>
      <c r="G139" s="206" t="s">
        <v>272</v>
      </c>
      <c r="H139" s="207">
        <v>56.283000000000001</v>
      </c>
      <c r="I139" s="208"/>
      <c r="J139" s="209">
        <f>ROUND(I139*H139,2)</f>
        <v>0</v>
      </c>
      <c r="K139" s="205" t="s">
        <v>146</v>
      </c>
      <c r="L139" s="45"/>
      <c r="M139" s="210" t="s">
        <v>19</v>
      </c>
      <c r="N139" s="211" t="s">
        <v>44</v>
      </c>
      <c r="O139" s="85"/>
      <c r="P139" s="212">
        <f>O139*H139</f>
        <v>0</v>
      </c>
      <c r="Q139" s="212">
        <v>0</v>
      </c>
      <c r="R139" s="212">
        <f>Q139*H139</f>
        <v>0</v>
      </c>
      <c r="S139" s="212">
        <v>0</v>
      </c>
      <c r="T139" s="21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4" t="s">
        <v>118</v>
      </c>
      <c r="AT139" s="214" t="s">
        <v>120</v>
      </c>
      <c r="AU139" s="214" t="s">
        <v>83</v>
      </c>
      <c r="AY139" s="18" t="s">
        <v>119</v>
      </c>
      <c r="BE139" s="215">
        <f>IF(N139="základní",J139,0)</f>
        <v>0</v>
      </c>
      <c r="BF139" s="215">
        <f>IF(N139="snížená",J139,0)</f>
        <v>0</v>
      </c>
      <c r="BG139" s="215">
        <f>IF(N139="zákl. přenesená",J139,0)</f>
        <v>0</v>
      </c>
      <c r="BH139" s="215">
        <f>IF(N139="sníž. přenesená",J139,0)</f>
        <v>0</v>
      </c>
      <c r="BI139" s="215">
        <f>IF(N139="nulová",J139,0)</f>
        <v>0</v>
      </c>
      <c r="BJ139" s="18" t="s">
        <v>81</v>
      </c>
      <c r="BK139" s="215">
        <f>ROUND(I139*H139,2)</f>
        <v>0</v>
      </c>
      <c r="BL139" s="18" t="s">
        <v>118</v>
      </c>
      <c r="BM139" s="214" t="s">
        <v>181</v>
      </c>
    </row>
    <row r="140" s="2" customFormat="1">
      <c r="A140" s="39"/>
      <c r="B140" s="40"/>
      <c r="C140" s="41"/>
      <c r="D140" s="216" t="s">
        <v>125</v>
      </c>
      <c r="E140" s="41"/>
      <c r="F140" s="217" t="s">
        <v>1018</v>
      </c>
      <c r="G140" s="41"/>
      <c r="H140" s="41"/>
      <c r="I140" s="218"/>
      <c r="J140" s="41"/>
      <c r="K140" s="41"/>
      <c r="L140" s="45"/>
      <c r="M140" s="219"/>
      <c r="N140" s="220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125</v>
      </c>
      <c r="AU140" s="18" t="s">
        <v>83</v>
      </c>
    </row>
    <row r="141" s="2" customFormat="1">
      <c r="A141" s="39"/>
      <c r="B141" s="40"/>
      <c r="C141" s="41"/>
      <c r="D141" s="224" t="s">
        <v>148</v>
      </c>
      <c r="E141" s="41"/>
      <c r="F141" s="225" t="s">
        <v>1019</v>
      </c>
      <c r="G141" s="41"/>
      <c r="H141" s="41"/>
      <c r="I141" s="218"/>
      <c r="J141" s="41"/>
      <c r="K141" s="41"/>
      <c r="L141" s="45"/>
      <c r="M141" s="219"/>
      <c r="N141" s="220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148</v>
      </c>
      <c r="AU141" s="18" t="s">
        <v>83</v>
      </c>
    </row>
    <row r="142" s="14" customFormat="1">
      <c r="A142" s="14"/>
      <c r="B142" s="236"/>
      <c r="C142" s="237"/>
      <c r="D142" s="216" t="s">
        <v>159</v>
      </c>
      <c r="E142" s="238" t="s">
        <v>19</v>
      </c>
      <c r="F142" s="239" t="s">
        <v>1020</v>
      </c>
      <c r="G142" s="237"/>
      <c r="H142" s="240">
        <v>56.283000000000001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6" t="s">
        <v>159</v>
      </c>
      <c r="AU142" s="246" t="s">
        <v>83</v>
      </c>
      <c r="AV142" s="14" t="s">
        <v>83</v>
      </c>
      <c r="AW142" s="14" t="s">
        <v>35</v>
      </c>
      <c r="AX142" s="14" t="s">
        <v>73</v>
      </c>
      <c r="AY142" s="246" t="s">
        <v>119</v>
      </c>
    </row>
    <row r="143" s="15" customFormat="1">
      <c r="A143" s="15"/>
      <c r="B143" s="247"/>
      <c r="C143" s="248"/>
      <c r="D143" s="216" t="s">
        <v>159</v>
      </c>
      <c r="E143" s="249" t="s">
        <v>19</v>
      </c>
      <c r="F143" s="250" t="s">
        <v>161</v>
      </c>
      <c r="G143" s="248"/>
      <c r="H143" s="251">
        <v>56.283000000000001</v>
      </c>
      <c r="I143" s="252"/>
      <c r="J143" s="248"/>
      <c r="K143" s="248"/>
      <c r="L143" s="253"/>
      <c r="M143" s="254"/>
      <c r="N143" s="255"/>
      <c r="O143" s="255"/>
      <c r="P143" s="255"/>
      <c r="Q143" s="255"/>
      <c r="R143" s="255"/>
      <c r="S143" s="255"/>
      <c r="T143" s="256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57" t="s">
        <v>159</v>
      </c>
      <c r="AU143" s="257" t="s">
        <v>83</v>
      </c>
      <c r="AV143" s="15" t="s">
        <v>118</v>
      </c>
      <c r="AW143" s="15" t="s">
        <v>35</v>
      </c>
      <c r="AX143" s="15" t="s">
        <v>81</v>
      </c>
      <c r="AY143" s="257" t="s">
        <v>119</v>
      </c>
    </row>
    <row r="144" s="2" customFormat="1" ht="24.15" customHeight="1">
      <c r="A144" s="39"/>
      <c r="B144" s="40"/>
      <c r="C144" s="203" t="s">
        <v>150</v>
      </c>
      <c r="D144" s="203" t="s">
        <v>120</v>
      </c>
      <c r="E144" s="204" t="s">
        <v>1021</v>
      </c>
      <c r="F144" s="205" t="s">
        <v>1022</v>
      </c>
      <c r="G144" s="206" t="s">
        <v>272</v>
      </c>
      <c r="H144" s="207">
        <v>337.69799999999998</v>
      </c>
      <c r="I144" s="208"/>
      <c r="J144" s="209">
        <f>ROUND(I144*H144,2)</f>
        <v>0</v>
      </c>
      <c r="K144" s="205" t="s">
        <v>146</v>
      </c>
      <c r="L144" s="45"/>
      <c r="M144" s="210" t="s">
        <v>19</v>
      </c>
      <c r="N144" s="211" t="s">
        <v>44</v>
      </c>
      <c r="O144" s="85"/>
      <c r="P144" s="212">
        <f>O144*H144</f>
        <v>0</v>
      </c>
      <c r="Q144" s="212">
        <v>0</v>
      </c>
      <c r="R144" s="212">
        <f>Q144*H144</f>
        <v>0</v>
      </c>
      <c r="S144" s="212">
        <v>0</v>
      </c>
      <c r="T144" s="21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4" t="s">
        <v>118</v>
      </c>
      <c r="AT144" s="214" t="s">
        <v>120</v>
      </c>
      <c r="AU144" s="214" t="s">
        <v>83</v>
      </c>
      <c r="AY144" s="18" t="s">
        <v>119</v>
      </c>
      <c r="BE144" s="215">
        <f>IF(N144="základní",J144,0)</f>
        <v>0</v>
      </c>
      <c r="BF144" s="215">
        <f>IF(N144="snížená",J144,0)</f>
        <v>0</v>
      </c>
      <c r="BG144" s="215">
        <f>IF(N144="zákl. přenesená",J144,0)</f>
        <v>0</v>
      </c>
      <c r="BH144" s="215">
        <f>IF(N144="sníž. přenesená",J144,0)</f>
        <v>0</v>
      </c>
      <c r="BI144" s="215">
        <f>IF(N144="nulová",J144,0)</f>
        <v>0</v>
      </c>
      <c r="BJ144" s="18" t="s">
        <v>81</v>
      </c>
      <c r="BK144" s="215">
        <f>ROUND(I144*H144,2)</f>
        <v>0</v>
      </c>
      <c r="BL144" s="18" t="s">
        <v>118</v>
      </c>
      <c r="BM144" s="214" t="s">
        <v>191</v>
      </c>
    </row>
    <row r="145" s="2" customFormat="1">
      <c r="A145" s="39"/>
      <c r="B145" s="40"/>
      <c r="C145" s="41"/>
      <c r="D145" s="216" t="s">
        <v>125</v>
      </c>
      <c r="E145" s="41"/>
      <c r="F145" s="217" t="s">
        <v>1023</v>
      </c>
      <c r="G145" s="41"/>
      <c r="H145" s="41"/>
      <c r="I145" s="218"/>
      <c r="J145" s="41"/>
      <c r="K145" s="41"/>
      <c r="L145" s="45"/>
      <c r="M145" s="219"/>
      <c r="N145" s="220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125</v>
      </c>
      <c r="AU145" s="18" t="s">
        <v>83</v>
      </c>
    </row>
    <row r="146" s="2" customFormat="1">
      <c r="A146" s="39"/>
      <c r="B146" s="40"/>
      <c r="C146" s="41"/>
      <c r="D146" s="224" t="s">
        <v>148</v>
      </c>
      <c r="E146" s="41"/>
      <c r="F146" s="225" t="s">
        <v>1024</v>
      </c>
      <c r="G146" s="41"/>
      <c r="H146" s="41"/>
      <c r="I146" s="218"/>
      <c r="J146" s="41"/>
      <c r="K146" s="41"/>
      <c r="L146" s="45"/>
      <c r="M146" s="219"/>
      <c r="N146" s="220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148</v>
      </c>
      <c r="AU146" s="18" t="s">
        <v>83</v>
      </c>
    </row>
    <row r="147" s="13" customFormat="1">
      <c r="A147" s="13"/>
      <c r="B147" s="226"/>
      <c r="C147" s="227"/>
      <c r="D147" s="216" t="s">
        <v>159</v>
      </c>
      <c r="E147" s="228" t="s">
        <v>19</v>
      </c>
      <c r="F147" s="229" t="s">
        <v>1025</v>
      </c>
      <c r="G147" s="227"/>
      <c r="H147" s="228" t="s">
        <v>19</v>
      </c>
      <c r="I147" s="230"/>
      <c r="J147" s="227"/>
      <c r="K147" s="227"/>
      <c r="L147" s="231"/>
      <c r="M147" s="232"/>
      <c r="N147" s="233"/>
      <c r="O147" s="233"/>
      <c r="P147" s="233"/>
      <c r="Q147" s="233"/>
      <c r="R147" s="233"/>
      <c r="S147" s="233"/>
      <c r="T147" s="23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5" t="s">
        <v>159</v>
      </c>
      <c r="AU147" s="235" t="s">
        <v>83</v>
      </c>
      <c r="AV147" s="13" t="s">
        <v>81</v>
      </c>
      <c r="AW147" s="13" t="s">
        <v>35</v>
      </c>
      <c r="AX147" s="13" t="s">
        <v>73</v>
      </c>
      <c r="AY147" s="235" t="s">
        <v>119</v>
      </c>
    </row>
    <row r="148" s="14" customFormat="1">
      <c r="A148" s="14"/>
      <c r="B148" s="236"/>
      <c r="C148" s="237"/>
      <c r="D148" s="216" t="s">
        <v>159</v>
      </c>
      <c r="E148" s="238" t="s">
        <v>19</v>
      </c>
      <c r="F148" s="239" t="s">
        <v>1026</v>
      </c>
      <c r="G148" s="237"/>
      <c r="H148" s="240">
        <v>337.69799999999998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6" t="s">
        <v>159</v>
      </c>
      <c r="AU148" s="246" t="s">
        <v>83</v>
      </c>
      <c r="AV148" s="14" t="s">
        <v>83</v>
      </c>
      <c r="AW148" s="14" t="s">
        <v>35</v>
      </c>
      <c r="AX148" s="14" t="s">
        <v>73</v>
      </c>
      <c r="AY148" s="246" t="s">
        <v>119</v>
      </c>
    </row>
    <row r="149" s="15" customFormat="1">
      <c r="A149" s="15"/>
      <c r="B149" s="247"/>
      <c r="C149" s="248"/>
      <c r="D149" s="216" t="s">
        <v>159</v>
      </c>
      <c r="E149" s="249" t="s">
        <v>19</v>
      </c>
      <c r="F149" s="250" t="s">
        <v>161</v>
      </c>
      <c r="G149" s="248"/>
      <c r="H149" s="251">
        <v>337.69799999999998</v>
      </c>
      <c r="I149" s="252"/>
      <c r="J149" s="248"/>
      <c r="K149" s="248"/>
      <c r="L149" s="253"/>
      <c r="M149" s="254"/>
      <c r="N149" s="255"/>
      <c r="O149" s="255"/>
      <c r="P149" s="255"/>
      <c r="Q149" s="255"/>
      <c r="R149" s="255"/>
      <c r="S149" s="255"/>
      <c r="T149" s="256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57" t="s">
        <v>159</v>
      </c>
      <c r="AU149" s="257" t="s">
        <v>83</v>
      </c>
      <c r="AV149" s="15" t="s">
        <v>118</v>
      </c>
      <c r="AW149" s="15" t="s">
        <v>35</v>
      </c>
      <c r="AX149" s="15" t="s">
        <v>81</v>
      </c>
      <c r="AY149" s="257" t="s">
        <v>119</v>
      </c>
    </row>
    <row r="150" s="2" customFormat="1" ht="16.5" customHeight="1">
      <c r="A150" s="39"/>
      <c r="B150" s="40"/>
      <c r="C150" s="203" t="s">
        <v>155</v>
      </c>
      <c r="D150" s="203" t="s">
        <v>120</v>
      </c>
      <c r="E150" s="204" t="s">
        <v>1027</v>
      </c>
      <c r="F150" s="205" t="s">
        <v>1028</v>
      </c>
      <c r="G150" s="206" t="s">
        <v>272</v>
      </c>
      <c r="H150" s="207">
        <v>56.283000000000001</v>
      </c>
      <c r="I150" s="208"/>
      <c r="J150" s="209">
        <f>ROUND(I150*H150,2)</f>
        <v>0</v>
      </c>
      <c r="K150" s="205" t="s">
        <v>146</v>
      </c>
      <c r="L150" s="45"/>
      <c r="M150" s="210" t="s">
        <v>19</v>
      </c>
      <c r="N150" s="211" t="s">
        <v>44</v>
      </c>
      <c r="O150" s="85"/>
      <c r="P150" s="212">
        <f>O150*H150</f>
        <v>0</v>
      </c>
      <c r="Q150" s="212">
        <v>0</v>
      </c>
      <c r="R150" s="212">
        <f>Q150*H150</f>
        <v>0</v>
      </c>
      <c r="S150" s="212">
        <v>0</v>
      </c>
      <c r="T150" s="21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4" t="s">
        <v>118</v>
      </c>
      <c r="AT150" s="214" t="s">
        <v>120</v>
      </c>
      <c r="AU150" s="214" t="s">
        <v>83</v>
      </c>
      <c r="AY150" s="18" t="s">
        <v>119</v>
      </c>
      <c r="BE150" s="215">
        <f>IF(N150="základní",J150,0)</f>
        <v>0</v>
      </c>
      <c r="BF150" s="215">
        <f>IF(N150="snížená",J150,0)</f>
        <v>0</v>
      </c>
      <c r="BG150" s="215">
        <f>IF(N150="zákl. přenesená",J150,0)</f>
        <v>0</v>
      </c>
      <c r="BH150" s="215">
        <f>IF(N150="sníž. přenesená",J150,0)</f>
        <v>0</v>
      </c>
      <c r="BI150" s="215">
        <f>IF(N150="nulová",J150,0)</f>
        <v>0</v>
      </c>
      <c r="BJ150" s="18" t="s">
        <v>81</v>
      </c>
      <c r="BK150" s="215">
        <f>ROUND(I150*H150,2)</f>
        <v>0</v>
      </c>
      <c r="BL150" s="18" t="s">
        <v>118</v>
      </c>
      <c r="BM150" s="214" t="s">
        <v>324</v>
      </c>
    </row>
    <row r="151" s="2" customFormat="1">
      <c r="A151" s="39"/>
      <c r="B151" s="40"/>
      <c r="C151" s="41"/>
      <c r="D151" s="216" t="s">
        <v>125</v>
      </c>
      <c r="E151" s="41"/>
      <c r="F151" s="217" t="s">
        <v>1029</v>
      </c>
      <c r="G151" s="41"/>
      <c r="H151" s="41"/>
      <c r="I151" s="218"/>
      <c r="J151" s="41"/>
      <c r="K151" s="41"/>
      <c r="L151" s="45"/>
      <c r="M151" s="219"/>
      <c r="N151" s="220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125</v>
      </c>
      <c r="AU151" s="18" t="s">
        <v>83</v>
      </c>
    </row>
    <row r="152" s="2" customFormat="1">
      <c r="A152" s="39"/>
      <c r="B152" s="40"/>
      <c r="C152" s="41"/>
      <c r="D152" s="224" t="s">
        <v>148</v>
      </c>
      <c r="E152" s="41"/>
      <c r="F152" s="225" t="s">
        <v>1030</v>
      </c>
      <c r="G152" s="41"/>
      <c r="H152" s="41"/>
      <c r="I152" s="218"/>
      <c r="J152" s="41"/>
      <c r="K152" s="41"/>
      <c r="L152" s="45"/>
      <c r="M152" s="219"/>
      <c r="N152" s="220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148</v>
      </c>
      <c r="AU152" s="18" t="s">
        <v>83</v>
      </c>
    </row>
    <row r="153" s="2" customFormat="1" ht="16.5" customHeight="1">
      <c r="A153" s="39"/>
      <c r="B153" s="40"/>
      <c r="C153" s="203" t="s">
        <v>164</v>
      </c>
      <c r="D153" s="203" t="s">
        <v>120</v>
      </c>
      <c r="E153" s="204" t="s">
        <v>1031</v>
      </c>
      <c r="F153" s="205" t="s">
        <v>1032</v>
      </c>
      <c r="G153" s="206" t="s">
        <v>327</v>
      </c>
      <c r="H153" s="207">
        <v>101.309</v>
      </c>
      <c r="I153" s="208"/>
      <c r="J153" s="209">
        <f>ROUND(I153*H153,2)</f>
        <v>0</v>
      </c>
      <c r="K153" s="205" t="s">
        <v>146</v>
      </c>
      <c r="L153" s="45"/>
      <c r="M153" s="210" t="s">
        <v>19</v>
      </c>
      <c r="N153" s="211" t="s">
        <v>44</v>
      </c>
      <c r="O153" s="85"/>
      <c r="P153" s="212">
        <f>O153*H153</f>
        <v>0</v>
      </c>
      <c r="Q153" s="212">
        <v>0</v>
      </c>
      <c r="R153" s="212">
        <f>Q153*H153</f>
        <v>0</v>
      </c>
      <c r="S153" s="212">
        <v>0</v>
      </c>
      <c r="T153" s="21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4" t="s">
        <v>118</v>
      </c>
      <c r="AT153" s="214" t="s">
        <v>120</v>
      </c>
      <c r="AU153" s="214" t="s">
        <v>83</v>
      </c>
      <c r="AY153" s="18" t="s">
        <v>119</v>
      </c>
      <c r="BE153" s="215">
        <f>IF(N153="základní",J153,0)</f>
        <v>0</v>
      </c>
      <c r="BF153" s="215">
        <f>IF(N153="snížená",J153,0)</f>
        <v>0</v>
      </c>
      <c r="BG153" s="215">
        <f>IF(N153="zákl. přenesená",J153,0)</f>
        <v>0</v>
      </c>
      <c r="BH153" s="215">
        <f>IF(N153="sníž. přenesená",J153,0)</f>
        <v>0</v>
      </c>
      <c r="BI153" s="215">
        <f>IF(N153="nulová",J153,0)</f>
        <v>0</v>
      </c>
      <c r="BJ153" s="18" t="s">
        <v>81</v>
      </c>
      <c r="BK153" s="215">
        <f>ROUND(I153*H153,2)</f>
        <v>0</v>
      </c>
      <c r="BL153" s="18" t="s">
        <v>118</v>
      </c>
      <c r="BM153" s="214" t="s">
        <v>340</v>
      </c>
    </row>
    <row r="154" s="2" customFormat="1">
      <c r="A154" s="39"/>
      <c r="B154" s="40"/>
      <c r="C154" s="41"/>
      <c r="D154" s="216" t="s">
        <v>125</v>
      </c>
      <c r="E154" s="41"/>
      <c r="F154" s="217" t="s">
        <v>863</v>
      </c>
      <c r="G154" s="41"/>
      <c r="H154" s="41"/>
      <c r="I154" s="218"/>
      <c r="J154" s="41"/>
      <c r="K154" s="41"/>
      <c r="L154" s="45"/>
      <c r="M154" s="219"/>
      <c r="N154" s="220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125</v>
      </c>
      <c r="AU154" s="18" t="s">
        <v>83</v>
      </c>
    </row>
    <row r="155" s="2" customFormat="1">
      <c r="A155" s="39"/>
      <c r="B155" s="40"/>
      <c r="C155" s="41"/>
      <c r="D155" s="224" t="s">
        <v>148</v>
      </c>
      <c r="E155" s="41"/>
      <c r="F155" s="225" t="s">
        <v>1033</v>
      </c>
      <c r="G155" s="41"/>
      <c r="H155" s="41"/>
      <c r="I155" s="218"/>
      <c r="J155" s="41"/>
      <c r="K155" s="41"/>
      <c r="L155" s="45"/>
      <c r="M155" s="219"/>
      <c r="N155" s="220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148</v>
      </c>
      <c r="AU155" s="18" t="s">
        <v>83</v>
      </c>
    </row>
    <row r="156" s="13" customFormat="1">
      <c r="A156" s="13"/>
      <c r="B156" s="226"/>
      <c r="C156" s="227"/>
      <c r="D156" s="216" t="s">
        <v>159</v>
      </c>
      <c r="E156" s="228" t="s">
        <v>19</v>
      </c>
      <c r="F156" s="229" t="s">
        <v>1025</v>
      </c>
      <c r="G156" s="227"/>
      <c r="H156" s="228" t="s">
        <v>19</v>
      </c>
      <c r="I156" s="230"/>
      <c r="J156" s="227"/>
      <c r="K156" s="227"/>
      <c r="L156" s="231"/>
      <c r="M156" s="232"/>
      <c r="N156" s="233"/>
      <c r="O156" s="233"/>
      <c r="P156" s="233"/>
      <c r="Q156" s="233"/>
      <c r="R156" s="233"/>
      <c r="S156" s="233"/>
      <c r="T156" s="23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5" t="s">
        <v>159</v>
      </c>
      <c r="AU156" s="235" t="s">
        <v>83</v>
      </c>
      <c r="AV156" s="13" t="s">
        <v>81</v>
      </c>
      <c r="AW156" s="13" t="s">
        <v>35</v>
      </c>
      <c r="AX156" s="13" t="s">
        <v>73</v>
      </c>
      <c r="AY156" s="235" t="s">
        <v>119</v>
      </c>
    </row>
    <row r="157" s="14" customFormat="1">
      <c r="A157" s="14"/>
      <c r="B157" s="236"/>
      <c r="C157" s="237"/>
      <c r="D157" s="216" t="s">
        <v>159</v>
      </c>
      <c r="E157" s="238" t="s">
        <v>19</v>
      </c>
      <c r="F157" s="239" t="s">
        <v>1034</v>
      </c>
      <c r="G157" s="237"/>
      <c r="H157" s="240">
        <v>101.309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6" t="s">
        <v>159</v>
      </c>
      <c r="AU157" s="246" t="s">
        <v>83</v>
      </c>
      <c r="AV157" s="14" t="s">
        <v>83</v>
      </c>
      <c r="AW157" s="14" t="s">
        <v>35</v>
      </c>
      <c r="AX157" s="14" t="s">
        <v>73</v>
      </c>
      <c r="AY157" s="246" t="s">
        <v>119</v>
      </c>
    </row>
    <row r="158" s="15" customFormat="1">
      <c r="A158" s="15"/>
      <c r="B158" s="247"/>
      <c r="C158" s="248"/>
      <c r="D158" s="216" t="s">
        <v>159</v>
      </c>
      <c r="E158" s="249" t="s">
        <v>19</v>
      </c>
      <c r="F158" s="250" t="s">
        <v>161</v>
      </c>
      <c r="G158" s="248"/>
      <c r="H158" s="251">
        <v>101.309</v>
      </c>
      <c r="I158" s="252"/>
      <c r="J158" s="248"/>
      <c r="K158" s="248"/>
      <c r="L158" s="253"/>
      <c r="M158" s="254"/>
      <c r="N158" s="255"/>
      <c r="O158" s="255"/>
      <c r="P158" s="255"/>
      <c r="Q158" s="255"/>
      <c r="R158" s="255"/>
      <c r="S158" s="255"/>
      <c r="T158" s="256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57" t="s">
        <v>159</v>
      </c>
      <c r="AU158" s="257" t="s">
        <v>83</v>
      </c>
      <c r="AV158" s="15" t="s">
        <v>118</v>
      </c>
      <c r="AW158" s="15" t="s">
        <v>35</v>
      </c>
      <c r="AX158" s="15" t="s">
        <v>81</v>
      </c>
      <c r="AY158" s="257" t="s">
        <v>119</v>
      </c>
    </row>
    <row r="159" s="2" customFormat="1" ht="16.5" customHeight="1">
      <c r="A159" s="39"/>
      <c r="B159" s="40"/>
      <c r="C159" s="203" t="s">
        <v>168</v>
      </c>
      <c r="D159" s="203" t="s">
        <v>120</v>
      </c>
      <c r="E159" s="204" t="s">
        <v>333</v>
      </c>
      <c r="F159" s="205" t="s">
        <v>334</v>
      </c>
      <c r="G159" s="206" t="s">
        <v>272</v>
      </c>
      <c r="H159" s="207">
        <v>56.283000000000001</v>
      </c>
      <c r="I159" s="208"/>
      <c r="J159" s="209">
        <f>ROUND(I159*H159,2)</f>
        <v>0</v>
      </c>
      <c r="K159" s="205" t="s">
        <v>146</v>
      </c>
      <c r="L159" s="45"/>
      <c r="M159" s="210" t="s">
        <v>19</v>
      </c>
      <c r="N159" s="211" t="s">
        <v>44</v>
      </c>
      <c r="O159" s="85"/>
      <c r="P159" s="212">
        <f>O159*H159</f>
        <v>0</v>
      </c>
      <c r="Q159" s="212">
        <v>0</v>
      </c>
      <c r="R159" s="212">
        <f>Q159*H159</f>
        <v>0</v>
      </c>
      <c r="S159" s="212">
        <v>0</v>
      </c>
      <c r="T159" s="21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4" t="s">
        <v>118</v>
      </c>
      <c r="AT159" s="214" t="s">
        <v>120</v>
      </c>
      <c r="AU159" s="214" t="s">
        <v>83</v>
      </c>
      <c r="AY159" s="18" t="s">
        <v>119</v>
      </c>
      <c r="BE159" s="215">
        <f>IF(N159="základní",J159,0)</f>
        <v>0</v>
      </c>
      <c r="BF159" s="215">
        <f>IF(N159="snížená",J159,0)</f>
        <v>0</v>
      </c>
      <c r="BG159" s="215">
        <f>IF(N159="zákl. přenesená",J159,0)</f>
        <v>0</v>
      </c>
      <c r="BH159" s="215">
        <f>IF(N159="sníž. přenesená",J159,0)</f>
        <v>0</v>
      </c>
      <c r="BI159" s="215">
        <f>IF(N159="nulová",J159,0)</f>
        <v>0</v>
      </c>
      <c r="BJ159" s="18" t="s">
        <v>81</v>
      </c>
      <c r="BK159" s="215">
        <f>ROUND(I159*H159,2)</f>
        <v>0</v>
      </c>
      <c r="BL159" s="18" t="s">
        <v>118</v>
      </c>
      <c r="BM159" s="214" t="s">
        <v>355</v>
      </c>
    </row>
    <row r="160" s="2" customFormat="1">
      <c r="A160" s="39"/>
      <c r="B160" s="40"/>
      <c r="C160" s="41"/>
      <c r="D160" s="216" t="s">
        <v>125</v>
      </c>
      <c r="E160" s="41"/>
      <c r="F160" s="217" t="s">
        <v>336</v>
      </c>
      <c r="G160" s="41"/>
      <c r="H160" s="41"/>
      <c r="I160" s="218"/>
      <c r="J160" s="41"/>
      <c r="K160" s="41"/>
      <c r="L160" s="45"/>
      <c r="M160" s="219"/>
      <c r="N160" s="220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125</v>
      </c>
      <c r="AU160" s="18" t="s">
        <v>83</v>
      </c>
    </row>
    <row r="161" s="2" customFormat="1">
      <c r="A161" s="39"/>
      <c r="B161" s="40"/>
      <c r="C161" s="41"/>
      <c r="D161" s="224" t="s">
        <v>148</v>
      </c>
      <c r="E161" s="41"/>
      <c r="F161" s="225" t="s">
        <v>337</v>
      </c>
      <c r="G161" s="41"/>
      <c r="H161" s="41"/>
      <c r="I161" s="218"/>
      <c r="J161" s="41"/>
      <c r="K161" s="41"/>
      <c r="L161" s="45"/>
      <c r="M161" s="219"/>
      <c r="N161" s="220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148</v>
      </c>
      <c r="AU161" s="18" t="s">
        <v>83</v>
      </c>
    </row>
    <row r="162" s="2" customFormat="1" ht="16.5" customHeight="1">
      <c r="A162" s="39"/>
      <c r="B162" s="40"/>
      <c r="C162" s="203" t="s">
        <v>172</v>
      </c>
      <c r="D162" s="203" t="s">
        <v>120</v>
      </c>
      <c r="E162" s="204" t="s">
        <v>1035</v>
      </c>
      <c r="F162" s="205" t="s">
        <v>1036</v>
      </c>
      <c r="G162" s="206" t="s">
        <v>272</v>
      </c>
      <c r="H162" s="207">
        <v>54.447000000000003</v>
      </c>
      <c r="I162" s="208"/>
      <c r="J162" s="209">
        <f>ROUND(I162*H162,2)</f>
        <v>0</v>
      </c>
      <c r="K162" s="205" t="s">
        <v>146</v>
      </c>
      <c r="L162" s="45"/>
      <c r="M162" s="210" t="s">
        <v>19</v>
      </c>
      <c r="N162" s="211" t="s">
        <v>44</v>
      </c>
      <c r="O162" s="85"/>
      <c r="P162" s="212">
        <f>O162*H162</f>
        <v>0</v>
      </c>
      <c r="Q162" s="212">
        <v>0</v>
      </c>
      <c r="R162" s="212">
        <f>Q162*H162</f>
        <v>0</v>
      </c>
      <c r="S162" s="212">
        <v>0</v>
      </c>
      <c r="T162" s="21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4" t="s">
        <v>118</v>
      </c>
      <c r="AT162" s="214" t="s">
        <v>120</v>
      </c>
      <c r="AU162" s="214" t="s">
        <v>83</v>
      </c>
      <c r="AY162" s="18" t="s">
        <v>119</v>
      </c>
      <c r="BE162" s="215">
        <f>IF(N162="základní",J162,0)</f>
        <v>0</v>
      </c>
      <c r="BF162" s="215">
        <f>IF(N162="snížená",J162,0)</f>
        <v>0</v>
      </c>
      <c r="BG162" s="215">
        <f>IF(N162="zákl. přenesená",J162,0)</f>
        <v>0</v>
      </c>
      <c r="BH162" s="215">
        <f>IF(N162="sníž. přenesená",J162,0)</f>
        <v>0</v>
      </c>
      <c r="BI162" s="215">
        <f>IF(N162="nulová",J162,0)</f>
        <v>0</v>
      </c>
      <c r="BJ162" s="18" t="s">
        <v>81</v>
      </c>
      <c r="BK162" s="215">
        <f>ROUND(I162*H162,2)</f>
        <v>0</v>
      </c>
      <c r="BL162" s="18" t="s">
        <v>118</v>
      </c>
      <c r="BM162" s="214" t="s">
        <v>370</v>
      </c>
    </row>
    <row r="163" s="2" customFormat="1">
      <c r="A163" s="39"/>
      <c r="B163" s="40"/>
      <c r="C163" s="41"/>
      <c r="D163" s="216" t="s">
        <v>125</v>
      </c>
      <c r="E163" s="41"/>
      <c r="F163" s="217" t="s">
        <v>1037</v>
      </c>
      <c r="G163" s="41"/>
      <c r="H163" s="41"/>
      <c r="I163" s="218"/>
      <c r="J163" s="41"/>
      <c r="K163" s="41"/>
      <c r="L163" s="45"/>
      <c r="M163" s="219"/>
      <c r="N163" s="220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125</v>
      </c>
      <c r="AU163" s="18" t="s">
        <v>83</v>
      </c>
    </row>
    <row r="164" s="2" customFormat="1">
      <c r="A164" s="39"/>
      <c r="B164" s="40"/>
      <c r="C164" s="41"/>
      <c r="D164" s="224" t="s">
        <v>148</v>
      </c>
      <c r="E164" s="41"/>
      <c r="F164" s="225" t="s">
        <v>1038</v>
      </c>
      <c r="G164" s="41"/>
      <c r="H164" s="41"/>
      <c r="I164" s="218"/>
      <c r="J164" s="41"/>
      <c r="K164" s="41"/>
      <c r="L164" s="45"/>
      <c r="M164" s="219"/>
      <c r="N164" s="220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148</v>
      </c>
      <c r="AU164" s="18" t="s">
        <v>83</v>
      </c>
    </row>
    <row r="165" s="14" customFormat="1">
      <c r="A165" s="14"/>
      <c r="B165" s="236"/>
      <c r="C165" s="237"/>
      <c r="D165" s="216" t="s">
        <v>159</v>
      </c>
      <c r="E165" s="238" t="s">
        <v>19</v>
      </c>
      <c r="F165" s="239" t="s">
        <v>1039</v>
      </c>
      <c r="G165" s="237"/>
      <c r="H165" s="240">
        <v>110.73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6" t="s">
        <v>159</v>
      </c>
      <c r="AU165" s="246" t="s">
        <v>83</v>
      </c>
      <c r="AV165" s="14" t="s">
        <v>83</v>
      </c>
      <c r="AW165" s="14" t="s">
        <v>35</v>
      </c>
      <c r="AX165" s="14" t="s">
        <v>73</v>
      </c>
      <c r="AY165" s="246" t="s">
        <v>119</v>
      </c>
    </row>
    <row r="166" s="14" customFormat="1">
      <c r="A166" s="14"/>
      <c r="B166" s="236"/>
      <c r="C166" s="237"/>
      <c r="D166" s="216" t="s">
        <v>159</v>
      </c>
      <c r="E166" s="238" t="s">
        <v>19</v>
      </c>
      <c r="F166" s="239" t="s">
        <v>1040</v>
      </c>
      <c r="G166" s="237"/>
      <c r="H166" s="240">
        <v>-56.283000000000001</v>
      </c>
      <c r="I166" s="241"/>
      <c r="J166" s="237"/>
      <c r="K166" s="237"/>
      <c r="L166" s="242"/>
      <c r="M166" s="243"/>
      <c r="N166" s="244"/>
      <c r="O166" s="244"/>
      <c r="P166" s="244"/>
      <c r="Q166" s="244"/>
      <c r="R166" s="244"/>
      <c r="S166" s="244"/>
      <c r="T166" s="245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6" t="s">
        <v>159</v>
      </c>
      <c r="AU166" s="246" t="s">
        <v>83</v>
      </c>
      <c r="AV166" s="14" t="s">
        <v>83</v>
      </c>
      <c r="AW166" s="14" t="s">
        <v>35</v>
      </c>
      <c r="AX166" s="14" t="s">
        <v>73</v>
      </c>
      <c r="AY166" s="246" t="s">
        <v>119</v>
      </c>
    </row>
    <row r="167" s="15" customFormat="1">
      <c r="A167" s="15"/>
      <c r="B167" s="247"/>
      <c r="C167" s="248"/>
      <c r="D167" s="216" t="s">
        <v>159</v>
      </c>
      <c r="E167" s="249" t="s">
        <v>19</v>
      </c>
      <c r="F167" s="250" t="s">
        <v>161</v>
      </c>
      <c r="G167" s="248"/>
      <c r="H167" s="251">
        <v>54.447000000000003</v>
      </c>
      <c r="I167" s="252"/>
      <c r="J167" s="248"/>
      <c r="K167" s="248"/>
      <c r="L167" s="253"/>
      <c r="M167" s="254"/>
      <c r="N167" s="255"/>
      <c r="O167" s="255"/>
      <c r="P167" s="255"/>
      <c r="Q167" s="255"/>
      <c r="R167" s="255"/>
      <c r="S167" s="255"/>
      <c r="T167" s="256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57" t="s">
        <v>159</v>
      </c>
      <c r="AU167" s="257" t="s">
        <v>83</v>
      </c>
      <c r="AV167" s="15" t="s">
        <v>118</v>
      </c>
      <c r="AW167" s="15" t="s">
        <v>35</v>
      </c>
      <c r="AX167" s="15" t="s">
        <v>81</v>
      </c>
      <c r="AY167" s="257" t="s">
        <v>119</v>
      </c>
    </row>
    <row r="168" s="2" customFormat="1" ht="16.5" customHeight="1">
      <c r="A168" s="39"/>
      <c r="B168" s="40"/>
      <c r="C168" s="203" t="s">
        <v>177</v>
      </c>
      <c r="D168" s="203" t="s">
        <v>120</v>
      </c>
      <c r="E168" s="204" t="s">
        <v>1041</v>
      </c>
      <c r="F168" s="205" t="s">
        <v>1042</v>
      </c>
      <c r="G168" s="206" t="s">
        <v>272</v>
      </c>
      <c r="H168" s="207">
        <v>7.194</v>
      </c>
      <c r="I168" s="208"/>
      <c r="J168" s="209">
        <f>ROUND(I168*H168,2)</f>
        <v>0</v>
      </c>
      <c r="K168" s="205" t="s">
        <v>146</v>
      </c>
      <c r="L168" s="45"/>
      <c r="M168" s="210" t="s">
        <v>19</v>
      </c>
      <c r="N168" s="211" t="s">
        <v>44</v>
      </c>
      <c r="O168" s="85"/>
      <c r="P168" s="212">
        <f>O168*H168</f>
        <v>0</v>
      </c>
      <c r="Q168" s="212">
        <v>0</v>
      </c>
      <c r="R168" s="212">
        <f>Q168*H168</f>
        <v>0</v>
      </c>
      <c r="S168" s="212">
        <v>0</v>
      </c>
      <c r="T168" s="21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4" t="s">
        <v>118</v>
      </c>
      <c r="AT168" s="214" t="s">
        <v>120</v>
      </c>
      <c r="AU168" s="214" t="s">
        <v>83</v>
      </c>
      <c r="AY168" s="18" t="s">
        <v>119</v>
      </c>
      <c r="BE168" s="215">
        <f>IF(N168="základní",J168,0)</f>
        <v>0</v>
      </c>
      <c r="BF168" s="215">
        <f>IF(N168="snížená",J168,0)</f>
        <v>0</v>
      </c>
      <c r="BG168" s="215">
        <f>IF(N168="zákl. přenesená",J168,0)</f>
        <v>0</v>
      </c>
      <c r="BH168" s="215">
        <f>IF(N168="sníž. přenesená",J168,0)</f>
        <v>0</v>
      </c>
      <c r="BI168" s="215">
        <f>IF(N168="nulová",J168,0)</f>
        <v>0</v>
      </c>
      <c r="BJ168" s="18" t="s">
        <v>81</v>
      </c>
      <c r="BK168" s="215">
        <f>ROUND(I168*H168,2)</f>
        <v>0</v>
      </c>
      <c r="BL168" s="18" t="s">
        <v>118</v>
      </c>
      <c r="BM168" s="214" t="s">
        <v>380</v>
      </c>
    </row>
    <row r="169" s="2" customFormat="1">
      <c r="A169" s="39"/>
      <c r="B169" s="40"/>
      <c r="C169" s="41"/>
      <c r="D169" s="216" t="s">
        <v>125</v>
      </c>
      <c r="E169" s="41"/>
      <c r="F169" s="217" t="s">
        <v>1043</v>
      </c>
      <c r="G169" s="41"/>
      <c r="H169" s="41"/>
      <c r="I169" s="218"/>
      <c r="J169" s="41"/>
      <c r="K169" s="41"/>
      <c r="L169" s="45"/>
      <c r="M169" s="219"/>
      <c r="N169" s="220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125</v>
      </c>
      <c r="AU169" s="18" t="s">
        <v>83</v>
      </c>
    </row>
    <row r="170" s="2" customFormat="1">
      <c r="A170" s="39"/>
      <c r="B170" s="40"/>
      <c r="C170" s="41"/>
      <c r="D170" s="224" t="s">
        <v>148</v>
      </c>
      <c r="E170" s="41"/>
      <c r="F170" s="225" t="s">
        <v>1044</v>
      </c>
      <c r="G170" s="41"/>
      <c r="H170" s="41"/>
      <c r="I170" s="218"/>
      <c r="J170" s="41"/>
      <c r="K170" s="41"/>
      <c r="L170" s="45"/>
      <c r="M170" s="219"/>
      <c r="N170" s="220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148</v>
      </c>
      <c r="AU170" s="18" t="s">
        <v>83</v>
      </c>
    </row>
    <row r="171" s="13" customFormat="1">
      <c r="A171" s="13"/>
      <c r="B171" s="226"/>
      <c r="C171" s="227"/>
      <c r="D171" s="216" t="s">
        <v>159</v>
      </c>
      <c r="E171" s="228" t="s">
        <v>19</v>
      </c>
      <c r="F171" s="229" t="s">
        <v>1045</v>
      </c>
      <c r="G171" s="227"/>
      <c r="H171" s="228" t="s">
        <v>19</v>
      </c>
      <c r="I171" s="230"/>
      <c r="J171" s="227"/>
      <c r="K171" s="227"/>
      <c r="L171" s="231"/>
      <c r="M171" s="232"/>
      <c r="N171" s="233"/>
      <c r="O171" s="233"/>
      <c r="P171" s="233"/>
      <c r="Q171" s="233"/>
      <c r="R171" s="233"/>
      <c r="S171" s="233"/>
      <c r="T171" s="23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5" t="s">
        <v>159</v>
      </c>
      <c r="AU171" s="235" t="s">
        <v>83</v>
      </c>
      <c r="AV171" s="13" t="s">
        <v>81</v>
      </c>
      <c r="AW171" s="13" t="s">
        <v>35</v>
      </c>
      <c r="AX171" s="13" t="s">
        <v>73</v>
      </c>
      <c r="AY171" s="235" t="s">
        <v>119</v>
      </c>
    </row>
    <row r="172" s="13" customFormat="1">
      <c r="A172" s="13"/>
      <c r="B172" s="226"/>
      <c r="C172" s="227"/>
      <c r="D172" s="216" t="s">
        <v>159</v>
      </c>
      <c r="E172" s="228" t="s">
        <v>19</v>
      </c>
      <c r="F172" s="229" t="s">
        <v>980</v>
      </c>
      <c r="G172" s="227"/>
      <c r="H172" s="228" t="s">
        <v>19</v>
      </c>
      <c r="I172" s="230"/>
      <c r="J172" s="227"/>
      <c r="K172" s="227"/>
      <c r="L172" s="231"/>
      <c r="M172" s="232"/>
      <c r="N172" s="233"/>
      <c r="O172" s="233"/>
      <c r="P172" s="233"/>
      <c r="Q172" s="233"/>
      <c r="R172" s="233"/>
      <c r="S172" s="233"/>
      <c r="T172" s="23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5" t="s">
        <v>159</v>
      </c>
      <c r="AU172" s="235" t="s">
        <v>83</v>
      </c>
      <c r="AV172" s="13" t="s">
        <v>81</v>
      </c>
      <c r="AW172" s="13" t="s">
        <v>35</v>
      </c>
      <c r="AX172" s="13" t="s">
        <v>73</v>
      </c>
      <c r="AY172" s="235" t="s">
        <v>119</v>
      </c>
    </row>
    <row r="173" s="14" customFormat="1">
      <c r="A173" s="14"/>
      <c r="B173" s="236"/>
      <c r="C173" s="237"/>
      <c r="D173" s="216" t="s">
        <v>159</v>
      </c>
      <c r="E173" s="238" t="s">
        <v>19</v>
      </c>
      <c r="F173" s="239" t="s">
        <v>1046</v>
      </c>
      <c r="G173" s="237"/>
      <c r="H173" s="240">
        <v>1.0800000000000001</v>
      </c>
      <c r="I173" s="241"/>
      <c r="J173" s="237"/>
      <c r="K173" s="237"/>
      <c r="L173" s="242"/>
      <c r="M173" s="243"/>
      <c r="N173" s="244"/>
      <c r="O173" s="244"/>
      <c r="P173" s="244"/>
      <c r="Q173" s="244"/>
      <c r="R173" s="244"/>
      <c r="S173" s="244"/>
      <c r="T173" s="245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6" t="s">
        <v>159</v>
      </c>
      <c r="AU173" s="246" t="s">
        <v>83</v>
      </c>
      <c r="AV173" s="14" t="s">
        <v>83</v>
      </c>
      <c r="AW173" s="14" t="s">
        <v>35</v>
      </c>
      <c r="AX173" s="14" t="s">
        <v>73</v>
      </c>
      <c r="AY173" s="246" t="s">
        <v>119</v>
      </c>
    </row>
    <row r="174" s="13" customFormat="1">
      <c r="A174" s="13"/>
      <c r="B174" s="226"/>
      <c r="C174" s="227"/>
      <c r="D174" s="216" t="s">
        <v>159</v>
      </c>
      <c r="E174" s="228" t="s">
        <v>19</v>
      </c>
      <c r="F174" s="229" t="s">
        <v>983</v>
      </c>
      <c r="G174" s="227"/>
      <c r="H174" s="228" t="s">
        <v>19</v>
      </c>
      <c r="I174" s="230"/>
      <c r="J174" s="227"/>
      <c r="K174" s="227"/>
      <c r="L174" s="231"/>
      <c r="M174" s="232"/>
      <c r="N174" s="233"/>
      <c r="O174" s="233"/>
      <c r="P174" s="233"/>
      <c r="Q174" s="233"/>
      <c r="R174" s="233"/>
      <c r="S174" s="233"/>
      <c r="T174" s="23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5" t="s">
        <v>159</v>
      </c>
      <c r="AU174" s="235" t="s">
        <v>83</v>
      </c>
      <c r="AV174" s="13" t="s">
        <v>81</v>
      </c>
      <c r="AW174" s="13" t="s">
        <v>35</v>
      </c>
      <c r="AX174" s="13" t="s">
        <v>73</v>
      </c>
      <c r="AY174" s="235" t="s">
        <v>119</v>
      </c>
    </row>
    <row r="175" s="14" customFormat="1">
      <c r="A175" s="14"/>
      <c r="B175" s="236"/>
      <c r="C175" s="237"/>
      <c r="D175" s="216" t="s">
        <v>159</v>
      </c>
      <c r="E175" s="238" t="s">
        <v>19</v>
      </c>
      <c r="F175" s="239" t="s">
        <v>1047</v>
      </c>
      <c r="G175" s="237"/>
      <c r="H175" s="240">
        <v>1.494</v>
      </c>
      <c r="I175" s="241"/>
      <c r="J175" s="237"/>
      <c r="K175" s="237"/>
      <c r="L175" s="242"/>
      <c r="M175" s="243"/>
      <c r="N175" s="244"/>
      <c r="O175" s="244"/>
      <c r="P175" s="244"/>
      <c r="Q175" s="244"/>
      <c r="R175" s="244"/>
      <c r="S175" s="244"/>
      <c r="T175" s="245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6" t="s">
        <v>159</v>
      </c>
      <c r="AU175" s="246" t="s">
        <v>83</v>
      </c>
      <c r="AV175" s="14" t="s">
        <v>83</v>
      </c>
      <c r="AW175" s="14" t="s">
        <v>35</v>
      </c>
      <c r="AX175" s="14" t="s">
        <v>73</v>
      </c>
      <c r="AY175" s="246" t="s">
        <v>119</v>
      </c>
    </row>
    <row r="176" s="13" customFormat="1">
      <c r="A176" s="13"/>
      <c r="B176" s="226"/>
      <c r="C176" s="227"/>
      <c r="D176" s="216" t="s">
        <v>159</v>
      </c>
      <c r="E176" s="228" t="s">
        <v>19</v>
      </c>
      <c r="F176" s="229" t="s">
        <v>986</v>
      </c>
      <c r="G176" s="227"/>
      <c r="H176" s="228" t="s">
        <v>19</v>
      </c>
      <c r="I176" s="230"/>
      <c r="J176" s="227"/>
      <c r="K176" s="227"/>
      <c r="L176" s="231"/>
      <c r="M176" s="232"/>
      <c r="N176" s="233"/>
      <c r="O176" s="233"/>
      <c r="P176" s="233"/>
      <c r="Q176" s="233"/>
      <c r="R176" s="233"/>
      <c r="S176" s="233"/>
      <c r="T176" s="23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5" t="s">
        <v>159</v>
      </c>
      <c r="AU176" s="235" t="s">
        <v>83</v>
      </c>
      <c r="AV176" s="13" t="s">
        <v>81</v>
      </c>
      <c r="AW176" s="13" t="s">
        <v>35</v>
      </c>
      <c r="AX176" s="13" t="s">
        <v>73</v>
      </c>
      <c r="AY176" s="235" t="s">
        <v>119</v>
      </c>
    </row>
    <row r="177" s="14" customFormat="1">
      <c r="A177" s="14"/>
      <c r="B177" s="236"/>
      <c r="C177" s="237"/>
      <c r="D177" s="216" t="s">
        <v>159</v>
      </c>
      <c r="E177" s="238" t="s">
        <v>19</v>
      </c>
      <c r="F177" s="239" t="s">
        <v>1048</v>
      </c>
      <c r="G177" s="237"/>
      <c r="H177" s="240">
        <v>4.6200000000000001</v>
      </c>
      <c r="I177" s="241"/>
      <c r="J177" s="237"/>
      <c r="K177" s="237"/>
      <c r="L177" s="242"/>
      <c r="M177" s="243"/>
      <c r="N177" s="244"/>
      <c r="O177" s="244"/>
      <c r="P177" s="244"/>
      <c r="Q177" s="244"/>
      <c r="R177" s="244"/>
      <c r="S177" s="244"/>
      <c r="T177" s="245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6" t="s">
        <v>159</v>
      </c>
      <c r="AU177" s="246" t="s">
        <v>83</v>
      </c>
      <c r="AV177" s="14" t="s">
        <v>83</v>
      </c>
      <c r="AW177" s="14" t="s">
        <v>35</v>
      </c>
      <c r="AX177" s="14" t="s">
        <v>73</v>
      </c>
      <c r="AY177" s="246" t="s">
        <v>119</v>
      </c>
    </row>
    <row r="178" s="15" customFormat="1">
      <c r="A178" s="15"/>
      <c r="B178" s="247"/>
      <c r="C178" s="248"/>
      <c r="D178" s="216" t="s">
        <v>159</v>
      </c>
      <c r="E178" s="249" t="s">
        <v>19</v>
      </c>
      <c r="F178" s="250" t="s">
        <v>161</v>
      </c>
      <c r="G178" s="248"/>
      <c r="H178" s="251">
        <v>7.194</v>
      </c>
      <c r="I178" s="252"/>
      <c r="J178" s="248"/>
      <c r="K178" s="248"/>
      <c r="L178" s="253"/>
      <c r="M178" s="254"/>
      <c r="N178" s="255"/>
      <c r="O178" s="255"/>
      <c r="P178" s="255"/>
      <c r="Q178" s="255"/>
      <c r="R178" s="255"/>
      <c r="S178" s="255"/>
      <c r="T178" s="256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57" t="s">
        <v>159</v>
      </c>
      <c r="AU178" s="257" t="s">
        <v>83</v>
      </c>
      <c r="AV178" s="15" t="s">
        <v>118</v>
      </c>
      <c r="AW178" s="15" t="s">
        <v>35</v>
      </c>
      <c r="AX178" s="15" t="s">
        <v>81</v>
      </c>
      <c r="AY178" s="257" t="s">
        <v>119</v>
      </c>
    </row>
    <row r="179" s="2" customFormat="1" ht="16.5" customHeight="1">
      <c r="A179" s="39"/>
      <c r="B179" s="40"/>
      <c r="C179" s="262" t="s">
        <v>181</v>
      </c>
      <c r="D179" s="262" t="s">
        <v>350</v>
      </c>
      <c r="E179" s="263" t="s">
        <v>1049</v>
      </c>
      <c r="F179" s="264" t="s">
        <v>1050</v>
      </c>
      <c r="G179" s="265" t="s">
        <v>327</v>
      </c>
      <c r="H179" s="266">
        <v>21.582000000000001</v>
      </c>
      <c r="I179" s="267"/>
      <c r="J179" s="268">
        <f>ROUND(I179*H179,2)</f>
        <v>0</v>
      </c>
      <c r="K179" s="264" t="s">
        <v>146</v>
      </c>
      <c r="L179" s="269"/>
      <c r="M179" s="270" t="s">
        <v>19</v>
      </c>
      <c r="N179" s="271" t="s">
        <v>44</v>
      </c>
      <c r="O179" s="85"/>
      <c r="P179" s="212">
        <f>O179*H179</f>
        <v>0</v>
      </c>
      <c r="Q179" s="212">
        <v>0</v>
      </c>
      <c r="R179" s="212">
        <f>Q179*H179</f>
        <v>0</v>
      </c>
      <c r="S179" s="212">
        <v>0</v>
      </c>
      <c r="T179" s="21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4" t="s">
        <v>164</v>
      </c>
      <c r="AT179" s="214" t="s">
        <v>350</v>
      </c>
      <c r="AU179" s="214" t="s">
        <v>83</v>
      </c>
      <c r="AY179" s="18" t="s">
        <v>119</v>
      </c>
      <c r="BE179" s="215">
        <f>IF(N179="základní",J179,0)</f>
        <v>0</v>
      </c>
      <c r="BF179" s="215">
        <f>IF(N179="snížená",J179,0)</f>
        <v>0</v>
      </c>
      <c r="BG179" s="215">
        <f>IF(N179="zákl. přenesená",J179,0)</f>
        <v>0</v>
      </c>
      <c r="BH179" s="215">
        <f>IF(N179="sníž. přenesená",J179,0)</f>
        <v>0</v>
      </c>
      <c r="BI179" s="215">
        <f>IF(N179="nulová",J179,0)</f>
        <v>0</v>
      </c>
      <c r="BJ179" s="18" t="s">
        <v>81</v>
      </c>
      <c r="BK179" s="215">
        <f>ROUND(I179*H179,2)</f>
        <v>0</v>
      </c>
      <c r="BL179" s="18" t="s">
        <v>118</v>
      </c>
      <c r="BM179" s="214" t="s">
        <v>393</v>
      </c>
    </row>
    <row r="180" s="2" customFormat="1">
      <c r="A180" s="39"/>
      <c r="B180" s="40"/>
      <c r="C180" s="41"/>
      <c r="D180" s="216" t="s">
        <v>125</v>
      </c>
      <c r="E180" s="41"/>
      <c r="F180" s="217" t="s">
        <v>1050</v>
      </c>
      <c r="G180" s="41"/>
      <c r="H180" s="41"/>
      <c r="I180" s="218"/>
      <c r="J180" s="41"/>
      <c r="K180" s="41"/>
      <c r="L180" s="45"/>
      <c r="M180" s="219"/>
      <c r="N180" s="220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125</v>
      </c>
      <c r="AU180" s="18" t="s">
        <v>83</v>
      </c>
    </row>
    <row r="181" s="14" customFormat="1">
      <c r="A181" s="14"/>
      <c r="B181" s="236"/>
      <c r="C181" s="237"/>
      <c r="D181" s="216" t="s">
        <v>159</v>
      </c>
      <c r="E181" s="238" t="s">
        <v>19</v>
      </c>
      <c r="F181" s="239" t="s">
        <v>1051</v>
      </c>
      <c r="G181" s="237"/>
      <c r="H181" s="240">
        <v>7.194</v>
      </c>
      <c r="I181" s="241"/>
      <c r="J181" s="237"/>
      <c r="K181" s="237"/>
      <c r="L181" s="242"/>
      <c r="M181" s="243"/>
      <c r="N181" s="244"/>
      <c r="O181" s="244"/>
      <c r="P181" s="244"/>
      <c r="Q181" s="244"/>
      <c r="R181" s="244"/>
      <c r="S181" s="244"/>
      <c r="T181" s="245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6" t="s">
        <v>159</v>
      </c>
      <c r="AU181" s="246" t="s">
        <v>83</v>
      </c>
      <c r="AV181" s="14" t="s">
        <v>83</v>
      </c>
      <c r="AW181" s="14" t="s">
        <v>35</v>
      </c>
      <c r="AX181" s="14" t="s">
        <v>73</v>
      </c>
      <c r="AY181" s="246" t="s">
        <v>119</v>
      </c>
    </row>
    <row r="182" s="14" customFormat="1">
      <c r="A182" s="14"/>
      <c r="B182" s="236"/>
      <c r="C182" s="237"/>
      <c r="D182" s="216" t="s">
        <v>159</v>
      </c>
      <c r="E182" s="238" t="s">
        <v>19</v>
      </c>
      <c r="F182" s="239" t="s">
        <v>1052</v>
      </c>
      <c r="G182" s="237"/>
      <c r="H182" s="240">
        <v>3.597</v>
      </c>
      <c r="I182" s="241"/>
      <c r="J182" s="237"/>
      <c r="K182" s="237"/>
      <c r="L182" s="242"/>
      <c r="M182" s="243"/>
      <c r="N182" s="244"/>
      <c r="O182" s="244"/>
      <c r="P182" s="244"/>
      <c r="Q182" s="244"/>
      <c r="R182" s="244"/>
      <c r="S182" s="244"/>
      <c r="T182" s="245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6" t="s">
        <v>159</v>
      </c>
      <c r="AU182" s="246" t="s">
        <v>83</v>
      </c>
      <c r="AV182" s="14" t="s">
        <v>83</v>
      </c>
      <c r="AW182" s="14" t="s">
        <v>35</v>
      </c>
      <c r="AX182" s="14" t="s">
        <v>73</v>
      </c>
      <c r="AY182" s="246" t="s">
        <v>119</v>
      </c>
    </row>
    <row r="183" s="15" customFormat="1">
      <c r="A183" s="15"/>
      <c r="B183" s="247"/>
      <c r="C183" s="248"/>
      <c r="D183" s="216" t="s">
        <v>159</v>
      </c>
      <c r="E183" s="249" t="s">
        <v>19</v>
      </c>
      <c r="F183" s="250" t="s">
        <v>161</v>
      </c>
      <c r="G183" s="248"/>
      <c r="H183" s="251">
        <v>10.791</v>
      </c>
      <c r="I183" s="252"/>
      <c r="J183" s="248"/>
      <c r="K183" s="248"/>
      <c r="L183" s="253"/>
      <c r="M183" s="254"/>
      <c r="N183" s="255"/>
      <c r="O183" s="255"/>
      <c r="P183" s="255"/>
      <c r="Q183" s="255"/>
      <c r="R183" s="255"/>
      <c r="S183" s="255"/>
      <c r="T183" s="256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57" t="s">
        <v>159</v>
      </c>
      <c r="AU183" s="257" t="s">
        <v>83</v>
      </c>
      <c r="AV183" s="15" t="s">
        <v>118</v>
      </c>
      <c r="AW183" s="15" t="s">
        <v>35</v>
      </c>
      <c r="AX183" s="15" t="s">
        <v>73</v>
      </c>
      <c r="AY183" s="257" t="s">
        <v>119</v>
      </c>
    </row>
    <row r="184" s="14" customFormat="1">
      <c r="A184" s="14"/>
      <c r="B184" s="236"/>
      <c r="C184" s="237"/>
      <c r="D184" s="216" t="s">
        <v>159</v>
      </c>
      <c r="E184" s="238" t="s">
        <v>19</v>
      </c>
      <c r="F184" s="239" t="s">
        <v>1053</v>
      </c>
      <c r="G184" s="237"/>
      <c r="H184" s="240">
        <v>21.582000000000001</v>
      </c>
      <c r="I184" s="241"/>
      <c r="J184" s="237"/>
      <c r="K184" s="237"/>
      <c r="L184" s="242"/>
      <c r="M184" s="243"/>
      <c r="N184" s="244"/>
      <c r="O184" s="244"/>
      <c r="P184" s="244"/>
      <c r="Q184" s="244"/>
      <c r="R184" s="244"/>
      <c r="S184" s="244"/>
      <c r="T184" s="245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6" t="s">
        <v>159</v>
      </c>
      <c r="AU184" s="246" t="s">
        <v>83</v>
      </c>
      <c r="AV184" s="14" t="s">
        <v>83</v>
      </c>
      <c r="AW184" s="14" t="s">
        <v>35</v>
      </c>
      <c r="AX184" s="14" t="s">
        <v>73</v>
      </c>
      <c r="AY184" s="246" t="s">
        <v>119</v>
      </c>
    </row>
    <row r="185" s="15" customFormat="1">
      <c r="A185" s="15"/>
      <c r="B185" s="247"/>
      <c r="C185" s="248"/>
      <c r="D185" s="216" t="s">
        <v>159</v>
      </c>
      <c r="E185" s="249" t="s">
        <v>19</v>
      </c>
      <c r="F185" s="250" t="s">
        <v>161</v>
      </c>
      <c r="G185" s="248"/>
      <c r="H185" s="251">
        <v>21.582000000000001</v>
      </c>
      <c r="I185" s="252"/>
      <c r="J185" s="248"/>
      <c r="K185" s="248"/>
      <c r="L185" s="253"/>
      <c r="M185" s="254"/>
      <c r="N185" s="255"/>
      <c r="O185" s="255"/>
      <c r="P185" s="255"/>
      <c r="Q185" s="255"/>
      <c r="R185" s="255"/>
      <c r="S185" s="255"/>
      <c r="T185" s="256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57" t="s">
        <v>159</v>
      </c>
      <c r="AU185" s="257" t="s">
        <v>83</v>
      </c>
      <c r="AV185" s="15" t="s">
        <v>118</v>
      </c>
      <c r="AW185" s="15" t="s">
        <v>35</v>
      </c>
      <c r="AX185" s="15" t="s">
        <v>81</v>
      </c>
      <c r="AY185" s="257" t="s">
        <v>119</v>
      </c>
    </row>
    <row r="186" s="2" customFormat="1" ht="16.5" customHeight="1">
      <c r="A186" s="39"/>
      <c r="B186" s="40"/>
      <c r="C186" s="203" t="s">
        <v>185</v>
      </c>
      <c r="D186" s="203" t="s">
        <v>120</v>
      </c>
      <c r="E186" s="204" t="s">
        <v>1054</v>
      </c>
      <c r="F186" s="205" t="s">
        <v>1055</v>
      </c>
      <c r="G186" s="206" t="s">
        <v>221</v>
      </c>
      <c r="H186" s="207">
        <v>120</v>
      </c>
      <c r="I186" s="208"/>
      <c r="J186" s="209">
        <f>ROUND(I186*H186,2)</f>
        <v>0</v>
      </c>
      <c r="K186" s="205" t="s">
        <v>146</v>
      </c>
      <c r="L186" s="45"/>
      <c r="M186" s="210" t="s">
        <v>19</v>
      </c>
      <c r="N186" s="211" t="s">
        <v>44</v>
      </c>
      <c r="O186" s="85"/>
      <c r="P186" s="212">
        <f>O186*H186</f>
        <v>0</v>
      </c>
      <c r="Q186" s="212">
        <v>0</v>
      </c>
      <c r="R186" s="212">
        <f>Q186*H186</f>
        <v>0</v>
      </c>
      <c r="S186" s="212">
        <v>0</v>
      </c>
      <c r="T186" s="213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4" t="s">
        <v>118</v>
      </c>
      <c r="AT186" s="214" t="s">
        <v>120</v>
      </c>
      <c r="AU186" s="214" t="s">
        <v>83</v>
      </c>
      <c r="AY186" s="18" t="s">
        <v>119</v>
      </c>
      <c r="BE186" s="215">
        <f>IF(N186="základní",J186,0)</f>
        <v>0</v>
      </c>
      <c r="BF186" s="215">
        <f>IF(N186="snížená",J186,0)</f>
        <v>0</v>
      </c>
      <c r="BG186" s="215">
        <f>IF(N186="zákl. přenesená",J186,0)</f>
        <v>0</v>
      </c>
      <c r="BH186" s="215">
        <f>IF(N186="sníž. přenesená",J186,0)</f>
        <v>0</v>
      </c>
      <c r="BI186" s="215">
        <f>IF(N186="nulová",J186,0)</f>
        <v>0</v>
      </c>
      <c r="BJ186" s="18" t="s">
        <v>81</v>
      </c>
      <c r="BK186" s="215">
        <f>ROUND(I186*H186,2)</f>
        <v>0</v>
      </c>
      <c r="BL186" s="18" t="s">
        <v>118</v>
      </c>
      <c r="BM186" s="214" t="s">
        <v>405</v>
      </c>
    </row>
    <row r="187" s="2" customFormat="1">
      <c r="A187" s="39"/>
      <c r="B187" s="40"/>
      <c r="C187" s="41"/>
      <c r="D187" s="216" t="s">
        <v>125</v>
      </c>
      <c r="E187" s="41"/>
      <c r="F187" s="217" t="s">
        <v>1056</v>
      </c>
      <c r="G187" s="41"/>
      <c r="H187" s="41"/>
      <c r="I187" s="218"/>
      <c r="J187" s="41"/>
      <c r="K187" s="41"/>
      <c r="L187" s="45"/>
      <c r="M187" s="219"/>
      <c r="N187" s="220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125</v>
      </c>
      <c r="AU187" s="18" t="s">
        <v>83</v>
      </c>
    </row>
    <row r="188" s="2" customFormat="1">
      <c r="A188" s="39"/>
      <c r="B188" s="40"/>
      <c r="C188" s="41"/>
      <c r="D188" s="224" t="s">
        <v>148</v>
      </c>
      <c r="E188" s="41"/>
      <c r="F188" s="225" t="s">
        <v>1057</v>
      </c>
      <c r="G188" s="41"/>
      <c r="H188" s="41"/>
      <c r="I188" s="218"/>
      <c r="J188" s="41"/>
      <c r="K188" s="41"/>
      <c r="L188" s="45"/>
      <c r="M188" s="219"/>
      <c r="N188" s="220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148</v>
      </c>
      <c r="AU188" s="18" t="s">
        <v>83</v>
      </c>
    </row>
    <row r="189" s="2" customFormat="1" ht="16.5" customHeight="1">
      <c r="A189" s="39"/>
      <c r="B189" s="40"/>
      <c r="C189" s="262" t="s">
        <v>191</v>
      </c>
      <c r="D189" s="262" t="s">
        <v>350</v>
      </c>
      <c r="E189" s="263" t="s">
        <v>411</v>
      </c>
      <c r="F189" s="264" t="s">
        <v>412</v>
      </c>
      <c r="G189" s="265" t="s">
        <v>413</v>
      </c>
      <c r="H189" s="266">
        <v>4.7999999999999998</v>
      </c>
      <c r="I189" s="267"/>
      <c r="J189" s="268">
        <f>ROUND(I189*H189,2)</f>
        <v>0</v>
      </c>
      <c r="K189" s="264" t="s">
        <v>146</v>
      </c>
      <c r="L189" s="269"/>
      <c r="M189" s="270" t="s">
        <v>19</v>
      </c>
      <c r="N189" s="271" t="s">
        <v>44</v>
      </c>
      <c r="O189" s="85"/>
      <c r="P189" s="212">
        <f>O189*H189</f>
        <v>0</v>
      </c>
      <c r="Q189" s="212">
        <v>0</v>
      </c>
      <c r="R189" s="212">
        <f>Q189*H189</f>
        <v>0</v>
      </c>
      <c r="S189" s="212">
        <v>0</v>
      </c>
      <c r="T189" s="21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4" t="s">
        <v>164</v>
      </c>
      <c r="AT189" s="214" t="s">
        <v>350</v>
      </c>
      <c r="AU189" s="214" t="s">
        <v>83</v>
      </c>
      <c r="AY189" s="18" t="s">
        <v>119</v>
      </c>
      <c r="BE189" s="215">
        <f>IF(N189="základní",J189,0)</f>
        <v>0</v>
      </c>
      <c r="BF189" s="215">
        <f>IF(N189="snížená",J189,0)</f>
        <v>0</v>
      </c>
      <c r="BG189" s="215">
        <f>IF(N189="zákl. přenesená",J189,0)</f>
        <v>0</v>
      </c>
      <c r="BH189" s="215">
        <f>IF(N189="sníž. přenesená",J189,0)</f>
        <v>0</v>
      </c>
      <c r="BI189" s="215">
        <f>IF(N189="nulová",J189,0)</f>
        <v>0</v>
      </c>
      <c r="BJ189" s="18" t="s">
        <v>81</v>
      </c>
      <c r="BK189" s="215">
        <f>ROUND(I189*H189,2)</f>
        <v>0</v>
      </c>
      <c r="BL189" s="18" t="s">
        <v>118</v>
      </c>
      <c r="BM189" s="214" t="s">
        <v>416</v>
      </c>
    </row>
    <row r="190" s="2" customFormat="1">
      <c r="A190" s="39"/>
      <c r="B190" s="40"/>
      <c r="C190" s="41"/>
      <c r="D190" s="216" t="s">
        <v>125</v>
      </c>
      <c r="E190" s="41"/>
      <c r="F190" s="217" t="s">
        <v>412</v>
      </c>
      <c r="G190" s="41"/>
      <c r="H190" s="41"/>
      <c r="I190" s="218"/>
      <c r="J190" s="41"/>
      <c r="K190" s="41"/>
      <c r="L190" s="45"/>
      <c r="M190" s="219"/>
      <c r="N190" s="220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125</v>
      </c>
      <c r="AU190" s="18" t="s">
        <v>83</v>
      </c>
    </row>
    <row r="191" s="2" customFormat="1" ht="16.5" customHeight="1">
      <c r="A191" s="39"/>
      <c r="B191" s="40"/>
      <c r="C191" s="203" t="s">
        <v>8</v>
      </c>
      <c r="D191" s="203" t="s">
        <v>120</v>
      </c>
      <c r="E191" s="204" t="s">
        <v>1058</v>
      </c>
      <c r="F191" s="205" t="s">
        <v>1059</v>
      </c>
      <c r="G191" s="206" t="s">
        <v>221</v>
      </c>
      <c r="H191" s="207">
        <v>120</v>
      </c>
      <c r="I191" s="208"/>
      <c r="J191" s="209">
        <f>ROUND(I191*H191,2)</f>
        <v>0</v>
      </c>
      <c r="K191" s="205" t="s">
        <v>146</v>
      </c>
      <c r="L191" s="45"/>
      <c r="M191" s="210" t="s">
        <v>19</v>
      </c>
      <c r="N191" s="211" t="s">
        <v>44</v>
      </c>
      <c r="O191" s="85"/>
      <c r="P191" s="212">
        <f>O191*H191</f>
        <v>0</v>
      </c>
      <c r="Q191" s="212">
        <v>0</v>
      </c>
      <c r="R191" s="212">
        <f>Q191*H191</f>
        <v>0</v>
      </c>
      <c r="S191" s="212">
        <v>0</v>
      </c>
      <c r="T191" s="213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4" t="s">
        <v>118</v>
      </c>
      <c r="AT191" s="214" t="s">
        <v>120</v>
      </c>
      <c r="AU191" s="214" t="s">
        <v>83</v>
      </c>
      <c r="AY191" s="18" t="s">
        <v>119</v>
      </c>
      <c r="BE191" s="215">
        <f>IF(N191="základní",J191,0)</f>
        <v>0</v>
      </c>
      <c r="BF191" s="215">
        <f>IF(N191="snížená",J191,0)</f>
        <v>0</v>
      </c>
      <c r="BG191" s="215">
        <f>IF(N191="zákl. přenesená",J191,0)</f>
        <v>0</v>
      </c>
      <c r="BH191" s="215">
        <f>IF(N191="sníž. přenesená",J191,0)</f>
        <v>0</v>
      </c>
      <c r="BI191" s="215">
        <f>IF(N191="nulová",J191,0)</f>
        <v>0</v>
      </c>
      <c r="BJ191" s="18" t="s">
        <v>81</v>
      </c>
      <c r="BK191" s="215">
        <f>ROUND(I191*H191,2)</f>
        <v>0</v>
      </c>
      <c r="BL191" s="18" t="s">
        <v>118</v>
      </c>
      <c r="BM191" s="214" t="s">
        <v>428</v>
      </c>
    </row>
    <row r="192" s="2" customFormat="1">
      <c r="A192" s="39"/>
      <c r="B192" s="40"/>
      <c r="C192" s="41"/>
      <c r="D192" s="216" t="s">
        <v>125</v>
      </c>
      <c r="E192" s="41"/>
      <c r="F192" s="217" t="s">
        <v>1060</v>
      </c>
      <c r="G192" s="41"/>
      <c r="H192" s="41"/>
      <c r="I192" s="218"/>
      <c r="J192" s="41"/>
      <c r="K192" s="41"/>
      <c r="L192" s="45"/>
      <c r="M192" s="219"/>
      <c r="N192" s="220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125</v>
      </c>
      <c r="AU192" s="18" t="s">
        <v>83</v>
      </c>
    </row>
    <row r="193" s="2" customFormat="1">
      <c r="A193" s="39"/>
      <c r="B193" s="40"/>
      <c r="C193" s="41"/>
      <c r="D193" s="224" t="s">
        <v>148</v>
      </c>
      <c r="E193" s="41"/>
      <c r="F193" s="225" t="s">
        <v>1061</v>
      </c>
      <c r="G193" s="41"/>
      <c r="H193" s="41"/>
      <c r="I193" s="218"/>
      <c r="J193" s="41"/>
      <c r="K193" s="41"/>
      <c r="L193" s="45"/>
      <c r="M193" s="219"/>
      <c r="N193" s="220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148</v>
      </c>
      <c r="AU193" s="18" t="s">
        <v>83</v>
      </c>
    </row>
    <row r="194" s="2" customFormat="1" ht="16.5" customHeight="1">
      <c r="A194" s="39"/>
      <c r="B194" s="40"/>
      <c r="C194" s="262" t="s">
        <v>324</v>
      </c>
      <c r="D194" s="262" t="s">
        <v>350</v>
      </c>
      <c r="E194" s="263" t="s">
        <v>363</v>
      </c>
      <c r="F194" s="264" t="s">
        <v>364</v>
      </c>
      <c r="G194" s="265" t="s">
        <v>327</v>
      </c>
      <c r="H194" s="266">
        <v>20.399999999999999</v>
      </c>
      <c r="I194" s="267"/>
      <c r="J194" s="268">
        <f>ROUND(I194*H194,2)</f>
        <v>0</v>
      </c>
      <c r="K194" s="264" t="s">
        <v>146</v>
      </c>
      <c r="L194" s="269"/>
      <c r="M194" s="270" t="s">
        <v>19</v>
      </c>
      <c r="N194" s="271" t="s">
        <v>44</v>
      </c>
      <c r="O194" s="85"/>
      <c r="P194" s="212">
        <f>O194*H194</f>
        <v>0</v>
      </c>
      <c r="Q194" s="212">
        <v>0</v>
      </c>
      <c r="R194" s="212">
        <f>Q194*H194</f>
        <v>0</v>
      </c>
      <c r="S194" s="212">
        <v>0</v>
      </c>
      <c r="T194" s="213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14" t="s">
        <v>164</v>
      </c>
      <c r="AT194" s="214" t="s">
        <v>350</v>
      </c>
      <c r="AU194" s="214" t="s">
        <v>83</v>
      </c>
      <c r="AY194" s="18" t="s">
        <v>119</v>
      </c>
      <c r="BE194" s="215">
        <f>IF(N194="základní",J194,0)</f>
        <v>0</v>
      </c>
      <c r="BF194" s="215">
        <f>IF(N194="snížená",J194,0)</f>
        <v>0</v>
      </c>
      <c r="BG194" s="215">
        <f>IF(N194="zákl. přenesená",J194,0)</f>
        <v>0</v>
      </c>
      <c r="BH194" s="215">
        <f>IF(N194="sníž. přenesená",J194,0)</f>
        <v>0</v>
      </c>
      <c r="BI194" s="215">
        <f>IF(N194="nulová",J194,0)</f>
        <v>0</v>
      </c>
      <c r="BJ194" s="18" t="s">
        <v>81</v>
      </c>
      <c r="BK194" s="215">
        <f>ROUND(I194*H194,2)</f>
        <v>0</v>
      </c>
      <c r="BL194" s="18" t="s">
        <v>118</v>
      </c>
      <c r="BM194" s="214" t="s">
        <v>436</v>
      </c>
    </row>
    <row r="195" s="2" customFormat="1">
      <c r="A195" s="39"/>
      <c r="B195" s="40"/>
      <c r="C195" s="41"/>
      <c r="D195" s="216" t="s">
        <v>125</v>
      </c>
      <c r="E195" s="41"/>
      <c r="F195" s="217" t="s">
        <v>364</v>
      </c>
      <c r="G195" s="41"/>
      <c r="H195" s="41"/>
      <c r="I195" s="218"/>
      <c r="J195" s="41"/>
      <c r="K195" s="41"/>
      <c r="L195" s="45"/>
      <c r="M195" s="219"/>
      <c r="N195" s="220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125</v>
      </c>
      <c r="AU195" s="18" t="s">
        <v>83</v>
      </c>
    </row>
    <row r="196" s="14" customFormat="1">
      <c r="A196" s="14"/>
      <c r="B196" s="236"/>
      <c r="C196" s="237"/>
      <c r="D196" s="216" t="s">
        <v>159</v>
      </c>
      <c r="E196" s="238" t="s">
        <v>19</v>
      </c>
      <c r="F196" s="239" t="s">
        <v>1062</v>
      </c>
      <c r="G196" s="237"/>
      <c r="H196" s="240">
        <v>20.399999999999999</v>
      </c>
      <c r="I196" s="241"/>
      <c r="J196" s="237"/>
      <c r="K196" s="237"/>
      <c r="L196" s="242"/>
      <c r="M196" s="243"/>
      <c r="N196" s="244"/>
      <c r="O196" s="244"/>
      <c r="P196" s="244"/>
      <c r="Q196" s="244"/>
      <c r="R196" s="244"/>
      <c r="S196" s="244"/>
      <c r="T196" s="245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6" t="s">
        <v>159</v>
      </c>
      <c r="AU196" s="246" t="s">
        <v>83</v>
      </c>
      <c r="AV196" s="14" t="s">
        <v>83</v>
      </c>
      <c r="AW196" s="14" t="s">
        <v>35</v>
      </c>
      <c r="AX196" s="14" t="s">
        <v>73</v>
      </c>
      <c r="AY196" s="246" t="s">
        <v>119</v>
      </c>
    </row>
    <row r="197" s="15" customFormat="1">
      <c r="A197" s="15"/>
      <c r="B197" s="247"/>
      <c r="C197" s="248"/>
      <c r="D197" s="216" t="s">
        <v>159</v>
      </c>
      <c r="E197" s="249" t="s">
        <v>19</v>
      </c>
      <c r="F197" s="250" t="s">
        <v>161</v>
      </c>
      <c r="G197" s="248"/>
      <c r="H197" s="251">
        <v>20.399999999999999</v>
      </c>
      <c r="I197" s="252"/>
      <c r="J197" s="248"/>
      <c r="K197" s="248"/>
      <c r="L197" s="253"/>
      <c r="M197" s="254"/>
      <c r="N197" s="255"/>
      <c r="O197" s="255"/>
      <c r="P197" s="255"/>
      <c r="Q197" s="255"/>
      <c r="R197" s="255"/>
      <c r="S197" s="255"/>
      <c r="T197" s="256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57" t="s">
        <v>159</v>
      </c>
      <c r="AU197" s="257" t="s">
        <v>83</v>
      </c>
      <c r="AV197" s="15" t="s">
        <v>118</v>
      </c>
      <c r="AW197" s="15" t="s">
        <v>35</v>
      </c>
      <c r="AX197" s="15" t="s">
        <v>81</v>
      </c>
      <c r="AY197" s="257" t="s">
        <v>119</v>
      </c>
    </row>
    <row r="198" s="12" customFormat="1" ht="22.8" customHeight="1">
      <c r="A198" s="12"/>
      <c r="B198" s="189"/>
      <c r="C198" s="190"/>
      <c r="D198" s="191" t="s">
        <v>72</v>
      </c>
      <c r="E198" s="222" t="s">
        <v>83</v>
      </c>
      <c r="F198" s="222" t="s">
        <v>1063</v>
      </c>
      <c r="G198" s="190"/>
      <c r="H198" s="190"/>
      <c r="I198" s="193"/>
      <c r="J198" s="223">
        <f>BK198</f>
        <v>0</v>
      </c>
      <c r="K198" s="190"/>
      <c r="L198" s="195"/>
      <c r="M198" s="196"/>
      <c r="N198" s="197"/>
      <c r="O198" s="197"/>
      <c r="P198" s="198">
        <f>SUM(P199:P242)</f>
        <v>0</v>
      </c>
      <c r="Q198" s="197"/>
      <c r="R198" s="198">
        <f>SUM(R199:R242)</f>
        <v>0</v>
      </c>
      <c r="S198" s="197"/>
      <c r="T198" s="199">
        <f>SUM(T199:T242)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0" t="s">
        <v>81</v>
      </c>
      <c r="AT198" s="201" t="s">
        <v>72</v>
      </c>
      <c r="AU198" s="201" t="s">
        <v>81</v>
      </c>
      <c r="AY198" s="200" t="s">
        <v>119</v>
      </c>
      <c r="BK198" s="202">
        <f>SUM(BK199:BK242)</f>
        <v>0</v>
      </c>
    </row>
    <row r="199" s="2" customFormat="1" ht="16.5" customHeight="1">
      <c r="A199" s="39"/>
      <c r="B199" s="40"/>
      <c r="C199" s="203" t="s">
        <v>332</v>
      </c>
      <c r="D199" s="203" t="s">
        <v>120</v>
      </c>
      <c r="E199" s="204" t="s">
        <v>1064</v>
      </c>
      <c r="F199" s="205" t="s">
        <v>1065</v>
      </c>
      <c r="G199" s="206" t="s">
        <v>221</v>
      </c>
      <c r="H199" s="207">
        <v>60</v>
      </c>
      <c r="I199" s="208"/>
      <c r="J199" s="209">
        <f>ROUND(I199*H199,2)</f>
        <v>0</v>
      </c>
      <c r="K199" s="205" t="s">
        <v>146</v>
      </c>
      <c r="L199" s="45"/>
      <c r="M199" s="210" t="s">
        <v>19</v>
      </c>
      <c r="N199" s="211" t="s">
        <v>44</v>
      </c>
      <c r="O199" s="85"/>
      <c r="P199" s="212">
        <f>O199*H199</f>
        <v>0</v>
      </c>
      <c r="Q199" s="212">
        <v>0</v>
      </c>
      <c r="R199" s="212">
        <f>Q199*H199</f>
        <v>0</v>
      </c>
      <c r="S199" s="212">
        <v>0</v>
      </c>
      <c r="T199" s="213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4" t="s">
        <v>118</v>
      </c>
      <c r="AT199" s="214" t="s">
        <v>120</v>
      </c>
      <c r="AU199" s="214" t="s">
        <v>83</v>
      </c>
      <c r="AY199" s="18" t="s">
        <v>119</v>
      </c>
      <c r="BE199" s="215">
        <f>IF(N199="základní",J199,0)</f>
        <v>0</v>
      </c>
      <c r="BF199" s="215">
        <f>IF(N199="snížená",J199,0)</f>
        <v>0</v>
      </c>
      <c r="BG199" s="215">
        <f>IF(N199="zákl. přenesená",J199,0)</f>
        <v>0</v>
      </c>
      <c r="BH199" s="215">
        <f>IF(N199="sníž. přenesená",J199,0)</f>
        <v>0</v>
      </c>
      <c r="BI199" s="215">
        <f>IF(N199="nulová",J199,0)</f>
        <v>0</v>
      </c>
      <c r="BJ199" s="18" t="s">
        <v>81</v>
      </c>
      <c r="BK199" s="215">
        <f>ROUND(I199*H199,2)</f>
        <v>0</v>
      </c>
      <c r="BL199" s="18" t="s">
        <v>118</v>
      </c>
      <c r="BM199" s="214" t="s">
        <v>453</v>
      </c>
    </row>
    <row r="200" s="2" customFormat="1">
      <c r="A200" s="39"/>
      <c r="B200" s="40"/>
      <c r="C200" s="41"/>
      <c r="D200" s="216" t="s">
        <v>125</v>
      </c>
      <c r="E200" s="41"/>
      <c r="F200" s="217" t="s">
        <v>1066</v>
      </c>
      <c r="G200" s="41"/>
      <c r="H200" s="41"/>
      <c r="I200" s="218"/>
      <c r="J200" s="41"/>
      <c r="K200" s="41"/>
      <c r="L200" s="45"/>
      <c r="M200" s="219"/>
      <c r="N200" s="220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125</v>
      </c>
      <c r="AU200" s="18" t="s">
        <v>83</v>
      </c>
    </row>
    <row r="201" s="2" customFormat="1">
      <c r="A201" s="39"/>
      <c r="B201" s="40"/>
      <c r="C201" s="41"/>
      <c r="D201" s="224" t="s">
        <v>148</v>
      </c>
      <c r="E201" s="41"/>
      <c r="F201" s="225" t="s">
        <v>1067</v>
      </c>
      <c r="G201" s="41"/>
      <c r="H201" s="41"/>
      <c r="I201" s="218"/>
      <c r="J201" s="41"/>
      <c r="K201" s="41"/>
      <c r="L201" s="45"/>
      <c r="M201" s="219"/>
      <c r="N201" s="220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148</v>
      </c>
      <c r="AU201" s="18" t="s">
        <v>83</v>
      </c>
    </row>
    <row r="202" s="14" customFormat="1">
      <c r="A202" s="14"/>
      <c r="B202" s="236"/>
      <c r="C202" s="237"/>
      <c r="D202" s="216" t="s">
        <v>159</v>
      </c>
      <c r="E202" s="238" t="s">
        <v>19</v>
      </c>
      <c r="F202" s="239" t="s">
        <v>1068</v>
      </c>
      <c r="G202" s="237"/>
      <c r="H202" s="240">
        <v>60</v>
      </c>
      <c r="I202" s="241"/>
      <c r="J202" s="237"/>
      <c r="K202" s="237"/>
      <c r="L202" s="242"/>
      <c r="M202" s="243"/>
      <c r="N202" s="244"/>
      <c r="O202" s="244"/>
      <c r="P202" s="244"/>
      <c r="Q202" s="244"/>
      <c r="R202" s="244"/>
      <c r="S202" s="244"/>
      <c r="T202" s="245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6" t="s">
        <v>159</v>
      </c>
      <c r="AU202" s="246" t="s">
        <v>83</v>
      </c>
      <c r="AV202" s="14" t="s">
        <v>83</v>
      </c>
      <c r="AW202" s="14" t="s">
        <v>35</v>
      </c>
      <c r="AX202" s="14" t="s">
        <v>73</v>
      </c>
      <c r="AY202" s="246" t="s">
        <v>119</v>
      </c>
    </row>
    <row r="203" s="15" customFormat="1">
      <c r="A203" s="15"/>
      <c r="B203" s="247"/>
      <c r="C203" s="248"/>
      <c r="D203" s="216" t="s">
        <v>159</v>
      </c>
      <c r="E203" s="249" t="s">
        <v>19</v>
      </c>
      <c r="F203" s="250" t="s">
        <v>161</v>
      </c>
      <c r="G203" s="248"/>
      <c r="H203" s="251">
        <v>60</v>
      </c>
      <c r="I203" s="252"/>
      <c r="J203" s="248"/>
      <c r="K203" s="248"/>
      <c r="L203" s="253"/>
      <c r="M203" s="254"/>
      <c r="N203" s="255"/>
      <c r="O203" s="255"/>
      <c r="P203" s="255"/>
      <c r="Q203" s="255"/>
      <c r="R203" s="255"/>
      <c r="S203" s="255"/>
      <c r="T203" s="256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57" t="s">
        <v>159</v>
      </c>
      <c r="AU203" s="257" t="s">
        <v>83</v>
      </c>
      <c r="AV203" s="15" t="s">
        <v>118</v>
      </c>
      <c r="AW203" s="15" t="s">
        <v>35</v>
      </c>
      <c r="AX203" s="15" t="s">
        <v>81</v>
      </c>
      <c r="AY203" s="257" t="s">
        <v>119</v>
      </c>
    </row>
    <row r="204" s="2" customFormat="1" ht="16.5" customHeight="1">
      <c r="A204" s="39"/>
      <c r="B204" s="40"/>
      <c r="C204" s="262" t="s">
        <v>340</v>
      </c>
      <c r="D204" s="262" t="s">
        <v>350</v>
      </c>
      <c r="E204" s="263" t="s">
        <v>1069</v>
      </c>
      <c r="F204" s="264" t="s">
        <v>1070</v>
      </c>
      <c r="G204" s="265" t="s">
        <v>221</v>
      </c>
      <c r="H204" s="266">
        <v>71.069999999999993</v>
      </c>
      <c r="I204" s="267"/>
      <c r="J204" s="268">
        <f>ROUND(I204*H204,2)</f>
        <v>0</v>
      </c>
      <c r="K204" s="264" t="s">
        <v>146</v>
      </c>
      <c r="L204" s="269"/>
      <c r="M204" s="270" t="s">
        <v>19</v>
      </c>
      <c r="N204" s="271" t="s">
        <v>44</v>
      </c>
      <c r="O204" s="85"/>
      <c r="P204" s="212">
        <f>O204*H204</f>
        <v>0</v>
      </c>
      <c r="Q204" s="212">
        <v>0</v>
      </c>
      <c r="R204" s="212">
        <f>Q204*H204</f>
        <v>0</v>
      </c>
      <c r="S204" s="212">
        <v>0</v>
      </c>
      <c r="T204" s="213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4" t="s">
        <v>164</v>
      </c>
      <c r="AT204" s="214" t="s">
        <v>350</v>
      </c>
      <c r="AU204" s="214" t="s">
        <v>83</v>
      </c>
      <c r="AY204" s="18" t="s">
        <v>119</v>
      </c>
      <c r="BE204" s="215">
        <f>IF(N204="základní",J204,0)</f>
        <v>0</v>
      </c>
      <c r="BF204" s="215">
        <f>IF(N204="snížená",J204,0)</f>
        <v>0</v>
      </c>
      <c r="BG204" s="215">
        <f>IF(N204="zákl. přenesená",J204,0)</f>
        <v>0</v>
      </c>
      <c r="BH204" s="215">
        <f>IF(N204="sníž. přenesená",J204,0)</f>
        <v>0</v>
      </c>
      <c r="BI204" s="215">
        <f>IF(N204="nulová",J204,0)</f>
        <v>0</v>
      </c>
      <c r="BJ204" s="18" t="s">
        <v>81</v>
      </c>
      <c r="BK204" s="215">
        <f>ROUND(I204*H204,2)</f>
        <v>0</v>
      </c>
      <c r="BL204" s="18" t="s">
        <v>118</v>
      </c>
      <c r="BM204" s="214" t="s">
        <v>463</v>
      </c>
    </row>
    <row r="205" s="2" customFormat="1">
      <c r="A205" s="39"/>
      <c r="B205" s="40"/>
      <c r="C205" s="41"/>
      <c r="D205" s="216" t="s">
        <v>125</v>
      </c>
      <c r="E205" s="41"/>
      <c r="F205" s="217" t="s">
        <v>1070</v>
      </c>
      <c r="G205" s="41"/>
      <c r="H205" s="41"/>
      <c r="I205" s="218"/>
      <c r="J205" s="41"/>
      <c r="K205" s="41"/>
      <c r="L205" s="45"/>
      <c r="M205" s="219"/>
      <c r="N205" s="220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125</v>
      </c>
      <c r="AU205" s="18" t="s">
        <v>83</v>
      </c>
    </row>
    <row r="206" s="2" customFormat="1" ht="16.5" customHeight="1">
      <c r="A206" s="39"/>
      <c r="B206" s="40"/>
      <c r="C206" s="203" t="s">
        <v>349</v>
      </c>
      <c r="D206" s="203" t="s">
        <v>120</v>
      </c>
      <c r="E206" s="204" t="s">
        <v>1071</v>
      </c>
      <c r="F206" s="205" t="s">
        <v>1072</v>
      </c>
      <c r="G206" s="206" t="s">
        <v>272</v>
      </c>
      <c r="H206" s="207">
        <v>3.597</v>
      </c>
      <c r="I206" s="208"/>
      <c r="J206" s="209">
        <f>ROUND(I206*H206,2)</f>
        <v>0</v>
      </c>
      <c r="K206" s="205" t="s">
        <v>146</v>
      </c>
      <c r="L206" s="45"/>
      <c r="M206" s="210" t="s">
        <v>19</v>
      </c>
      <c r="N206" s="211" t="s">
        <v>44</v>
      </c>
      <c r="O206" s="85"/>
      <c r="P206" s="212">
        <f>O206*H206</f>
        <v>0</v>
      </c>
      <c r="Q206" s="212">
        <v>0</v>
      </c>
      <c r="R206" s="212">
        <f>Q206*H206</f>
        <v>0</v>
      </c>
      <c r="S206" s="212">
        <v>0</v>
      </c>
      <c r="T206" s="213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4" t="s">
        <v>118</v>
      </c>
      <c r="AT206" s="214" t="s">
        <v>120</v>
      </c>
      <c r="AU206" s="214" t="s">
        <v>83</v>
      </c>
      <c r="AY206" s="18" t="s">
        <v>119</v>
      </c>
      <c r="BE206" s="215">
        <f>IF(N206="základní",J206,0)</f>
        <v>0</v>
      </c>
      <c r="BF206" s="215">
        <f>IF(N206="snížená",J206,0)</f>
        <v>0</v>
      </c>
      <c r="BG206" s="215">
        <f>IF(N206="zákl. přenesená",J206,0)</f>
        <v>0</v>
      </c>
      <c r="BH206" s="215">
        <f>IF(N206="sníž. přenesená",J206,0)</f>
        <v>0</v>
      </c>
      <c r="BI206" s="215">
        <f>IF(N206="nulová",J206,0)</f>
        <v>0</v>
      </c>
      <c r="BJ206" s="18" t="s">
        <v>81</v>
      </c>
      <c r="BK206" s="215">
        <f>ROUND(I206*H206,2)</f>
        <v>0</v>
      </c>
      <c r="BL206" s="18" t="s">
        <v>118</v>
      </c>
      <c r="BM206" s="214" t="s">
        <v>479</v>
      </c>
    </row>
    <row r="207" s="2" customFormat="1">
      <c r="A207" s="39"/>
      <c r="B207" s="40"/>
      <c r="C207" s="41"/>
      <c r="D207" s="216" t="s">
        <v>125</v>
      </c>
      <c r="E207" s="41"/>
      <c r="F207" s="217" t="s">
        <v>1072</v>
      </c>
      <c r="G207" s="41"/>
      <c r="H207" s="41"/>
      <c r="I207" s="218"/>
      <c r="J207" s="41"/>
      <c r="K207" s="41"/>
      <c r="L207" s="45"/>
      <c r="M207" s="219"/>
      <c r="N207" s="220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125</v>
      </c>
      <c r="AU207" s="18" t="s">
        <v>83</v>
      </c>
    </row>
    <row r="208" s="2" customFormat="1">
      <c r="A208" s="39"/>
      <c r="B208" s="40"/>
      <c r="C208" s="41"/>
      <c r="D208" s="224" t="s">
        <v>148</v>
      </c>
      <c r="E208" s="41"/>
      <c r="F208" s="225" t="s">
        <v>1073</v>
      </c>
      <c r="G208" s="41"/>
      <c r="H208" s="41"/>
      <c r="I208" s="218"/>
      <c r="J208" s="41"/>
      <c r="K208" s="41"/>
      <c r="L208" s="45"/>
      <c r="M208" s="219"/>
      <c r="N208" s="220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148</v>
      </c>
      <c r="AU208" s="18" t="s">
        <v>83</v>
      </c>
    </row>
    <row r="209" s="13" customFormat="1">
      <c r="A209" s="13"/>
      <c r="B209" s="226"/>
      <c r="C209" s="227"/>
      <c r="D209" s="216" t="s">
        <v>159</v>
      </c>
      <c r="E209" s="228" t="s">
        <v>19</v>
      </c>
      <c r="F209" s="229" t="s">
        <v>980</v>
      </c>
      <c r="G209" s="227"/>
      <c r="H209" s="228" t="s">
        <v>19</v>
      </c>
      <c r="I209" s="230"/>
      <c r="J209" s="227"/>
      <c r="K209" s="227"/>
      <c r="L209" s="231"/>
      <c r="M209" s="232"/>
      <c r="N209" s="233"/>
      <c r="O209" s="233"/>
      <c r="P209" s="233"/>
      <c r="Q209" s="233"/>
      <c r="R209" s="233"/>
      <c r="S209" s="233"/>
      <c r="T209" s="23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5" t="s">
        <v>159</v>
      </c>
      <c r="AU209" s="235" t="s">
        <v>83</v>
      </c>
      <c r="AV209" s="13" t="s">
        <v>81</v>
      </c>
      <c r="AW209" s="13" t="s">
        <v>35</v>
      </c>
      <c r="AX209" s="13" t="s">
        <v>73</v>
      </c>
      <c r="AY209" s="235" t="s">
        <v>119</v>
      </c>
    </row>
    <row r="210" s="14" customFormat="1">
      <c r="A210" s="14"/>
      <c r="B210" s="236"/>
      <c r="C210" s="237"/>
      <c r="D210" s="216" t="s">
        <v>159</v>
      </c>
      <c r="E210" s="238" t="s">
        <v>19</v>
      </c>
      <c r="F210" s="239" t="s">
        <v>1074</v>
      </c>
      <c r="G210" s="237"/>
      <c r="H210" s="240">
        <v>0.54000000000000004</v>
      </c>
      <c r="I210" s="241"/>
      <c r="J210" s="237"/>
      <c r="K210" s="237"/>
      <c r="L210" s="242"/>
      <c r="M210" s="243"/>
      <c r="N210" s="244"/>
      <c r="O210" s="244"/>
      <c r="P210" s="244"/>
      <c r="Q210" s="244"/>
      <c r="R210" s="244"/>
      <c r="S210" s="244"/>
      <c r="T210" s="245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6" t="s">
        <v>159</v>
      </c>
      <c r="AU210" s="246" t="s">
        <v>83</v>
      </c>
      <c r="AV210" s="14" t="s">
        <v>83</v>
      </c>
      <c r="AW210" s="14" t="s">
        <v>35</v>
      </c>
      <c r="AX210" s="14" t="s">
        <v>73</v>
      </c>
      <c r="AY210" s="246" t="s">
        <v>119</v>
      </c>
    </row>
    <row r="211" s="13" customFormat="1">
      <c r="A211" s="13"/>
      <c r="B211" s="226"/>
      <c r="C211" s="227"/>
      <c r="D211" s="216" t="s">
        <v>159</v>
      </c>
      <c r="E211" s="228" t="s">
        <v>19</v>
      </c>
      <c r="F211" s="229" t="s">
        <v>983</v>
      </c>
      <c r="G211" s="227"/>
      <c r="H211" s="228" t="s">
        <v>19</v>
      </c>
      <c r="I211" s="230"/>
      <c r="J211" s="227"/>
      <c r="K211" s="227"/>
      <c r="L211" s="231"/>
      <c r="M211" s="232"/>
      <c r="N211" s="233"/>
      <c r="O211" s="233"/>
      <c r="P211" s="233"/>
      <c r="Q211" s="233"/>
      <c r="R211" s="233"/>
      <c r="S211" s="233"/>
      <c r="T211" s="23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5" t="s">
        <v>159</v>
      </c>
      <c r="AU211" s="235" t="s">
        <v>83</v>
      </c>
      <c r="AV211" s="13" t="s">
        <v>81</v>
      </c>
      <c r="AW211" s="13" t="s">
        <v>35</v>
      </c>
      <c r="AX211" s="13" t="s">
        <v>73</v>
      </c>
      <c r="AY211" s="235" t="s">
        <v>119</v>
      </c>
    </row>
    <row r="212" s="14" customFormat="1">
      <c r="A212" s="14"/>
      <c r="B212" s="236"/>
      <c r="C212" s="237"/>
      <c r="D212" s="216" t="s">
        <v>159</v>
      </c>
      <c r="E212" s="238" t="s">
        <v>19</v>
      </c>
      <c r="F212" s="239" t="s">
        <v>1075</v>
      </c>
      <c r="G212" s="237"/>
      <c r="H212" s="240">
        <v>0.747</v>
      </c>
      <c r="I212" s="241"/>
      <c r="J212" s="237"/>
      <c r="K212" s="237"/>
      <c r="L212" s="242"/>
      <c r="M212" s="243"/>
      <c r="N212" s="244"/>
      <c r="O212" s="244"/>
      <c r="P212" s="244"/>
      <c r="Q212" s="244"/>
      <c r="R212" s="244"/>
      <c r="S212" s="244"/>
      <c r="T212" s="245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6" t="s">
        <v>159</v>
      </c>
      <c r="AU212" s="246" t="s">
        <v>83</v>
      </c>
      <c r="AV212" s="14" t="s">
        <v>83</v>
      </c>
      <c r="AW212" s="14" t="s">
        <v>35</v>
      </c>
      <c r="AX212" s="14" t="s">
        <v>73</v>
      </c>
      <c r="AY212" s="246" t="s">
        <v>119</v>
      </c>
    </row>
    <row r="213" s="13" customFormat="1">
      <c r="A213" s="13"/>
      <c r="B213" s="226"/>
      <c r="C213" s="227"/>
      <c r="D213" s="216" t="s">
        <v>159</v>
      </c>
      <c r="E213" s="228" t="s">
        <v>19</v>
      </c>
      <c r="F213" s="229" t="s">
        <v>986</v>
      </c>
      <c r="G213" s="227"/>
      <c r="H213" s="228" t="s">
        <v>19</v>
      </c>
      <c r="I213" s="230"/>
      <c r="J213" s="227"/>
      <c r="K213" s="227"/>
      <c r="L213" s="231"/>
      <c r="M213" s="232"/>
      <c r="N213" s="233"/>
      <c r="O213" s="233"/>
      <c r="P213" s="233"/>
      <c r="Q213" s="233"/>
      <c r="R213" s="233"/>
      <c r="S213" s="233"/>
      <c r="T213" s="23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5" t="s">
        <v>159</v>
      </c>
      <c r="AU213" s="235" t="s">
        <v>83</v>
      </c>
      <c r="AV213" s="13" t="s">
        <v>81</v>
      </c>
      <c r="AW213" s="13" t="s">
        <v>35</v>
      </c>
      <c r="AX213" s="13" t="s">
        <v>73</v>
      </c>
      <c r="AY213" s="235" t="s">
        <v>119</v>
      </c>
    </row>
    <row r="214" s="14" customFormat="1">
      <c r="A214" s="14"/>
      <c r="B214" s="236"/>
      <c r="C214" s="237"/>
      <c r="D214" s="216" t="s">
        <v>159</v>
      </c>
      <c r="E214" s="238" t="s">
        <v>19</v>
      </c>
      <c r="F214" s="239" t="s">
        <v>1076</v>
      </c>
      <c r="G214" s="237"/>
      <c r="H214" s="240">
        <v>2.3100000000000001</v>
      </c>
      <c r="I214" s="241"/>
      <c r="J214" s="237"/>
      <c r="K214" s="237"/>
      <c r="L214" s="242"/>
      <c r="M214" s="243"/>
      <c r="N214" s="244"/>
      <c r="O214" s="244"/>
      <c r="P214" s="244"/>
      <c r="Q214" s="244"/>
      <c r="R214" s="244"/>
      <c r="S214" s="244"/>
      <c r="T214" s="245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6" t="s">
        <v>159</v>
      </c>
      <c r="AU214" s="246" t="s">
        <v>83</v>
      </c>
      <c r="AV214" s="14" t="s">
        <v>83</v>
      </c>
      <c r="AW214" s="14" t="s">
        <v>35</v>
      </c>
      <c r="AX214" s="14" t="s">
        <v>73</v>
      </c>
      <c r="AY214" s="246" t="s">
        <v>119</v>
      </c>
    </row>
    <row r="215" s="15" customFormat="1">
      <c r="A215" s="15"/>
      <c r="B215" s="247"/>
      <c r="C215" s="248"/>
      <c r="D215" s="216" t="s">
        <v>159</v>
      </c>
      <c r="E215" s="249" t="s">
        <v>19</v>
      </c>
      <c r="F215" s="250" t="s">
        <v>161</v>
      </c>
      <c r="G215" s="248"/>
      <c r="H215" s="251">
        <v>3.597</v>
      </c>
      <c r="I215" s="252"/>
      <c r="J215" s="248"/>
      <c r="K215" s="248"/>
      <c r="L215" s="253"/>
      <c r="M215" s="254"/>
      <c r="N215" s="255"/>
      <c r="O215" s="255"/>
      <c r="P215" s="255"/>
      <c r="Q215" s="255"/>
      <c r="R215" s="255"/>
      <c r="S215" s="255"/>
      <c r="T215" s="256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57" t="s">
        <v>159</v>
      </c>
      <c r="AU215" s="257" t="s">
        <v>83</v>
      </c>
      <c r="AV215" s="15" t="s">
        <v>118</v>
      </c>
      <c r="AW215" s="15" t="s">
        <v>35</v>
      </c>
      <c r="AX215" s="15" t="s">
        <v>81</v>
      </c>
      <c r="AY215" s="257" t="s">
        <v>119</v>
      </c>
    </row>
    <row r="216" s="2" customFormat="1" ht="16.5" customHeight="1">
      <c r="A216" s="39"/>
      <c r="B216" s="40"/>
      <c r="C216" s="203" t="s">
        <v>355</v>
      </c>
      <c r="D216" s="203" t="s">
        <v>120</v>
      </c>
      <c r="E216" s="204" t="s">
        <v>1077</v>
      </c>
      <c r="F216" s="205" t="s">
        <v>1078</v>
      </c>
      <c r="G216" s="206" t="s">
        <v>253</v>
      </c>
      <c r="H216" s="207">
        <v>60</v>
      </c>
      <c r="I216" s="208"/>
      <c r="J216" s="209">
        <f>ROUND(I216*H216,2)</f>
        <v>0</v>
      </c>
      <c r="K216" s="205" t="s">
        <v>146</v>
      </c>
      <c r="L216" s="45"/>
      <c r="M216" s="210" t="s">
        <v>19</v>
      </c>
      <c r="N216" s="211" t="s">
        <v>44</v>
      </c>
      <c r="O216" s="85"/>
      <c r="P216" s="212">
        <f>O216*H216</f>
        <v>0</v>
      </c>
      <c r="Q216" s="212">
        <v>0</v>
      </c>
      <c r="R216" s="212">
        <f>Q216*H216</f>
        <v>0</v>
      </c>
      <c r="S216" s="212">
        <v>0</v>
      </c>
      <c r="T216" s="213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14" t="s">
        <v>118</v>
      </c>
      <c r="AT216" s="214" t="s">
        <v>120</v>
      </c>
      <c r="AU216" s="214" t="s">
        <v>83</v>
      </c>
      <c r="AY216" s="18" t="s">
        <v>119</v>
      </c>
      <c r="BE216" s="215">
        <f>IF(N216="základní",J216,0)</f>
        <v>0</v>
      </c>
      <c r="BF216" s="215">
        <f>IF(N216="snížená",J216,0)</f>
        <v>0</v>
      </c>
      <c r="BG216" s="215">
        <f>IF(N216="zákl. přenesená",J216,0)</f>
        <v>0</v>
      </c>
      <c r="BH216" s="215">
        <f>IF(N216="sníž. přenesená",J216,0)</f>
        <v>0</v>
      </c>
      <c r="BI216" s="215">
        <f>IF(N216="nulová",J216,0)</f>
        <v>0</v>
      </c>
      <c r="BJ216" s="18" t="s">
        <v>81</v>
      </c>
      <c r="BK216" s="215">
        <f>ROUND(I216*H216,2)</f>
        <v>0</v>
      </c>
      <c r="BL216" s="18" t="s">
        <v>118</v>
      </c>
      <c r="BM216" s="214" t="s">
        <v>494</v>
      </c>
    </row>
    <row r="217" s="2" customFormat="1">
      <c r="A217" s="39"/>
      <c r="B217" s="40"/>
      <c r="C217" s="41"/>
      <c r="D217" s="216" t="s">
        <v>125</v>
      </c>
      <c r="E217" s="41"/>
      <c r="F217" s="217" t="s">
        <v>1079</v>
      </c>
      <c r="G217" s="41"/>
      <c r="H217" s="41"/>
      <c r="I217" s="218"/>
      <c r="J217" s="41"/>
      <c r="K217" s="41"/>
      <c r="L217" s="45"/>
      <c r="M217" s="219"/>
      <c r="N217" s="220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125</v>
      </c>
      <c r="AU217" s="18" t="s">
        <v>83</v>
      </c>
    </row>
    <row r="218" s="2" customFormat="1">
      <c r="A218" s="39"/>
      <c r="B218" s="40"/>
      <c r="C218" s="41"/>
      <c r="D218" s="224" t="s">
        <v>148</v>
      </c>
      <c r="E218" s="41"/>
      <c r="F218" s="225" t="s">
        <v>1080</v>
      </c>
      <c r="G218" s="41"/>
      <c r="H218" s="41"/>
      <c r="I218" s="218"/>
      <c r="J218" s="41"/>
      <c r="K218" s="41"/>
      <c r="L218" s="45"/>
      <c r="M218" s="219"/>
      <c r="N218" s="220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148</v>
      </c>
      <c r="AU218" s="18" t="s">
        <v>83</v>
      </c>
    </row>
    <row r="219" s="2" customFormat="1" ht="16.5" customHeight="1">
      <c r="A219" s="39"/>
      <c r="B219" s="40"/>
      <c r="C219" s="203" t="s">
        <v>7</v>
      </c>
      <c r="D219" s="203" t="s">
        <v>120</v>
      </c>
      <c r="E219" s="204" t="s">
        <v>1081</v>
      </c>
      <c r="F219" s="205" t="s">
        <v>1082</v>
      </c>
      <c r="G219" s="206" t="s">
        <v>272</v>
      </c>
      <c r="H219" s="207">
        <v>22.332999999999998</v>
      </c>
      <c r="I219" s="208"/>
      <c r="J219" s="209">
        <f>ROUND(I219*H219,2)</f>
        <v>0</v>
      </c>
      <c r="K219" s="205" t="s">
        <v>146</v>
      </c>
      <c r="L219" s="45"/>
      <c r="M219" s="210" t="s">
        <v>19</v>
      </c>
      <c r="N219" s="211" t="s">
        <v>44</v>
      </c>
      <c r="O219" s="85"/>
      <c r="P219" s="212">
        <f>O219*H219</f>
        <v>0</v>
      </c>
      <c r="Q219" s="212">
        <v>0</v>
      </c>
      <c r="R219" s="212">
        <f>Q219*H219</f>
        <v>0</v>
      </c>
      <c r="S219" s="212">
        <v>0</v>
      </c>
      <c r="T219" s="213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4" t="s">
        <v>118</v>
      </c>
      <c r="AT219" s="214" t="s">
        <v>120</v>
      </c>
      <c r="AU219" s="214" t="s">
        <v>83</v>
      </c>
      <c r="AY219" s="18" t="s">
        <v>119</v>
      </c>
      <c r="BE219" s="215">
        <f>IF(N219="základní",J219,0)</f>
        <v>0</v>
      </c>
      <c r="BF219" s="215">
        <f>IF(N219="snížená",J219,0)</f>
        <v>0</v>
      </c>
      <c r="BG219" s="215">
        <f>IF(N219="zákl. přenesená",J219,0)</f>
        <v>0</v>
      </c>
      <c r="BH219" s="215">
        <f>IF(N219="sníž. přenesená",J219,0)</f>
        <v>0</v>
      </c>
      <c r="BI219" s="215">
        <f>IF(N219="nulová",J219,0)</f>
        <v>0</v>
      </c>
      <c r="BJ219" s="18" t="s">
        <v>81</v>
      </c>
      <c r="BK219" s="215">
        <f>ROUND(I219*H219,2)</f>
        <v>0</v>
      </c>
      <c r="BL219" s="18" t="s">
        <v>118</v>
      </c>
      <c r="BM219" s="214" t="s">
        <v>508</v>
      </c>
    </row>
    <row r="220" s="2" customFormat="1">
      <c r="A220" s="39"/>
      <c r="B220" s="40"/>
      <c r="C220" s="41"/>
      <c r="D220" s="216" t="s">
        <v>125</v>
      </c>
      <c r="E220" s="41"/>
      <c r="F220" s="217" t="s">
        <v>1083</v>
      </c>
      <c r="G220" s="41"/>
      <c r="H220" s="41"/>
      <c r="I220" s="218"/>
      <c r="J220" s="41"/>
      <c r="K220" s="41"/>
      <c r="L220" s="45"/>
      <c r="M220" s="219"/>
      <c r="N220" s="220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125</v>
      </c>
      <c r="AU220" s="18" t="s">
        <v>83</v>
      </c>
    </row>
    <row r="221" s="2" customFormat="1">
      <c r="A221" s="39"/>
      <c r="B221" s="40"/>
      <c r="C221" s="41"/>
      <c r="D221" s="224" t="s">
        <v>148</v>
      </c>
      <c r="E221" s="41"/>
      <c r="F221" s="225" t="s">
        <v>1084</v>
      </c>
      <c r="G221" s="41"/>
      <c r="H221" s="41"/>
      <c r="I221" s="218"/>
      <c r="J221" s="41"/>
      <c r="K221" s="41"/>
      <c r="L221" s="45"/>
      <c r="M221" s="219"/>
      <c r="N221" s="220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148</v>
      </c>
      <c r="AU221" s="18" t="s">
        <v>83</v>
      </c>
    </row>
    <row r="222" s="13" customFormat="1">
      <c r="A222" s="13"/>
      <c r="B222" s="226"/>
      <c r="C222" s="227"/>
      <c r="D222" s="216" t="s">
        <v>159</v>
      </c>
      <c r="E222" s="228" t="s">
        <v>19</v>
      </c>
      <c r="F222" s="229" t="s">
        <v>1085</v>
      </c>
      <c r="G222" s="227"/>
      <c r="H222" s="228" t="s">
        <v>19</v>
      </c>
      <c r="I222" s="230"/>
      <c r="J222" s="227"/>
      <c r="K222" s="227"/>
      <c r="L222" s="231"/>
      <c r="M222" s="232"/>
      <c r="N222" s="233"/>
      <c r="O222" s="233"/>
      <c r="P222" s="233"/>
      <c r="Q222" s="233"/>
      <c r="R222" s="233"/>
      <c r="S222" s="233"/>
      <c r="T222" s="23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5" t="s">
        <v>159</v>
      </c>
      <c r="AU222" s="235" t="s">
        <v>83</v>
      </c>
      <c r="AV222" s="13" t="s">
        <v>81</v>
      </c>
      <c r="AW222" s="13" t="s">
        <v>35</v>
      </c>
      <c r="AX222" s="13" t="s">
        <v>73</v>
      </c>
      <c r="AY222" s="235" t="s">
        <v>119</v>
      </c>
    </row>
    <row r="223" s="13" customFormat="1">
      <c r="A223" s="13"/>
      <c r="B223" s="226"/>
      <c r="C223" s="227"/>
      <c r="D223" s="216" t="s">
        <v>159</v>
      </c>
      <c r="E223" s="228" t="s">
        <v>19</v>
      </c>
      <c r="F223" s="229" t="s">
        <v>980</v>
      </c>
      <c r="G223" s="227"/>
      <c r="H223" s="228" t="s">
        <v>19</v>
      </c>
      <c r="I223" s="230"/>
      <c r="J223" s="227"/>
      <c r="K223" s="227"/>
      <c r="L223" s="231"/>
      <c r="M223" s="232"/>
      <c r="N223" s="233"/>
      <c r="O223" s="233"/>
      <c r="P223" s="233"/>
      <c r="Q223" s="233"/>
      <c r="R223" s="233"/>
      <c r="S223" s="233"/>
      <c r="T223" s="23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5" t="s">
        <v>159</v>
      </c>
      <c r="AU223" s="235" t="s">
        <v>83</v>
      </c>
      <c r="AV223" s="13" t="s">
        <v>81</v>
      </c>
      <c r="AW223" s="13" t="s">
        <v>35</v>
      </c>
      <c r="AX223" s="13" t="s">
        <v>73</v>
      </c>
      <c r="AY223" s="235" t="s">
        <v>119</v>
      </c>
    </row>
    <row r="224" s="14" customFormat="1">
      <c r="A224" s="14"/>
      <c r="B224" s="236"/>
      <c r="C224" s="237"/>
      <c r="D224" s="216" t="s">
        <v>159</v>
      </c>
      <c r="E224" s="238" t="s">
        <v>19</v>
      </c>
      <c r="F224" s="239" t="s">
        <v>1086</v>
      </c>
      <c r="G224" s="237"/>
      <c r="H224" s="240">
        <v>4.5</v>
      </c>
      <c r="I224" s="241"/>
      <c r="J224" s="237"/>
      <c r="K224" s="237"/>
      <c r="L224" s="242"/>
      <c r="M224" s="243"/>
      <c r="N224" s="244"/>
      <c r="O224" s="244"/>
      <c r="P224" s="244"/>
      <c r="Q224" s="244"/>
      <c r="R224" s="244"/>
      <c r="S224" s="244"/>
      <c r="T224" s="245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6" t="s">
        <v>159</v>
      </c>
      <c r="AU224" s="246" t="s">
        <v>83</v>
      </c>
      <c r="AV224" s="14" t="s">
        <v>83</v>
      </c>
      <c r="AW224" s="14" t="s">
        <v>35</v>
      </c>
      <c r="AX224" s="14" t="s">
        <v>73</v>
      </c>
      <c r="AY224" s="246" t="s">
        <v>119</v>
      </c>
    </row>
    <row r="225" s="13" customFormat="1">
      <c r="A225" s="13"/>
      <c r="B225" s="226"/>
      <c r="C225" s="227"/>
      <c r="D225" s="216" t="s">
        <v>159</v>
      </c>
      <c r="E225" s="228" t="s">
        <v>19</v>
      </c>
      <c r="F225" s="229" t="s">
        <v>983</v>
      </c>
      <c r="G225" s="227"/>
      <c r="H225" s="228" t="s">
        <v>19</v>
      </c>
      <c r="I225" s="230"/>
      <c r="J225" s="227"/>
      <c r="K225" s="227"/>
      <c r="L225" s="231"/>
      <c r="M225" s="232"/>
      <c r="N225" s="233"/>
      <c r="O225" s="233"/>
      <c r="P225" s="233"/>
      <c r="Q225" s="233"/>
      <c r="R225" s="233"/>
      <c r="S225" s="233"/>
      <c r="T225" s="23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5" t="s">
        <v>159</v>
      </c>
      <c r="AU225" s="235" t="s">
        <v>83</v>
      </c>
      <c r="AV225" s="13" t="s">
        <v>81</v>
      </c>
      <c r="AW225" s="13" t="s">
        <v>35</v>
      </c>
      <c r="AX225" s="13" t="s">
        <v>73</v>
      </c>
      <c r="AY225" s="235" t="s">
        <v>119</v>
      </c>
    </row>
    <row r="226" s="14" customFormat="1">
      <c r="A226" s="14"/>
      <c r="B226" s="236"/>
      <c r="C226" s="237"/>
      <c r="D226" s="216" t="s">
        <v>159</v>
      </c>
      <c r="E226" s="238" t="s">
        <v>19</v>
      </c>
      <c r="F226" s="239" t="s">
        <v>1087</v>
      </c>
      <c r="G226" s="237"/>
      <c r="H226" s="240">
        <v>4.3579999999999997</v>
      </c>
      <c r="I226" s="241"/>
      <c r="J226" s="237"/>
      <c r="K226" s="237"/>
      <c r="L226" s="242"/>
      <c r="M226" s="243"/>
      <c r="N226" s="244"/>
      <c r="O226" s="244"/>
      <c r="P226" s="244"/>
      <c r="Q226" s="244"/>
      <c r="R226" s="244"/>
      <c r="S226" s="244"/>
      <c r="T226" s="245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6" t="s">
        <v>159</v>
      </c>
      <c r="AU226" s="246" t="s">
        <v>83</v>
      </c>
      <c r="AV226" s="14" t="s">
        <v>83</v>
      </c>
      <c r="AW226" s="14" t="s">
        <v>35</v>
      </c>
      <c r="AX226" s="14" t="s">
        <v>73</v>
      </c>
      <c r="AY226" s="246" t="s">
        <v>119</v>
      </c>
    </row>
    <row r="227" s="13" customFormat="1">
      <c r="A227" s="13"/>
      <c r="B227" s="226"/>
      <c r="C227" s="227"/>
      <c r="D227" s="216" t="s">
        <v>159</v>
      </c>
      <c r="E227" s="228" t="s">
        <v>19</v>
      </c>
      <c r="F227" s="229" t="s">
        <v>986</v>
      </c>
      <c r="G227" s="227"/>
      <c r="H227" s="228" t="s">
        <v>19</v>
      </c>
      <c r="I227" s="230"/>
      <c r="J227" s="227"/>
      <c r="K227" s="227"/>
      <c r="L227" s="231"/>
      <c r="M227" s="232"/>
      <c r="N227" s="233"/>
      <c r="O227" s="233"/>
      <c r="P227" s="233"/>
      <c r="Q227" s="233"/>
      <c r="R227" s="233"/>
      <c r="S227" s="233"/>
      <c r="T227" s="23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5" t="s">
        <v>159</v>
      </c>
      <c r="AU227" s="235" t="s">
        <v>83</v>
      </c>
      <c r="AV227" s="13" t="s">
        <v>81</v>
      </c>
      <c r="AW227" s="13" t="s">
        <v>35</v>
      </c>
      <c r="AX227" s="13" t="s">
        <v>73</v>
      </c>
      <c r="AY227" s="235" t="s">
        <v>119</v>
      </c>
    </row>
    <row r="228" s="14" customFormat="1">
      <c r="A228" s="14"/>
      <c r="B228" s="236"/>
      <c r="C228" s="237"/>
      <c r="D228" s="216" t="s">
        <v>159</v>
      </c>
      <c r="E228" s="238" t="s">
        <v>19</v>
      </c>
      <c r="F228" s="239" t="s">
        <v>1088</v>
      </c>
      <c r="G228" s="237"/>
      <c r="H228" s="240">
        <v>13.475</v>
      </c>
      <c r="I228" s="241"/>
      <c r="J228" s="237"/>
      <c r="K228" s="237"/>
      <c r="L228" s="242"/>
      <c r="M228" s="243"/>
      <c r="N228" s="244"/>
      <c r="O228" s="244"/>
      <c r="P228" s="244"/>
      <c r="Q228" s="244"/>
      <c r="R228" s="244"/>
      <c r="S228" s="244"/>
      <c r="T228" s="245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6" t="s">
        <v>159</v>
      </c>
      <c r="AU228" s="246" t="s">
        <v>83</v>
      </c>
      <c r="AV228" s="14" t="s">
        <v>83</v>
      </c>
      <c r="AW228" s="14" t="s">
        <v>35</v>
      </c>
      <c r="AX228" s="14" t="s">
        <v>73</v>
      </c>
      <c r="AY228" s="246" t="s">
        <v>119</v>
      </c>
    </row>
    <row r="229" s="15" customFormat="1">
      <c r="A229" s="15"/>
      <c r="B229" s="247"/>
      <c r="C229" s="248"/>
      <c r="D229" s="216" t="s">
        <v>159</v>
      </c>
      <c r="E229" s="249" t="s">
        <v>19</v>
      </c>
      <c r="F229" s="250" t="s">
        <v>161</v>
      </c>
      <c r="G229" s="248"/>
      <c r="H229" s="251">
        <v>22.332999999999998</v>
      </c>
      <c r="I229" s="252"/>
      <c r="J229" s="248"/>
      <c r="K229" s="248"/>
      <c r="L229" s="253"/>
      <c r="M229" s="254"/>
      <c r="N229" s="255"/>
      <c r="O229" s="255"/>
      <c r="P229" s="255"/>
      <c r="Q229" s="255"/>
      <c r="R229" s="255"/>
      <c r="S229" s="255"/>
      <c r="T229" s="256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57" t="s">
        <v>159</v>
      </c>
      <c r="AU229" s="257" t="s">
        <v>83</v>
      </c>
      <c r="AV229" s="15" t="s">
        <v>118</v>
      </c>
      <c r="AW229" s="15" t="s">
        <v>35</v>
      </c>
      <c r="AX229" s="15" t="s">
        <v>81</v>
      </c>
      <c r="AY229" s="257" t="s">
        <v>119</v>
      </c>
    </row>
    <row r="230" s="2" customFormat="1" ht="16.5" customHeight="1">
      <c r="A230" s="39"/>
      <c r="B230" s="40"/>
      <c r="C230" s="203" t="s">
        <v>370</v>
      </c>
      <c r="D230" s="203" t="s">
        <v>120</v>
      </c>
      <c r="E230" s="204" t="s">
        <v>1089</v>
      </c>
      <c r="F230" s="205" t="s">
        <v>1090</v>
      </c>
      <c r="G230" s="206" t="s">
        <v>221</v>
      </c>
      <c r="H230" s="207">
        <v>62.350000000000001</v>
      </c>
      <c r="I230" s="208"/>
      <c r="J230" s="209">
        <f>ROUND(I230*H230,2)</f>
        <v>0</v>
      </c>
      <c r="K230" s="205" t="s">
        <v>146</v>
      </c>
      <c r="L230" s="45"/>
      <c r="M230" s="210" t="s">
        <v>19</v>
      </c>
      <c r="N230" s="211" t="s">
        <v>44</v>
      </c>
      <c r="O230" s="85"/>
      <c r="P230" s="212">
        <f>O230*H230</f>
        <v>0</v>
      </c>
      <c r="Q230" s="212">
        <v>0</v>
      </c>
      <c r="R230" s="212">
        <f>Q230*H230</f>
        <v>0</v>
      </c>
      <c r="S230" s="212">
        <v>0</v>
      </c>
      <c r="T230" s="213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14" t="s">
        <v>118</v>
      </c>
      <c r="AT230" s="214" t="s">
        <v>120</v>
      </c>
      <c r="AU230" s="214" t="s">
        <v>83</v>
      </c>
      <c r="AY230" s="18" t="s">
        <v>119</v>
      </c>
      <c r="BE230" s="215">
        <f>IF(N230="základní",J230,0)</f>
        <v>0</v>
      </c>
      <c r="BF230" s="215">
        <f>IF(N230="snížená",J230,0)</f>
        <v>0</v>
      </c>
      <c r="BG230" s="215">
        <f>IF(N230="zákl. přenesená",J230,0)</f>
        <v>0</v>
      </c>
      <c r="BH230" s="215">
        <f>IF(N230="sníž. přenesená",J230,0)</f>
        <v>0</v>
      </c>
      <c r="BI230" s="215">
        <f>IF(N230="nulová",J230,0)</f>
        <v>0</v>
      </c>
      <c r="BJ230" s="18" t="s">
        <v>81</v>
      </c>
      <c r="BK230" s="215">
        <f>ROUND(I230*H230,2)</f>
        <v>0</v>
      </c>
      <c r="BL230" s="18" t="s">
        <v>118</v>
      </c>
      <c r="BM230" s="214" t="s">
        <v>523</v>
      </c>
    </row>
    <row r="231" s="2" customFormat="1">
      <c r="A231" s="39"/>
      <c r="B231" s="40"/>
      <c r="C231" s="41"/>
      <c r="D231" s="216" t="s">
        <v>125</v>
      </c>
      <c r="E231" s="41"/>
      <c r="F231" s="217" t="s">
        <v>1091</v>
      </c>
      <c r="G231" s="41"/>
      <c r="H231" s="41"/>
      <c r="I231" s="218"/>
      <c r="J231" s="41"/>
      <c r="K231" s="41"/>
      <c r="L231" s="45"/>
      <c r="M231" s="219"/>
      <c r="N231" s="220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125</v>
      </c>
      <c r="AU231" s="18" t="s">
        <v>83</v>
      </c>
    </row>
    <row r="232" s="2" customFormat="1">
      <c r="A232" s="39"/>
      <c r="B232" s="40"/>
      <c r="C232" s="41"/>
      <c r="D232" s="224" t="s">
        <v>148</v>
      </c>
      <c r="E232" s="41"/>
      <c r="F232" s="225" t="s">
        <v>1092</v>
      </c>
      <c r="G232" s="41"/>
      <c r="H232" s="41"/>
      <c r="I232" s="218"/>
      <c r="J232" s="41"/>
      <c r="K232" s="41"/>
      <c r="L232" s="45"/>
      <c r="M232" s="219"/>
      <c r="N232" s="220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148</v>
      </c>
      <c r="AU232" s="18" t="s">
        <v>83</v>
      </c>
    </row>
    <row r="233" s="13" customFormat="1">
      <c r="A233" s="13"/>
      <c r="B233" s="226"/>
      <c r="C233" s="227"/>
      <c r="D233" s="216" t="s">
        <v>159</v>
      </c>
      <c r="E233" s="228" t="s">
        <v>19</v>
      </c>
      <c r="F233" s="229" t="s">
        <v>980</v>
      </c>
      <c r="G233" s="227"/>
      <c r="H233" s="228" t="s">
        <v>19</v>
      </c>
      <c r="I233" s="230"/>
      <c r="J233" s="227"/>
      <c r="K233" s="227"/>
      <c r="L233" s="231"/>
      <c r="M233" s="232"/>
      <c r="N233" s="233"/>
      <c r="O233" s="233"/>
      <c r="P233" s="233"/>
      <c r="Q233" s="233"/>
      <c r="R233" s="233"/>
      <c r="S233" s="233"/>
      <c r="T233" s="23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5" t="s">
        <v>159</v>
      </c>
      <c r="AU233" s="235" t="s">
        <v>83</v>
      </c>
      <c r="AV233" s="13" t="s">
        <v>81</v>
      </c>
      <c r="AW233" s="13" t="s">
        <v>35</v>
      </c>
      <c r="AX233" s="13" t="s">
        <v>73</v>
      </c>
      <c r="AY233" s="235" t="s">
        <v>119</v>
      </c>
    </row>
    <row r="234" s="14" customFormat="1">
      <c r="A234" s="14"/>
      <c r="B234" s="236"/>
      <c r="C234" s="237"/>
      <c r="D234" s="216" t="s">
        <v>159</v>
      </c>
      <c r="E234" s="238" t="s">
        <v>19</v>
      </c>
      <c r="F234" s="239" t="s">
        <v>1093</v>
      </c>
      <c r="G234" s="237"/>
      <c r="H234" s="240">
        <v>10</v>
      </c>
      <c r="I234" s="241"/>
      <c r="J234" s="237"/>
      <c r="K234" s="237"/>
      <c r="L234" s="242"/>
      <c r="M234" s="243"/>
      <c r="N234" s="244"/>
      <c r="O234" s="244"/>
      <c r="P234" s="244"/>
      <c r="Q234" s="244"/>
      <c r="R234" s="244"/>
      <c r="S234" s="244"/>
      <c r="T234" s="245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6" t="s">
        <v>159</v>
      </c>
      <c r="AU234" s="246" t="s">
        <v>83</v>
      </c>
      <c r="AV234" s="14" t="s">
        <v>83</v>
      </c>
      <c r="AW234" s="14" t="s">
        <v>35</v>
      </c>
      <c r="AX234" s="14" t="s">
        <v>73</v>
      </c>
      <c r="AY234" s="246" t="s">
        <v>119</v>
      </c>
    </row>
    <row r="235" s="13" customFormat="1">
      <c r="A235" s="13"/>
      <c r="B235" s="226"/>
      <c r="C235" s="227"/>
      <c r="D235" s="216" t="s">
        <v>159</v>
      </c>
      <c r="E235" s="228" t="s">
        <v>19</v>
      </c>
      <c r="F235" s="229" t="s">
        <v>983</v>
      </c>
      <c r="G235" s="227"/>
      <c r="H235" s="228" t="s">
        <v>19</v>
      </c>
      <c r="I235" s="230"/>
      <c r="J235" s="227"/>
      <c r="K235" s="227"/>
      <c r="L235" s="231"/>
      <c r="M235" s="232"/>
      <c r="N235" s="233"/>
      <c r="O235" s="233"/>
      <c r="P235" s="233"/>
      <c r="Q235" s="233"/>
      <c r="R235" s="233"/>
      <c r="S235" s="233"/>
      <c r="T235" s="23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5" t="s">
        <v>159</v>
      </c>
      <c r="AU235" s="235" t="s">
        <v>83</v>
      </c>
      <c r="AV235" s="13" t="s">
        <v>81</v>
      </c>
      <c r="AW235" s="13" t="s">
        <v>35</v>
      </c>
      <c r="AX235" s="13" t="s">
        <v>73</v>
      </c>
      <c r="AY235" s="235" t="s">
        <v>119</v>
      </c>
    </row>
    <row r="236" s="14" customFormat="1">
      <c r="A236" s="14"/>
      <c r="B236" s="236"/>
      <c r="C236" s="237"/>
      <c r="D236" s="216" t="s">
        <v>159</v>
      </c>
      <c r="E236" s="238" t="s">
        <v>19</v>
      </c>
      <c r="F236" s="239" t="s">
        <v>1094</v>
      </c>
      <c r="G236" s="237"/>
      <c r="H236" s="240">
        <v>13.15</v>
      </c>
      <c r="I236" s="241"/>
      <c r="J236" s="237"/>
      <c r="K236" s="237"/>
      <c r="L236" s="242"/>
      <c r="M236" s="243"/>
      <c r="N236" s="244"/>
      <c r="O236" s="244"/>
      <c r="P236" s="244"/>
      <c r="Q236" s="244"/>
      <c r="R236" s="244"/>
      <c r="S236" s="244"/>
      <c r="T236" s="245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6" t="s">
        <v>159</v>
      </c>
      <c r="AU236" s="246" t="s">
        <v>83</v>
      </c>
      <c r="AV236" s="14" t="s">
        <v>83</v>
      </c>
      <c r="AW236" s="14" t="s">
        <v>35</v>
      </c>
      <c r="AX236" s="14" t="s">
        <v>73</v>
      </c>
      <c r="AY236" s="246" t="s">
        <v>119</v>
      </c>
    </row>
    <row r="237" s="13" customFormat="1">
      <c r="A237" s="13"/>
      <c r="B237" s="226"/>
      <c r="C237" s="227"/>
      <c r="D237" s="216" t="s">
        <v>159</v>
      </c>
      <c r="E237" s="228" t="s">
        <v>19</v>
      </c>
      <c r="F237" s="229" t="s">
        <v>986</v>
      </c>
      <c r="G237" s="227"/>
      <c r="H237" s="228" t="s">
        <v>19</v>
      </c>
      <c r="I237" s="230"/>
      <c r="J237" s="227"/>
      <c r="K237" s="227"/>
      <c r="L237" s="231"/>
      <c r="M237" s="232"/>
      <c r="N237" s="233"/>
      <c r="O237" s="233"/>
      <c r="P237" s="233"/>
      <c r="Q237" s="233"/>
      <c r="R237" s="233"/>
      <c r="S237" s="233"/>
      <c r="T237" s="23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5" t="s">
        <v>159</v>
      </c>
      <c r="AU237" s="235" t="s">
        <v>83</v>
      </c>
      <c r="AV237" s="13" t="s">
        <v>81</v>
      </c>
      <c r="AW237" s="13" t="s">
        <v>35</v>
      </c>
      <c r="AX237" s="13" t="s">
        <v>73</v>
      </c>
      <c r="AY237" s="235" t="s">
        <v>119</v>
      </c>
    </row>
    <row r="238" s="14" customFormat="1">
      <c r="A238" s="14"/>
      <c r="B238" s="236"/>
      <c r="C238" s="237"/>
      <c r="D238" s="216" t="s">
        <v>159</v>
      </c>
      <c r="E238" s="238" t="s">
        <v>19</v>
      </c>
      <c r="F238" s="239" t="s">
        <v>1095</v>
      </c>
      <c r="G238" s="237"/>
      <c r="H238" s="240">
        <v>39.200000000000003</v>
      </c>
      <c r="I238" s="241"/>
      <c r="J238" s="237"/>
      <c r="K238" s="237"/>
      <c r="L238" s="242"/>
      <c r="M238" s="243"/>
      <c r="N238" s="244"/>
      <c r="O238" s="244"/>
      <c r="P238" s="244"/>
      <c r="Q238" s="244"/>
      <c r="R238" s="244"/>
      <c r="S238" s="244"/>
      <c r="T238" s="245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6" t="s">
        <v>159</v>
      </c>
      <c r="AU238" s="246" t="s">
        <v>83</v>
      </c>
      <c r="AV238" s="14" t="s">
        <v>83</v>
      </c>
      <c r="AW238" s="14" t="s">
        <v>35</v>
      </c>
      <c r="AX238" s="14" t="s">
        <v>73</v>
      </c>
      <c r="AY238" s="246" t="s">
        <v>119</v>
      </c>
    </row>
    <row r="239" s="15" customFormat="1">
      <c r="A239" s="15"/>
      <c r="B239" s="247"/>
      <c r="C239" s="248"/>
      <c r="D239" s="216" t="s">
        <v>159</v>
      </c>
      <c r="E239" s="249" t="s">
        <v>19</v>
      </c>
      <c r="F239" s="250" t="s">
        <v>161</v>
      </c>
      <c r="G239" s="248"/>
      <c r="H239" s="251">
        <v>62.350000000000001</v>
      </c>
      <c r="I239" s="252"/>
      <c r="J239" s="248"/>
      <c r="K239" s="248"/>
      <c r="L239" s="253"/>
      <c r="M239" s="254"/>
      <c r="N239" s="255"/>
      <c r="O239" s="255"/>
      <c r="P239" s="255"/>
      <c r="Q239" s="255"/>
      <c r="R239" s="255"/>
      <c r="S239" s="255"/>
      <c r="T239" s="256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57" t="s">
        <v>159</v>
      </c>
      <c r="AU239" s="257" t="s">
        <v>83</v>
      </c>
      <c r="AV239" s="15" t="s">
        <v>118</v>
      </c>
      <c r="AW239" s="15" t="s">
        <v>35</v>
      </c>
      <c r="AX239" s="15" t="s">
        <v>81</v>
      </c>
      <c r="AY239" s="257" t="s">
        <v>119</v>
      </c>
    </row>
    <row r="240" s="2" customFormat="1" ht="16.5" customHeight="1">
      <c r="A240" s="39"/>
      <c r="B240" s="40"/>
      <c r="C240" s="203" t="s">
        <v>376</v>
      </c>
      <c r="D240" s="203" t="s">
        <v>120</v>
      </c>
      <c r="E240" s="204" t="s">
        <v>1096</v>
      </c>
      <c r="F240" s="205" t="s">
        <v>1097</v>
      </c>
      <c r="G240" s="206" t="s">
        <v>221</v>
      </c>
      <c r="H240" s="207">
        <v>62.350000000000001</v>
      </c>
      <c r="I240" s="208"/>
      <c r="J240" s="209">
        <f>ROUND(I240*H240,2)</f>
        <v>0</v>
      </c>
      <c r="K240" s="205" t="s">
        <v>146</v>
      </c>
      <c r="L240" s="45"/>
      <c r="M240" s="210" t="s">
        <v>19</v>
      </c>
      <c r="N240" s="211" t="s">
        <v>44</v>
      </c>
      <c r="O240" s="85"/>
      <c r="P240" s="212">
        <f>O240*H240</f>
        <v>0</v>
      </c>
      <c r="Q240" s="212">
        <v>0</v>
      </c>
      <c r="R240" s="212">
        <f>Q240*H240</f>
        <v>0</v>
      </c>
      <c r="S240" s="212">
        <v>0</v>
      </c>
      <c r="T240" s="213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14" t="s">
        <v>118</v>
      </c>
      <c r="AT240" s="214" t="s">
        <v>120</v>
      </c>
      <c r="AU240" s="214" t="s">
        <v>83</v>
      </c>
      <c r="AY240" s="18" t="s">
        <v>119</v>
      </c>
      <c r="BE240" s="215">
        <f>IF(N240="základní",J240,0)</f>
        <v>0</v>
      </c>
      <c r="BF240" s="215">
        <f>IF(N240="snížená",J240,0)</f>
        <v>0</v>
      </c>
      <c r="BG240" s="215">
        <f>IF(N240="zákl. přenesená",J240,0)</f>
        <v>0</v>
      </c>
      <c r="BH240" s="215">
        <f>IF(N240="sníž. přenesená",J240,0)</f>
        <v>0</v>
      </c>
      <c r="BI240" s="215">
        <f>IF(N240="nulová",J240,0)</f>
        <v>0</v>
      </c>
      <c r="BJ240" s="18" t="s">
        <v>81</v>
      </c>
      <c r="BK240" s="215">
        <f>ROUND(I240*H240,2)</f>
        <v>0</v>
      </c>
      <c r="BL240" s="18" t="s">
        <v>118</v>
      </c>
      <c r="BM240" s="214" t="s">
        <v>535</v>
      </c>
    </row>
    <row r="241" s="2" customFormat="1">
      <c r="A241" s="39"/>
      <c r="B241" s="40"/>
      <c r="C241" s="41"/>
      <c r="D241" s="216" t="s">
        <v>125</v>
      </c>
      <c r="E241" s="41"/>
      <c r="F241" s="217" t="s">
        <v>1098</v>
      </c>
      <c r="G241" s="41"/>
      <c r="H241" s="41"/>
      <c r="I241" s="218"/>
      <c r="J241" s="41"/>
      <c r="K241" s="41"/>
      <c r="L241" s="45"/>
      <c r="M241" s="219"/>
      <c r="N241" s="220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125</v>
      </c>
      <c r="AU241" s="18" t="s">
        <v>83</v>
      </c>
    </row>
    <row r="242" s="2" customFormat="1">
      <c r="A242" s="39"/>
      <c r="B242" s="40"/>
      <c r="C242" s="41"/>
      <c r="D242" s="224" t="s">
        <v>148</v>
      </c>
      <c r="E242" s="41"/>
      <c r="F242" s="225" t="s">
        <v>1099</v>
      </c>
      <c r="G242" s="41"/>
      <c r="H242" s="41"/>
      <c r="I242" s="218"/>
      <c r="J242" s="41"/>
      <c r="K242" s="41"/>
      <c r="L242" s="45"/>
      <c r="M242" s="219"/>
      <c r="N242" s="220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148</v>
      </c>
      <c r="AU242" s="18" t="s">
        <v>83</v>
      </c>
    </row>
    <row r="243" s="12" customFormat="1" ht="22.8" customHeight="1">
      <c r="A243" s="12"/>
      <c r="B243" s="189"/>
      <c r="C243" s="190"/>
      <c r="D243" s="191" t="s">
        <v>72</v>
      </c>
      <c r="E243" s="222" t="s">
        <v>131</v>
      </c>
      <c r="F243" s="222" t="s">
        <v>452</v>
      </c>
      <c r="G243" s="190"/>
      <c r="H243" s="190"/>
      <c r="I243" s="193"/>
      <c r="J243" s="223">
        <f>BK243</f>
        <v>0</v>
      </c>
      <c r="K243" s="190"/>
      <c r="L243" s="195"/>
      <c r="M243" s="196"/>
      <c r="N243" s="197"/>
      <c r="O243" s="197"/>
      <c r="P243" s="198">
        <f>SUM(P244:P259)</f>
        <v>0</v>
      </c>
      <c r="Q243" s="197"/>
      <c r="R243" s="198">
        <f>SUM(R244:R259)</f>
        <v>0</v>
      </c>
      <c r="S243" s="197"/>
      <c r="T243" s="199">
        <f>SUM(T244:T259)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00" t="s">
        <v>81</v>
      </c>
      <c r="AT243" s="201" t="s">
        <v>72</v>
      </c>
      <c r="AU243" s="201" t="s">
        <v>81</v>
      </c>
      <c r="AY243" s="200" t="s">
        <v>119</v>
      </c>
      <c r="BK243" s="202">
        <f>SUM(BK244:BK259)</f>
        <v>0</v>
      </c>
    </row>
    <row r="244" s="2" customFormat="1" ht="21.75" customHeight="1">
      <c r="A244" s="39"/>
      <c r="B244" s="40"/>
      <c r="C244" s="203" t="s">
        <v>380</v>
      </c>
      <c r="D244" s="203" t="s">
        <v>120</v>
      </c>
      <c r="E244" s="204" t="s">
        <v>1100</v>
      </c>
      <c r="F244" s="205" t="s">
        <v>1101</v>
      </c>
      <c r="G244" s="206" t="s">
        <v>272</v>
      </c>
      <c r="H244" s="207">
        <v>19.565000000000001</v>
      </c>
      <c r="I244" s="208"/>
      <c r="J244" s="209">
        <f>ROUND(I244*H244,2)</f>
        <v>0</v>
      </c>
      <c r="K244" s="205" t="s">
        <v>146</v>
      </c>
      <c r="L244" s="45"/>
      <c r="M244" s="210" t="s">
        <v>19</v>
      </c>
      <c r="N244" s="211" t="s">
        <v>44</v>
      </c>
      <c r="O244" s="85"/>
      <c r="P244" s="212">
        <f>O244*H244</f>
        <v>0</v>
      </c>
      <c r="Q244" s="212">
        <v>0</v>
      </c>
      <c r="R244" s="212">
        <f>Q244*H244</f>
        <v>0</v>
      </c>
      <c r="S244" s="212">
        <v>0</v>
      </c>
      <c r="T244" s="213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14" t="s">
        <v>118</v>
      </c>
      <c r="AT244" s="214" t="s">
        <v>120</v>
      </c>
      <c r="AU244" s="214" t="s">
        <v>83</v>
      </c>
      <c r="AY244" s="18" t="s">
        <v>119</v>
      </c>
      <c r="BE244" s="215">
        <f>IF(N244="základní",J244,0)</f>
        <v>0</v>
      </c>
      <c r="BF244" s="215">
        <f>IF(N244="snížená",J244,0)</f>
        <v>0</v>
      </c>
      <c r="BG244" s="215">
        <f>IF(N244="zákl. přenesená",J244,0)</f>
        <v>0</v>
      </c>
      <c r="BH244" s="215">
        <f>IF(N244="sníž. přenesená",J244,0)</f>
        <v>0</v>
      </c>
      <c r="BI244" s="215">
        <f>IF(N244="nulová",J244,0)</f>
        <v>0</v>
      </c>
      <c r="BJ244" s="18" t="s">
        <v>81</v>
      </c>
      <c r="BK244" s="215">
        <f>ROUND(I244*H244,2)</f>
        <v>0</v>
      </c>
      <c r="BL244" s="18" t="s">
        <v>118</v>
      </c>
      <c r="BM244" s="214" t="s">
        <v>552</v>
      </c>
    </row>
    <row r="245" s="2" customFormat="1">
      <c r="A245" s="39"/>
      <c r="B245" s="40"/>
      <c r="C245" s="41"/>
      <c r="D245" s="216" t="s">
        <v>125</v>
      </c>
      <c r="E245" s="41"/>
      <c r="F245" s="217" t="s">
        <v>1102</v>
      </c>
      <c r="G245" s="41"/>
      <c r="H245" s="41"/>
      <c r="I245" s="218"/>
      <c r="J245" s="41"/>
      <c r="K245" s="41"/>
      <c r="L245" s="45"/>
      <c r="M245" s="219"/>
      <c r="N245" s="220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125</v>
      </c>
      <c r="AU245" s="18" t="s">
        <v>83</v>
      </c>
    </row>
    <row r="246" s="2" customFormat="1">
      <c r="A246" s="39"/>
      <c r="B246" s="40"/>
      <c r="C246" s="41"/>
      <c r="D246" s="224" t="s">
        <v>148</v>
      </c>
      <c r="E246" s="41"/>
      <c r="F246" s="225" t="s">
        <v>1103</v>
      </c>
      <c r="G246" s="41"/>
      <c r="H246" s="41"/>
      <c r="I246" s="218"/>
      <c r="J246" s="41"/>
      <c r="K246" s="41"/>
      <c r="L246" s="45"/>
      <c r="M246" s="219"/>
      <c r="N246" s="220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148</v>
      </c>
      <c r="AU246" s="18" t="s">
        <v>83</v>
      </c>
    </row>
    <row r="247" s="13" customFormat="1">
      <c r="A247" s="13"/>
      <c r="B247" s="226"/>
      <c r="C247" s="227"/>
      <c r="D247" s="216" t="s">
        <v>159</v>
      </c>
      <c r="E247" s="228" t="s">
        <v>19</v>
      </c>
      <c r="F247" s="229" t="s">
        <v>980</v>
      </c>
      <c r="G247" s="227"/>
      <c r="H247" s="228" t="s">
        <v>19</v>
      </c>
      <c r="I247" s="230"/>
      <c r="J247" s="227"/>
      <c r="K247" s="227"/>
      <c r="L247" s="231"/>
      <c r="M247" s="232"/>
      <c r="N247" s="233"/>
      <c r="O247" s="233"/>
      <c r="P247" s="233"/>
      <c r="Q247" s="233"/>
      <c r="R247" s="233"/>
      <c r="S247" s="233"/>
      <c r="T247" s="23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5" t="s">
        <v>159</v>
      </c>
      <c r="AU247" s="235" t="s">
        <v>83</v>
      </c>
      <c r="AV247" s="13" t="s">
        <v>81</v>
      </c>
      <c r="AW247" s="13" t="s">
        <v>35</v>
      </c>
      <c r="AX247" s="13" t="s">
        <v>73</v>
      </c>
      <c r="AY247" s="235" t="s">
        <v>119</v>
      </c>
    </row>
    <row r="248" s="14" customFormat="1">
      <c r="A248" s="14"/>
      <c r="B248" s="236"/>
      <c r="C248" s="237"/>
      <c r="D248" s="216" t="s">
        <v>159</v>
      </c>
      <c r="E248" s="238" t="s">
        <v>19</v>
      </c>
      <c r="F248" s="239" t="s">
        <v>1104</v>
      </c>
      <c r="G248" s="237"/>
      <c r="H248" s="240">
        <v>6.8849999999999998</v>
      </c>
      <c r="I248" s="241"/>
      <c r="J248" s="237"/>
      <c r="K248" s="237"/>
      <c r="L248" s="242"/>
      <c r="M248" s="243"/>
      <c r="N248" s="244"/>
      <c r="O248" s="244"/>
      <c r="P248" s="244"/>
      <c r="Q248" s="244"/>
      <c r="R248" s="244"/>
      <c r="S248" s="244"/>
      <c r="T248" s="245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6" t="s">
        <v>159</v>
      </c>
      <c r="AU248" s="246" t="s">
        <v>83</v>
      </c>
      <c r="AV248" s="14" t="s">
        <v>83</v>
      </c>
      <c r="AW248" s="14" t="s">
        <v>35</v>
      </c>
      <c r="AX248" s="14" t="s">
        <v>73</v>
      </c>
      <c r="AY248" s="246" t="s">
        <v>119</v>
      </c>
    </row>
    <row r="249" s="13" customFormat="1">
      <c r="A249" s="13"/>
      <c r="B249" s="226"/>
      <c r="C249" s="227"/>
      <c r="D249" s="216" t="s">
        <v>159</v>
      </c>
      <c r="E249" s="228" t="s">
        <v>19</v>
      </c>
      <c r="F249" s="229" t="s">
        <v>983</v>
      </c>
      <c r="G249" s="227"/>
      <c r="H249" s="228" t="s">
        <v>19</v>
      </c>
      <c r="I249" s="230"/>
      <c r="J249" s="227"/>
      <c r="K249" s="227"/>
      <c r="L249" s="231"/>
      <c r="M249" s="232"/>
      <c r="N249" s="233"/>
      <c r="O249" s="233"/>
      <c r="P249" s="233"/>
      <c r="Q249" s="233"/>
      <c r="R249" s="233"/>
      <c r="S249" s="233"/>
      <c r="T249" s="23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5" t="s">
        <v>159</v>
      </c>
      <c r="AU249" s="235" t="s">
        <v>83</v>
      </c>
      <c r="AV249" s="13" t="s">
        <v>81</v>
      </c>
      <c r="AW249" s="13" t="s">
        <v>35</v>
      </c>
      <c r="AX249" s="13" t="s">
        <v>73</v>
      </c>
      <c r="AY249" s="235" t="s">
        <v>119</v>
      </c>
    </row>
    <row r="250" s="14" customFormat="1">
      <c r="A250" s="14"/>
      <c r="B250" s="236"/>
      <c r="C250" s="237"/>
      <c r="D250" s="216" t="s">
        <v>159</v>
      </c>
      <c r="E250" s="238" t="s">
        <v>19</v>
      </c>
      <c r="F250" s="239" t="s">
        <v>1105</v>
      </c>
      <c r="G250" s="237"/>
      <c r="H250" s="240">
        <v>4.9800000000000004</v>
      </c>
      <c r="I250" s="241"/>
      <c r="J250" s="237"/>
      <c r="K250" s="237"/>
      <c r="L250" s="242"/>
      <c r="M250" s="243"/>
      <c r="N250" s="244"/>
      <c r="O250" s="244"/>
      <c r="P250" s="244"/>
      <c r="Q250" s="244"/>
      <c r="R250" s="244"/>
      <c r="S250" s="244"/>
      <c r="T250" s="245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6" t="s">
        <v>159</v>
      </c>
      <c r="AU250" s="246" t="s">
        <v>83</v>
      </c>
      <c r="AV250" s="14" t="s">
        <v>83</v>
      </c>
      <c r="AW250" s="14" t="s">
        <v>35</v>
      </c>
      <c r="AX250" s="14" t="s">
        <v>73</v>
      </c>
      <c r="AY250" s="246" t="s">
        <v>119</v>
      </c>
    </row>
    <row r="251" s="13" customFormat="1">
      <c r="A251" s="13"/>
      <c r="B251" s="226"/>
      <c r="C251" s="227"/>
      <c r="D251" s="216" t="s">
        <v>159</v>
      </c>
      <c r="E251" s="228" t="s">
        <v>19</v>
      </c>
      <c r="F251" s="229" t="s">
        <v>986</v>
      </c>
      <c r="G251" s="227"/>
      <c r="H251" s="228" t="s">
        <v>19</v>
      </c>
      <c r="I251" s="230"/>
      <c r="J251" s="227"/>
      <c r="K251" s="227"/>
      <c r="L251" s="231"/>
      <c r="M251" s="232"/>
      <c r="N251" s="233"/>
      <c r="O251" s="233"/>
      <c r="P251" s="233"/>
      <c r="Q251" s="233"/>
      <c r="R251" s="233"/>
      <c r="S251" s="233"/>
      <c r="T251" s="234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5" t="s">
        <v>159</v>
      </c>
      <c r="AU251" s="235" t="s">
        <v>83</v>
      </c>
      <c r="AV251" s="13" t="s">
        <v>81</v>
      </c>
      <c r="AW251" s="13" t="s">
        <v>35</v>
      </c>
      <c r="AX251" s="13" t="s">
        <v>73</v>
      </c>
      <c r="AY251" s="235" t="s">
        <v>119</v>
      </c>
    </row>
    <row r="252" s="14" customFormat="1">
      <c r="A252" s="14"/>
      <c r="B252" s="236"/>
      <c r="C252" s="237"/>
      <c r="D252" s="216" t="s">
        <v>159</v>
      </c>
      <c r="E252" s="238" t="s">
        <v>19</v>
      </c>
      <c r="F252" s="239" t="s">
        <v>1106</v>
      </c>
      <c r="G252" s="237"/>
      <c r="H252" s="240">
        <v>7.7000000000000002</v>
      </c>
      <c r="I252" s="241"/>
      <c r="J252" s="237"/>
      <c r="K252" s="237"/>
      <c r="L252" s="242"/>
      <c r="M252" s="243"/>
      <c r="N252" s="244"/>
      <c r="O252" s="244"/>
      <c r="P252" s="244"/>
      <c r="Q252" s="244"/>
      <c r="R252" s="244"/>
      <c r="S252" s="244"/>
      <c r="T252" s="245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6" t="s">
        <v>159</v>
      </c>
      <c r="AU252" s="246" t="s">
        <v>83</v>
      </c>
      <c r="AV252" s="14" t="s">
        <v>83</v>
      </c>
      <c r="AW252" s="14" t="s">
        <v>35</v>
      </c>
      <c r="AX252" s="14" t="s">
        <v>73</v>
      </c>
      <c r="AY252" s="246" t="s">
        <v>119</v>
      </c>
    </row>
    <row r="253" s="15" customFormat="1">
      <c r="A253" s="15"/>
      <c r="B253" s="247"/>
      <c r="C253" s="248"/>
      <c r="D253" s="216" t="s">
        <v>159</v>
      </c>
      <c r="E253" s="249" t="s">
        <v>19</v>
      </c>
      <c r="F253" s="250" t="s">
        <v>161</v>
      </c>
      <c r="G253" s="248"/>
      <c r="H253" s="251">
        <v>19.565000000000001</v>
      </c>
      <c r="I253" s="252"/>
      <c r="J253" s="248"/>
      <c r="K253" s="248"/>
      <c r="L253" s="253"/>
      <c r="M253" s="254"/>
      <c r="N253" s="255"/>
      <c r="O253" s="255"/>
      <c r="P253" s="255"/>
      <c r="Q253" s="255"/>
      <c r="R253" s="255"/>
      <c r="S253" s="255"/>
      <c r="T253" s="256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57" t="s">
        <v>159</v>
      </c>
      <c r="AU253" s="257" t="s">
        <v>83</v>
      </c>
      <c r="AV253" s="15" t="s">
        <v>118</v>
      </c>
      <c r="AW253" s="15" t="s">
        <v>35</v>
      </c>
      <c r="AX253" s="15" t="s">
        <v>81</v>
      </c>
      <c r="AY253" s="257" t="s">
        <v>119</v>
      </c>
    </row>
    <row r="254" s="2" customFormat="1" ht="16.5" customHeight="1">
      <c r="A254" s="39"/>
      <c r="B254" s="40"/>
      <c r="C254" s="203" t="s">
        <v>388</v>
      </c>
      <c r="D254" s="203" t="s">
        <v>120</v>
      </c>
      <c r="E254" s="204" t="s">
        <v>1107</v>
      </c>
      <c r="F254" s="205" t="s">
        <v>1108</v>
      </c>
      <c r="G254" s="206" t="s">
        <v>253</v>
      </c>
      <c r="H254" s="207">
        <v>6</v>
      </c>
      <c r="I254" s="208"/>
      <c r="J254" s="209">
        <f>ROUND(I254*H254,2)</f>
        <v>0</v>
      </c>
      <c r="K254" s="205" t="s">
        <v>146</v>
      </c>
      <c r="L254" s="45"/>
      <c r="M254" s="210" t="s">
        <v>19</v>
      </c>
      <c r="N254" s="211" t="s">
        <v>44</v>
      </c>
      <c r="O254" s="85"/>
      <c r="P254" s="212">
        <f>O254*H254</f>
        <v>0</v>
      </c>
      <c r="Q254" s="212">
        <v>0</v>
      </c>
      <c r="R254" s="212">
        <f>Q254*H254</f>
        <v>0</v>
      </c>
      <c r="S254" s="212">
        <v>0</v>
      </c>
      <c r="T254" s="213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14" t="s">
        <v>118</v>
      </c>
      <c r="AT254" s="214" t="s">
        <v>120</v>
      </c>
      <c r="AU254" s="214" t="s">
        <v>83</v>
      </c>
      <c r="AY254" s="18" t="s">
        <v>119</v>
      </c>
      <c r="BE254" s="215">
        <f>IF(N254="základní",J254,0)</f>
        <v>0</v>
      </c>
      <c r="BF254" s="215">
        <f>IF(N254="snížená",J254,0)</f>
        <v>0</v>
      </c>
      <c r="BG254" s="215">
        <f>IF(N254="zákl. přenesená",J254,0)</f>
        <v>0</v>
      </c>
      <c r="BH254" s="215">
        <f>IF(N254="sníž. přenesená",J254,0)</f>
        <v>0</v>
      </c>
      <c r="BI254" s="215">
        <f>IF(N254="nulová",J254,0)</f>
        <v>0</v>
      </c>
      <c r="BJ254" s="18" t="s">
        <v>81</v>
      </c>
      <c r="BK254" s="215">
        <f>ROUND(I254*H254,2)</f>
        <v>0</v>
      </c>
      <c r="BL254" s="18" t="s">
        <v>118</v>
      </c>
      <c r="BM254" s="214" t="s">
        <v>566</v>
      </c>
    </row>
    <row r="255" s="2" customFormat="1">
      <c r="A255" s="39"/>
      <c r="B255" s="40"/>
      <c r="C255" s="41"/>
      <c r="D255" s="216" t="s">
        <v>125</v>
      </c>
      <c r="E255" s="41"/>
      <c r="F255" s="217" t="s">
        <v>1109</v>
      </c>
      <c r="G255" s="41"/>
      <c r="H255" s="41"/>
      <c r="I255" s="218"/>
      <c r="J255" s="41"/>
      <c r="K255" s="41"/>
      <c r="L255" s="45"/>
      <c r="M255" s="219"/>
      <c r="N255" s="220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125</v>
      </c>
      <c r="AU255" s="18" t="s">
        <v>83</v>
      </c>
    </row>
    <row r="256" s="2" customFormat="1">
      <c r="A256" s="39"/>
      <c r="B256" s="40"/>
      <c r="C256" s="41"/>
      <c r="D256" s="224" t="s">
        <v>148</v>
      </c>
      <c r="E256" s="41"/>
      <c r="F256" s="225" t="s">
        <v>1110</v>
      </c>
      <c r="G256" s="41"/>
      <c r="H256" s="41"/>
      <c r="I256" s="218"/>
      <c r="J256" s="41"/>
      <c r="K256" s="41"/>
      <c r="L256" s="45"/>
      <c r="M256" s="219"/>
      <c r="N256" s="220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148</v>
      </c>
      <c r="AU256" s="18" t="s">
        <v>83</v>
      </c>
    </row>
    <row r="257" s="13" customFormat="1">
      <c r="A257" s="13"/>
      <c r="B257" s="226"/>
      <c r="C257" s="227"/>
      <c r="D257" s="216" t="s">
        <v>159</v>
      </c>
      <c r="E257" s="228" t="s">
        <v>19</v>
      </c>
      <c r="F257" s="229" t="s">
        <v>1111</v>
      </c>
      <c r="G257" s="227"/>
      <c r="H257" s="228" t="s">
        <v>19</v>
      </c>
      <c r="I257" s="230"/>
      <c r="J257" s="227"/>
      <c r="K257" s="227"/>
      <c r="L257" s="231"/>
      <c r="M257" s="232"/>
      <c r="N257" s="233"/>
      <c r="O257" s="233"/>
      <c r="P257" s="233"/>
      <c r="Q257" s="233"/>
      <c r="R257" s="233"/>
      <c r="S257" s="233"/>
      <c r="T257" s="23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5" t="s">
        <v>159</v>
      </c>
      <c r="AU257" s="235" t="s">
        <v>83</v>
      </c>
      <c r="AV257" s="13" t="s">
        <v>81</v>
      </c>
      <c r="AW257" s="13" t="s">
        <v>35</v>
      </c>
      <c r="AX257" s="13" t="s">
        <v>73</v>
      </c>
      <c r="AY257" s="235" t="s">
        <v>119</v>
      </c>
    </row>
    <row r="258" s="14" customFormat="1">
      <c r="A258" s="14"/>
      <c r="B258" s="236"/>
      <c r="C258" s="237"/>
      <c r="D258" s="216" t="s">
        <v>159</v>
      </c>
      <c r="E258" s="238" t="s">
        <v>19</v>
      </c>
      <c r="F258" s="239" t="s">
        <v>1112</v>
      </c>
      <c r="G258" s="237"/>
      <c r="H258" s="240">
        <v>6</v>
      </c>
      <c r="I258" s="241"/>
      <c r="J258" s="237"/>
      <c r="K258" s="237"/>
      <c r="L258" s="242"/>
      <c r="M258" s="243"/>
      <c r="N258" s="244"/>
      <c r="O258" s="244"/>
      <c r="P258" s="244"/>
      <c r="Q258" s="244"/>
      <c r="R258" s="244"/>
      <c r="S258" s="244"/>
      <c r="T258" s="245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6" t="s">
        <v>159</v>
      </c>
      <c r="AU258" s="246" t="s">
        <v>83</v>
      </c>
      <c r="AV258" s="14" t="s">
        <v>83</v>
      </c>
      <c r="AW258" s="14" t="s">
        <v>35</v>
      </c>
      <c r="AX258" s="14" t="s">
        <v>73</v>
      </c>
      <c r="AY258" s="246" t="s">
        <v>119</v>
      </c>
    </row>
    <row r="259" s="15" customFormat="1">
      <c r="A259" s="15"/>
      <c r="B259" s="247"/>
      <c r="C259" s="248"/>
      <c r="D259" s="216" t="s">
        <v>159</v>
      </c>
      <c r="E259" s="249" t="s">
        <v>19</v>
      </c>
      <c r="F259" s="250" t="s">
        <v>161</v>
      </c>
      <c r="G259" s="248"/>
      <c r="H259" s="251">
        <v>6</v>
      </c>
      <c r="I259" s="252"/>
      <c r="J259" s="248"/>
      <c r="K259" s="248"/>
      <c r="L259" s="253"/>
      <c r="M259" s="254"/>
      <c r="N259" s="255"/>
      <c r="O259" s="255"/>
      <c r="P259" s="255"/>
      <c r="Q259" s="255"/>
      <c r="R259" s="255"/>
      <c r="S259" s="255"/>
      <c r="T259" s="256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57" t="s">
        <v>159</v>
      </c>
      <c r="AU259" s="257" t="s">
        <v>83</v>
      </c>
      <c r="AV259" s="15" t="s">
        <v>118</v>
      </c>
      <c r="AW259" s="15" t="s">
        <v>35</v>
      </c>
      <c r="AX259" s="15" t="s">
        <v>81</v>
      </c>
      <c r="AY259" s="257" t="s">
        <v>119</v>
      </c>
    </row>
    <row r="260" s="12" customFormat="1" ht="22.8" customHeight="1">
      <c r="A260" s="12"/>
      <c r="B260" s="189"/>
      <c r="C260" s="190"/>
      <c r="D260" s="191" t="s">
        <v>72</v>
      </c>
      <c r="E260" s="222" t="s">
        <v>150</v>
      </c>
      <c r="F260" s="222" t="s">
        <v>603</v>
      </c>
      <c r="G260" s="190"/>
      <c r="H260" s="190"/>
      <c r="I260" s="193"/>
      <c r="J260" s="223">
        <f>BK260</f>
        <v>0</v>
      </c>
      <c r="K260" s="190"/>
      <c r="L260" s="195"/>
      <c r="M260" s="196"/>
      <c r="N260" s="197"/>
      <c r="O260" s="197"/>
      <c r="P260" s="198">
        <f>SUM(P261:P281)</f>
        <v>0</v>
      </c>
      <c r="Q260" s="197"/>
      <c r="R260" s="198">
        <f>SUM(R261:R281)</f>
        <v>0</v>
      </c>
      <c r="S260" s="197"/>
      <c r="T260" s="199">
        <f>SUM(T261:T281)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00" t="s">
        <v>81</v>
      </c>
      <c r="AT260" s="201" t="s">
        <v>72</v>
      </c>
      <c r="AU260" s="201" t="s">
        <v>81</v>
      </c>
      <c r="AY260" s="200" t="s">
        <v>119</v>
      </c>
      <c r="BK260" s="202">
        <f>SUM(BK261:BK281)</f>
        <v>0</v>
      </c>
    </row>
    <row r="261" s="2" customFormat="1" ht="16.5" customHeight="1">
      <c r="A261" s="39"/>
      <c r="B261" s="40"/>
      <c r="C261" s="203" t="s">
        <v>393</v>
      </c>
      <c r="D261" s="203" t="s">
        <v>120</v>
      </c>
      <c r="E261" s="204" t="s">
        <v>1113</v>
      </c>
      <c r="F261" s="205" t="s">
        <v>1114</v>
      </c>
      <c r="G261" s="206" t="s">
        <v>221</v>
      </c>
      <c r="H261" s="207">
        <v>20.983000000000001</v>
      </c>
      <c r="I261" s="208"/>
      <c r="J261" s="209">
        <f>ROUND(I261*H261,2)</f>
        <v>0</v>
      </c>
      <c r="K261" s="205" t="s">
        <v>146</v>
      </c>
      <c r="L261" s="45"/>
      <c r="M261" s="210" t="s">
        <v>19</v>
      </c>
      <c r="N261" s="211" t="s">
        <v>44</v>
      </c>
      <c r="O261" s="85"/>
      <c r="P261" s="212">
        <f>O261*H261</f>
        <v>0</v>
      </c>
      <c r="Q261" s="212">
        <v>0</v>
      </c>
      <c r="R261" s="212">
        <f>Q261*H261</f>
        <v>0</v>
      </c>
      <c r="S261" s="212">
        <v>0</v>
      </c>
      <c r="T261" s="213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14" t="s">
        <v>118</v>
      </c>
      <c r="AT261" s="214" t="s">
        <v>120</v>
      </c>
      <c r="AU261" s="214" t="s">
        <v>83</v>
      </c>
      <c r="AY261" s="18" t="s">
        <v>119</v>
      </c>
      <c r="BE261" s="215">
        <f>IF(N261="základní",J261,0)</f>
        <v>0</v>
      </c>
      <c r="BF261" s="215">
        <f>IF(N261="snížená",J261,0)</f>
        <v>0</v>
      </c>
      <c r="BG261" s="215">
        <f>IF(N261="zákl. přenesená",J261,0)</f>
        <v>0</v>
      </c>
      <c r="BH261" s="215">
        <f>IF(N261="sníž. přenesená",J261,0)</f>
        <v>0</v>
      </c>
      <c r="BI261" s="215">
        <f>IF(N261="nulová",J261,0)</f>
        <v>0</v>
      </c>
      <c r="BJ261" s="18" t="s">
        <v>81</v>
      </c>
      <c r="BK261" s="215">
        <f>ROUND(I261*H261,2)</f>
        <v>0</v>
      </c>
      <c r="BL261" s="18" t="s">
        <v>118</v>
      </c>
      <c r="BM261" s="214" t="s">
        <v>580</v>
      </c>
    </row>
    <row r="262" s="2" customFormat="1">
      <c r="A262" s="39"/>
      <c r="B262" s="40"/>
      <c r="C262" s="41"/>
      <c r="D262" s="216" t="s">
        <v>125</v>
      </c>
      <c r="E262" s="41"/>
      <c r="F262" s="217" t="s">
        <v>1115</v>
      </c>
      <c r="G262" s="41"/>
      <c r="H262" s="41"/>
      <c r="I262" s="218"/>
      <c r="J262" s="41"/>
      <c r="K262" s="41"/>
      <c r="L262" s="45"/>
      <c r="M262" s="219"/>
      <c r="N262" s="220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125</v>
      </c>
      <c r="AU262" s="18" t="s">
        <v>83</v>
      </c>
    </row>
    <row r="263" s="2" customFormat="1">
      <c r="A263" s="39"/>
      <c r="B263" s="40"/>
      <c r="C263" s="41"/>
      <c r="D263" s="224" t="s">
        <v>148</v>
      </c>
      <c r="E263" s="41"/>
      <c r="F263" s="225" t="s">
        <v>1116</v>
      </c>
      <c r="G263" s="41"/>
      <c r="H263" s="41"/>
      <c r="I263" s="218"/>
      <c r="J263" s="41"/>
      <c r="K263" s="41"/>
      <c r="L263" s="45"/>
      <c r="M263" s="219"/>
      <c r="N263" s="220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148</v>
      </c>
      <c r="AU263" s="18" t="s">
        <v>83</v>
      </c>
    </row>
    <row r="264" s="13" customFormat="1">
      <c r="A264" s="13"/>
      <c r="B264" s="226"/>
      <c r="C264" s="227"/>
      <c r="D264" s="216" t="s">
        <v>159</v>
      </c>
      <c r="E264" s="228" t="s">
        <v>19</v>
      </c>
      <c r="F264" s="229" t="s">
        <v>1117</v>
      </c>
      <c r="G264" s="227"/>
      <c r="H264" s="228" t="s">
        <v>19</v>
      </c>
      <c r="I264" s="230"/>
      <c r="J264" s="227"/>
      <c r="K264" s="227"/>
      <c r="L264" s="231"/>
      <c r="M264" s="232"/>
      <c r="N264" s="233"/>
      <c r="O264" s="233"/>
      <c r="P264" s="233"/>
      <c r="Q264" s="233"/>
      <c r="R264" s="233"/>
      <c r="S264" s="233"/>
      <c r="T264" s="234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5" t="s">
        <v>159</v>
      </c>
      <c r="AU264" s="235" t="s">
        <v>83</v>
      </c>
      <c r="AV264" s="13" t="s">
        <v>81</v>
      </c>
      <c r="AW264" s="13" t="s">
        <v>35</v>
      </c>
      <c r="AX264" s="13" t="s">
        <v>73</v>
      </c>
      <c r="AY264" s="235" t="s">
        <v>119</v>
      </c>
    </row>
    <row r="265" s="13" customFormat="1">
      <c r="A265" s="13"/>
      <c r="B265" s="226"/>
      <c r="C265" s="227"/>
      <c r="D265" s="216" t="s">
        <v>159</v>
      </c>
      <c r="E265" s="228" t="s">
        <v>19</v>
      </c>
      <c r="F265" s="229" t="s">
        <v>980</v>
      </c>
      <c r="G265" s="227"/>
      <c r="H265" s="228" t="s">
        <v>19</v>
      </c>
      <c r="I265" s="230"/>
      <c r="J265" s="227"/>
      <c r="K265" s="227"/>
      <c r="L265" s="231"/>
      <c r="M265" s="232"/>
      <c r="N265" s="233"/>
      <c r="O265" s="233"/>
      <c r="P265" s="233"/>
      <c r="Q265" s="233"/>
      <c r="R265" s="233"/>
      <c r="S265" s="233"/>
      <c r="T265" s="234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5" t="s">
        <v>159</v>
      </c>
      <c r="AU265" s="235" t="s">
        <v>83</v>
      </c>
      <c r="AV265" s="13" t="s">
        <v>81</v>
      </c>
      <c r="AW265" s="13" t="s">
        <v>35</v>
      </c>
      <c r="AX265" s="13" t="s">
        <v>73</v>
      </c>
      <c r="AY265" s="235" t="s">
        <v>119</v>
      </c>
    </row>
    <row r="266" s="14" customFormat="1">
      <c r="A266" s="14"/>
      <c r="B266" s="236"/>
      <c r="C266" s="237"/>
      <c r="D266" s="216" t="s">
        <v>159</v>
      </c>
      <c r="E266" s="238" t="s">
        <v>19</v>
      </c>
      <c r="F266" s="239" t="s">
        <v>1118</v>
      </c>
      <c r="G266" s="237"/>
      <c r="H266" s="240">
        <v>3.1499999999999999</v>
      </c>
      <c r="I266" s="241"/>
      <c r="J266" s="237"/>
      <c r="K266" s="237"/>
      <c r="L266" s="242"/>
      <c r="M266" s="243"/>
      <c r="N266" s="244"/>
      <c r="O266" s="244"/>
      <c r="P266" s="244"/>
      <c r="Q266" s="244"/>
      <c r="R266" s="244"/>
      <c r="S266" s="244"/>
      <c r="T266" s="245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6" t="s">
        <v>159</v>
      </c>
      <c r="AU266" s="246" t="s">
        <v>83</v>
      </c>
      <c r="AV266" s="14" t="s">
        <v>83</v>
      </c>
      <c r="AW266" s="14" t="s">
        <v>35</v>
      </c>
      <c r="AX266" s="14" t="s">
        <v>73</v>
      </c>
      <c r="AY266" s="246" t="s">
        <v>119</v>
      </c>
    </row>
    <row r="267" s="13" customFormat="1">
      <c r="A267" s="13"/>
      <c r="B267" s="226"/>
      <c r="C267" s="227"/>
      <c r="D267" s="216" t="s">
        <v>159</v>
      </c>
      <c r="E267" s="228" t="s">
        <v>19</v>
      </c>
      <c r="F267" s="229" t="s">
        <v>983</v>
      </c>
      <c r="G267" s="227"/>
      <c r="H267" s="228" t="s">
        <v>19</v>
      </c>
      <c r="I267" s="230"/>
      <c r="J267" s="227"/>
      <c r="K267" s="227"/>
      <c r="L267" s="231"/>
      <c r="M267" s="232"/>
      <c r="N267" s="233"/>
      <c r="O267" s="233"/>
      <c r="P267" s="233"/>
      <c r="Q267" s="233"/>
      <c r="R267" s="233"/>
      <c r="S267" s="233"/>
      <c r="T267" s="234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5" t="s">
        <v>159</v>
      </c>
      <c r="AU267" s="235" t="s">
        <v>83</v>
      </c>
      <c r="AV267" s="13" t="s">
        <v>81</v>
      </c>
      <c r="AW267" s="13" t="s">
        <v>35</v>
      </c>
      <c r="AX267" s="13" t="s">
        <v>73</v>
      </c>
      <c r="AY267" s="235" t="s">
        <v>119</v>
      </c>
    </row>
    <row r="268" s="14" customFormat="1">
      <c r="A268" s="14"/>
      <c r="B268" s="236"/>
      <c r="C268" s="237"/>
      <c r="D268" s="216" t="s">
        <v>159</v>
      </c>
      <c r="E268" s="238" t="s">
        <v>19</v>
      </c>
      <c r="F268" s="239" t="s">
        <v>1119</v>
      </c>
      <c r="G268" s="237"/>
      <c r="H268" s="240">
        <v>4.3579999999999997</v>
      </c>
      <c r="I268" s="241"/>
      <c r="J268" s="237"/>
      <c r="K268" s="237"/>
      <c r="L268" s="242"/>
      <c r="M268" s="243"/>
      <c r="N268" s="244"/>
      <c r="O268" s="244"/>
      <c r="P268" s="244"/>
      <c r="Q268" s="244"/>
      <c r="R268" s="244"/>
      <c r="S268" s="244"/>
      <c r="T268" s="245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6" t="s">
        <v>159</v>
      </c>
      <c r="AU268" s="246" t="s">
        <v>83</v>
      </c>
      <c r="AV268" s="14" t="s">
        <v>83</v>
      </c>
      <c r="AW268" s="14" t="s">
        <v>35</v>
      </c>
      <c r="AX268" s="14" t="s">
        <v>73</v>
      </c>
      <c r="AY268" s="246" t="s">
        <v>119</v>
      </c>
    </row>
    <row r="269" s="13" customFormat="1">
      <c r="A269" s="13"/>
      <c r="B269" s="226"/>
      <c r="C269" s="227"/>
      <c r="D269" s="216" t="s">
        <v>159</v>
      </c>
      <c r="E269" s="228" t="s">
        <v>19</v>
      </c>
      <c r="F269" s="229" t="s">
        <v>986</v>
      </c>
      <c r="G269" s="227"/>
      <c r="H269" s="228" t="s">
        <v>19</v>
      </c>
      <c r="I269" s="230"/>
      <c r="J269" s="227"/>
      <c r="K269" s="227"/>
      <c r="L269" s="231"/>
      <c r="M269" s="232"/>
      <c r="N269" s="233"/>
      <c r="O269" s="233"/>
      <c r="P269" s="233"/>
      <c r="Q269" s="233"/>
      <c r="R269" s="233"/>
      <c r="S269" s="233"/>
      <c r="T269" s="234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5" t="s">
        <v>159</v>
      </c>
      <c r="AU269" s="235" t="s">
        <v>83</v>
      </c>
      <c r="AV269" s="13" t="s">
        <v>81</v>
      </c>
      <c r="AW269" s="13" t="s">
        <v>35</v>
      </c>
      <c r="AX269" s="13" t="s">
        <v>73</v>
      </c>
      <c r="AY269" s="235" t="s">
        <v>119</v>
      </c>
    </row>
    <row r="270" s="14" customFormat="1">
      <c r="A270" s="14"/>
      <c r="B270" s="236"/>
      <c r="C270" s="237"/>
      <c r="D270" s="216" t="s">
        <v>159</v>
      </c>
      <c r="E270" s="238" t="s">
        <v>19</v>
      </c>
      <c r="F270" s="239" t="s">
        <v>1120</v>
      </c>
      <c r="G270" s="237"/>
      <c r="H270" s="240">
        <v>13.475</v>
      </c>
      <c r="I270" s="241"/>
      <c r="J270" s="237"/>
      <c r="K270" s="237"/>
      <c r="L270" s="242"/>
      <c r="M270" s="243"/>
      <c r="N270" s="244"/>
      <c r="O270" s="244"/>
      <c r="P270" s="244"/>
      <c r="Q270" s="244"/>
      <c r="R270" s="244"/>
      <c r="S270" s="244"/>
      <c r="T270" s="245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6" t="s">
        <v>159</v>
      </c>
      <c r="AU270" s="246" t="s">
        <v>83</v>
      </c>
      <c r="AV270" s="14" t="s">
        <v>83</v>
      </c>
      <c r="AW270" s="14" t="s">
        <v>35</v>
      </c>
      <c r="AX270" s="14" t="s">
        <v>73</v>
      </c>
      <c r="AY270" s="246" t="s">
        <v>119</v>
      </c>
    </row>
    <row r="271" s="15" customFormat="1">
      <c r="A271" s="15"/>
      <c r="B271" s="247"/>
      <c r="C271" s="248"/>
      <c r="D271" s="216" t="s">
        <v>159</v>
      </c>
      <c r="E271" s="249" t="s">
        <v>19</v>
      </c>
      <c r="F271" s="250" t="s">
        <v>161</v>
      </c>
      <c r="G271" s="248"/>
      <c r="H271" s="251">
        <v>20.982999999999997</v>
      </c>
      <c r="I271" s="252"/>
      <c r="J271" s="248"/>
      <c r="K271" s="248"/>
      <c r="L271" s="253"/>
      <c r="M271" s="254"/>
      <c r="N271" s="255"/>
      <c r="O271" s="255"/>
      <c r="P271" s="255"/>
      <c r="Q271" s="255"/>
      <c r="R271" s="255"/>
      <c r="S271" s="255"/>
      <c r="T271" s="256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57" t="s">
        <v>159</v>
      </c>
      <c r="AU271" s="257" t="s">
        <v>83</v>
      </c>
      <c r="AV271" s="15" t="s">
        <v>118</v>
      </c>
      <c r="AW271" s="15" t="s">
        <v>35</v>
      </c>
      <c r="AX271" s="15" t="s">
        <v>81</v>
      </c>
      <c r="AY271" s="257" t="s">
        <v>119</v>
      </c>
    </row>
    <row r="272" s="2" customFormat="1" ht="16.5" customHeight="1">
      <c r="A272" s="39"/>
      <c r="B272" s="40"/>
      <c r="C272" s="203" t="s">
        <v>397</v>
      </c>
      <c r="D272" s="203" t="s">
        <v>120</v>
      </c>
      <c r="E272" s="204" t="s">
        <v>1121</v>
      </c>
      <c r="F272" s="205" t="s">
        <v>1122</v>
      </c>
      <c r="G272" s="206" t="s">
        <v>221</v>
      </c>
      <c r="H272" s="207">
        <v>47.965000000000003</v>
      </c>
      <c r="I272" s="208"/>
      <c r="J272" s="209">
        <f>ROUND(I272*H272,2)</f>
        <v>0</v>
      </c>
      <c r="K272" s="205" t="s">
        <v>146</v>
      </c>
      <c r="L272" s="45"/>
      <c r="M272" s="210" t="s">
        <v>19</v>
      </c>
      <c r="N272" s="211" t="s">
        <v>44</v>
      </c>
      <c r="O272" s="85"/>
      <c r="P272" s="212">
        <f>O272*H272</f>
        <v>0</v>
      </c>
      <c r="Q272" s="212">
        <v>0</v>
      </c>
      <c r="R272" s="212">
        <f>Q272*H272</f>
        <v>0</v>
      </c>
      <c r="S272" s="212">
        <v>0</v>
      </c>
      <c r="T272" s="213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14" t="s">
        <v>118</v>
      </c>
      <c r="AT272" s="214" t="s">
        <v>120</v>
      </c>
      <c r="AU272" s="214" t="s">
        <v>83</v>
      </c>
      <c r="AY272" s="18" t="s">
        <v>119</v>
      </c>
      <c r="BE272" s="215">
        <f>IF(N272="základní",J272,0)</f>
        <v>0</v>
      </c>
      <c r="BF272" s="215">
        <f>IF(N272="snížená",J272,0)</f>
        <v>0</v>
      </c>
      <c r="BG272" s="215">
        <f>IF(N272="zákl. přenesená",J272,0)</f>
        <v>0</v>
      </c>
      <c r="BH272" s="215">
        <f>IF(N272="sníž. přenesená",J272,0)</f>
        <v>0</v>
      </c>
      <c r="BI272" s="215">
        <f>IF(N272="nulová",J272,0)</f>
        <v>0</v>
      </c>
      <c r="BJ272" s="18" t="s">
        <v>81</v>
      </c>
      <c r="BK272" s="215">
        <f>ROUND(I272*H272,2)</f>
        <v>0</v>
      </c>
      <c r="BL272" s="18" t="s">
        <v>118</v>
      </c>
      <c r="BM272" s="214" t="s">
        <v>592</v>
      </c>
    </row>
    <row r="273" s="2" customFormat="1">
      <c r="A273" s="39"/>
      <c r="B273" s="40"/>
      <c r="C273" s="41"/>
      <c r="D273" s="216" t="s">
        <v>125</v>
      </c>
      <c r="E273" s="41"/>
      <c r="F273" s="217" t="s">
        <v>1123</v>
      </c>
      <c r="G273" s="41"/>
      <c r="H273" s="41"/>
      <c r="I273" s="218"/>
      <c r="J273" s="41"/>
      <c r="K273" s="41"/>
      <c r="L273" s="45"/>
      <c r="M273" s="219"/>
      <c r="N273" s="220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125</v>
      </c>
      <c r="AU273" s="18" t="s">
        <v>83</v>
      </c>
    </row>
    <row r="274" s="2" customFormat="1">
      <c r="A274" s="39"/>
      <c r="B274" s="40"/>
      <c r="C274" s="41"/>
      <c r="D274" s="224" t="s">
        <v>148</v>
      </c>
      <c r="E274" s="41"/>
      <c r="F274" s="225" t="s">
        <v>1124</v>
      </c>
      <c r="G274" s="41"/>
      <c r="H274" s="41"/>
      <c r="I274" s="218"/>
      <c r="J274" s="41"/>
      <c r="K274" s="41"/>
      <c r="L274" s="45"/>
      <c r="M274" s="219"/>
      <c r="N274" s="220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148</v>
      </c>
      <c r="AU274" s="18" t="s">
        <v>83</v>
      </c>
    </row>
    <row r="275" s="13" customFormat="1">
      <c r="A275" s="13"/>
      <c r="B275" s="226"/>
      <c r="C275" s="227"/>
      <c r="D275" s="216" t="s">
        <v>159</v>
      </c>
      <c r="E275" s="228" t="s">
        <v>19</v>
      </c>
      <c r="F275" s="229" t="s">
        <v>980</v>
      </c>
      <c r="G275" s="227"/>
      <c r="H275" s="228" t="s">
        <v>19</v>
      </c>
      <c r="I275" s="230"/>
      <c r="J275" s="227"/>
      <c r="K275" s="227"/>
      <c r="L275" s="231"/>
      <c r="M275" s="232"/>
      <c r="N275" s="233"/>
      <c r="O275" s="233"/>
      <c r="P275" s="233"/>
      <c r="Q275" s="233"/>
      <c r="R275" s="233"/>
      <c r="S275" s="233"/>
      <c r="T275" s="234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5" t="s">
        <v>159</v>
      </c>
      <c r="AU275" s="235" t="s">
        <v>83</v>
      </c>
      <c r="AV275" s="13" t="s">
        <v>81</v>
      </c>
      <c r="AW275" s="13" t="s">
        <v>35</v>
      </c>
      <c r="AX275" s="13" t="s">
        <v>73</v>
      </c>
      <c r="AY275" s="235" t="s">
        <v>119</v>
      </c>
    </row>
    <row r="276" s="14" customFormat="1">
      <c r="A276" s="14"/>
      <c r="B276" s="236"/>
      <c r="C276" s="237"/>
      <c r="D276" s="216" t="s">
        <v>159</v>
      </c>
      <c r="E276" s="238" t="s">
        <v>19</v>
      </c>
      <c r="F276" s="239" t="s">
        <v>1125</v>
      </c>
      <c r="G276" s="237"/>
      <c r="H276" s="240">
        <v>16.065000000000001</v>
      </c>
      <c r="I276" s="241"/>
      <c r="J276" s="237"/>
      <c r="K276" s="237"/>
      <c r="L276" s="242"/>
      <c r="M276" s="243"/>
      <c r="N276" s="244"/>
      <c r="O276" s="244"/>
      <c r="P276" s="244"/>
      <c r="Q276" s="244"/>
      <c r="R276" s="244"/>
      <c r="S276" s="244"/>
      <c r="T276" s="245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6" t="s">
        <v>159</v>
      </c>
      <c r="AU276" s="246" t="s">
        <v>83</v>
      </c>
      <c r="AV276" s="14" t="s">
        <v>83</v>
      </c>
      <c r="AW276" s="14" t="s">
        <v>35</v>
      </c>
      <c r="AX276" s="14" t="s">
        <v>73</v>
      </c>
      <c r="AY276" s="246" t="s">
        <v>119</v>
      </c>
    </row>
    <row r="277" s="13" customFormat="1">
      <c r="A277" s="13"/>
      <c r="B277" s="226"/>
      <c r="C277" s="227"/>
      <c r="D277" s="216" t="s">
        <v>159</v>
      </c>
      <c r="E277" s="228" t="s">
        <v>19</v>
      </c>
      <c r="F277" s="229" t="s">
        <v>983</v>
      </c>
      <c r="G277" s="227"/>
      <c r="H277" s="228" t="s">
        <v>19</v>
      </c>
      <c r="I277" s="230"/>
      <c r="J277" s="227"/>
      <c r="K277" s="227"/>
      <c r="L277" s="231"/>
      <c r="M277" s="232"/>
      <c r="N277" s="233"/>
      <c r="O277" s="233"/>
      <c r="P277" s="233"/>
      <c r="Q277" s="233"/>
      <c r="R277" s="233"/>
      <c r="S277" s="233"/>
      <c r="T277" s="234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5" t="s">
        <v>159</v>
      </c>
      <c r="AU277" s="235" t="s">
        <v>83</v>
      </c>
      <c r="AV277" s="13" t="s">
        <v>81</v>
      </c>
      <c r="AW277" s="13" t="s">
        <v>35</v>
      </c>
      <c r="AX277" s="13" t="s">
        <v>73</v>
      </c>
      <c r="AY277" s="235" t="s">
        <v>119</v>
      </c>
    </row>
    <row r="278" s="14" customFormat="1">
      <c r="A278" s="14"/>
      <c r="B278" s="236"/>
      <c r="C278" s="237"/>
      <c r="D278" s="216" t="s">
        <v>159</v>
      </c>
      <c r="E278" s="238" t="s">
        <v>19</v>
      </c>
      <c r="F278" s="239" t="s">
        <v>1126</v>
      </c>
      <c r="G278" s="237"/>
      <c r="H278" s="240">
        <v>12.449999999999999</v>
      </c>
      <c r="I278" s="241"/>
      <c r="J278" s="237"/>
      <c r="K278" s="237"/>
      <c r="L278" s="242"/>
      <c r="M278" s="243"/>
      <c r="N278" s="244"/>
      <c r="O278" s="244"/>
      <c r="P278" s="244"/>
      <c r="Q278" s="244"/>
      <c r="R278" s="244"/>
      <c r="S278" s="244"/>
      <c r="T278" s="245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6" t="s">
        <v>159</v>
      </c>
      <c r="AU278" s="246" t="s">
        <v>83</v>
      </c>
      <c r="AV278" s="14" t="s">
        <v>83</v>
      </c>
      <c r="AW278" s="14" t="s">
        <v>35</v>
      </c>
      <c r="AX278" s="14" t="s">
        <v>73</v>
      </c>
      <c r="AY278" s="246" t="s">
        <v>119</v>
      </c>
    </row>
    <row r="279" s="13" customFormat="1">
      <c r="A279" s="13"/>
      <c r="B279" s="226"/>
      <c r="C279" s="227"/>
      <c r="D279" s="216" t="s">
        <v>159</v>
      </c>
      <c r="E279" s="228" t="s">
        <v>19</v>
      </c>
      <c r="F279" s="229" t="s">
        <v>986</v>
      </c>
      <c r="G279" s="227"/>
      <c r="H279" s="228" t="s">
        <v>19</v>
      </c>
      <c r="I279" s="230"/>
      <c r="J279" s="227"/>
      <c r="K279" s="227"/>
      <c r="L279" s="231"/>
      <c r="M279" s="232"/>
      <c r="N279" s="233"/>
      <c r="O279" s="233"/>
      <c r="P279" s="233"/>
      <c r="Q279" s="233"/>
      <c r="R279" s="233"/>
      <c r="S279" s="233"/>
      <c r="T279" s="234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5" t="s">
        <v>159</v>
      </c>
      <c r="AU279" s="235" t="s">
        <v>83</v>
      </c>
      <c r="AV279" s="13" t="s">
        <v>81</v>
      </c>
      <c r="AW279" s="13" t="s">
        <v>35</v>
      </c>
      <c r="AX279" s="13" t="s">
        <v>73</v>
      </c>
      <c r="AY279" s="235" t="s">
        <v>119</v>
      </c>
    </row>
    <row r="280" s="14" customFormat="1">
      <c r="A280" s="14"/>
      <c r="B280" s="236"/>
      <c r="C280" s="237"/>
      <c r="D280" s="216" t="s">
        <v>159</v>
      </c>
      <c r="E280" s="238" t="s">
        <v>19</v>
      </c>
      <c r="F280" s="239" t="s">
        <v>1127</v>
      </c>
      <c r="G280" s="237"/>
      <c r="H280" s="240">
        <v>19.449999999999999</v>
      </c>
      <c r="I280" s="241"/>
      <c r="J280" s="237"/>
      <c r="K280" s="237"/>
      <c r="L280" s="242"/>
      <c r="M280" s="243"/>
      <c r="N280" s="244"/>
      <c r="O280" s="244"/>
      <c r="P280" s="244"/>
      <c r="Q280" s="244"/>
      <c r="R280" s="244"/>
      <c r="S280" s="244"/>
      <c r="T280" s="245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6" t="s">
        <v>159</v>
      </c>
      <c r="AU280" s="246" t="s">
        <v>83</v>
      </c>
      <c r="AV280" s="14" t="s">
        <v>83</v>
      </c>
      <c r="AW280" s="14" t="s">
        <v>35</v>
      </c>
      <c r="AX280" s="14" t="s">
        <v>73</v>
      </c>
      <c r="AY280" s="246" t="s">
        <v>119</v>
      </c>
    </row>
    <row r="281" s="15" customFormat="1">
      <c r="A281" s="15"/>
      <c r="B281" s="247"/>
      <c r="C281" s="248"/>
      <c r="D281" s="216" t="s">
        <v>159</v>
      </c>
      <c r="E281" s="249" t="s">
        <v>19</v>
      </c>
      <c r="F281" s="250" t="s">
        <v>161</v>
      </c>
      <c r="G281" s="248"/>
      <c r="H281" s="251">
        <v>47.965000000000003</v>
      </c>
      <c r="I281" s="252"/>
      <c r="J281" s="248"/>
      <c r="K281" s="248"/>
      <c r="L281" s="253"/>
      <c r="M281" s="254"/>
      <c r="N281" s="255"/>
      <c r="O281" s="255"/>
      <c r="P281" s="255"/>
      <c r="Q281" s="255"/>
      <c r="R281" s="255"/>
      <c r="S281" s="255"/>
      <c r="T281" s="256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57" t="s">
        <v>159</v>
      </c>
      <c r="AU281" s="257" t="s">
        <v>83</v>
      </c>
      <c r="AV281" s="15" t="s">
        <v>118</v>
      </c>
      <c r="AW281" s="15" t="s">
        <v>35</v>
      </c>
      <c r="AX281" s="15" t="s">
        <v>81</v>
      </c>
      <c r="AY281" s="257" t="s">
        <v>119</v>
      </c>
    </row>
    <row r="282" s="12" customFormat="1" ht="22.8" customHeight="1">
      <c r="A282" s="12"/>
      <c r="B282" s="189"/>
      <c r="C282" s="190"/>
      <c r="D282" s="191" t="s">
        <v>72</v>
      </c>
      <c r="E282" s="222" t="s">
        <v>168</v>
      </c>
      <c r="F282" s="222" t="s">
        <v>617</v>
      </c>
      <c r="G282" s="190"/>
      <c r="H282" s="190"/>
      <c r="I282" s="193"/>
      <c r="J282" s="223">
        <f>BK282</f>
        <v>0</v>
      </c>
      <c r="K282" s="190"/>
      <c r="L282" s="195"/>
      <c r="M282" s="196"/>
      <c r="N282" s="197"/>
      <c r="O282" s="197"/>
      <c r="P282" s="198">
        <f>SUM(P283:P291)</f>
        <v>0</v>
      </c>
      <c r="Q282" s="197"/>
      <c r="R282" s="198">
        <f>SUM(R283:R291)</f>
        <v>0</v>
      </c>
      <c r="S282" s="197"/>
      <c r="T282" s="199">
        <f>SUM(T283:T291)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00" t="s">
        <v>81</v>
      </c>
      <c r="AT282" s="201" t="s">
        <v>72</v>
      </c>
      <c r="AU282" s="201" t="s">
        <v>81</v>
      </c>
      <c r="AY282" s="200" t="s">
        <v>119</v>
      </c>
      <c r="BK282" s="202">
        <f>SUM(BK283:BK291)</f>
        <v>0</v>
      </c>
    </row>
    <row r="283" s="2" customFormat="1" ht="16.5" customHeight="1">
      <c r="A283" s="39"/>
      <c r="B283" s="40"/>
      <c r="C283" s="203" t="s">
        <v>405</v>
      </c>
      <c r="D283" s="203" t="s">
        <v>120</v>
      </c>
      <c r="E283" s="204" t="s">
        <v>1128</v>
      </c>
      <c r="F283" s="205" t="s">
        <v>1129</v>
      </c>
      <c r="G283" s="206" t="s">
        <v>400</v>
      </c>
      <c r="H283" s="207">
        <v>120</v>
      </c>
      <c r="I283" s="208"/>
      <c r="J283" s="209">
        <f>ROUND(I283*H283,2)</f>
        <v>0</v>
      </c>
      <c r="K283" s="205" t="s">
        <v>19</v>
      </c>
      <c r="L283" s="45"/>
      <c r="M283" s="210" t="s">
        <v>19</v>
      </c>
      <c r="N283" s="211" t="s">
        <v>44</v>
      </c>
      <c r="O283" s="85"/>
      <c r="P283" s="212">
        <f>O283*H283</f>
        <v>0</v>
      </c>
      <c r="Q283" s="212">
        <v>0</v>
      </c>
      <c r="R283" s="212">
        <f>Q283*H283</f>
        <v>0</v>
      </c>
      <c r="S283" s="212">
        <v>0</v>
      </c>
      <c r="T283" s="213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14" t="s">
        <v>118</v>
      </c>
      <c r="AT283" s="214" t="s">
        <v>120</v>
      </c>
      <c r="AU283" s="214" t="s">
        <v>83</v>
      </c>
      <c r="AY283" s="18" t="s">
        <v>119</v>
      </c>
      <c r="BE283" s="215">
        <f>IF(N283="základní",J283,0)</f>
        <v>0</v>
      </c>
      <c r="BF283" s="215">
        <f>IF(N283="snížená",J283,0)</f>
        <v>0</v>
      </c>
      <c r="BG283" s="215">
        <f>IF(N283="zákl. přenesená",J283,0)</f>
        <v>0</v>
      </c>
      <c r="BH283" s="215">
        <f>IF(N283="sníž. přenesená",J283,0)</f>
        <v>0</v>
      </c>
      <c r="BI283" s="215">
        <f>IF(N283="nulová",J283,0)</f>
        <v>0</v>
      </c>
      <c r="BJ283" s="18" t="s">
        <v>81</v>
      </c>
      <c r="BK283" s="215">
        <f>ROUND(I283*H283,2)</f>
        <v>0</v>
      </c>
      <c r="BL283" s="18" t="s">
        <v>118</v>
      </c>
      <c r="BM283" s="214" t="s">
        <v>604</v>
      </c>
    </row>
    <row r="284" s="2" customFormat="1">
      <c r="A284" s="39"/>
      <c r="B284" s="40"/>
      <c r="C284" s="41"/>
      <c r="D284" s="216" t="s">
        <v>125</v>
      </c>
      <c r="E284" s="41"/>
      <c r="F284" s="217" t="s">
        <v>1130</v>
      </c>
      <c r="G284" s="41"/>
      <c r="H284" s="41"/>
      <c r="I284" s="218"/>
      <c r="J284" s="41"/>
      <c r="K284" s="41"/>
      <c r="L284" s="45"/>
      <c r="M284" s="219"/>
      <c r="N284" s="220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125</v>
      </c>
      <c r="AU284" s="18" t="s">
        <v>83</v>
      </c>
    </row>
    <row r="285" s="13" customFormat="1">
      <c r="A285" s="13"/>
      <c r="B285" s="226"/>
      <c r="C285" s="227"/>
      <c r="D285" s="216" t="s">
        <v>159</v>
      </c>
      <c r="E285" s="228" t="s">
        <v>19</v>
      </c>
      <c r="F285" s="229" t="s">
        <v>1131</v>
      </c>
      <c r="G285" s="227"/>
      <c r="H285" s="228" t="s">
        <v>19</v>
      </c>
      <c r="I285" s="230"/>
      <c r="J285" s="227"/>
      <c r="K285" s="227"/>
      <c r="L285" s="231"/>
      <c r="M285" s="232"/>
      <c r="N285" s="233"/>
      <c r="O285" s="233"/>
      <c r="P285" s="233"/>
      <c r="Q285" s="233"/>
      <c r="R285" s="233"/>
      <c r="S285" s="233"/>
      <c r="T285" s="234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5" t="s">
        <v>159</v>
      </c>
      <c r="AU285" s="235" t="s">
        <v>83</v>
      </c>
      <c r="AV285" s="13" t="s">
        <v>81</v>
      </c>
      <c r="AW285" s="13" t="s">
        <v>35</v>
      </c>
      <c r="AX285" s="13" t="s">
        <v>73</v>
      </c>
      <c r="AY285" s="235" t="s">
        <v>119</v>
      </c>
    </row>
    <row r="286" s="14" customFormat="1">
      <c r="A286" s="14"/>
      <c r="B286" s="236"/>
      <c r="C286" s="237"/>
      <c r="D286" s="216" t="s">
        <v>159</v>
      </c>
      <c r="E286" s="238" t="s">
        <v>19</v>
      </c>
      <c r="F286" s="239" t="s">
        <v>1132</v>
      </c>
      <c r="G286" s="237"/>
      <c r="H286" s="240">
        <v>120</v>
      </c>
      <c r="I286" s="241"/>
      <c r="J286" s="237"/>
      <c r="K286" s="237"/>
      <c r="L286" s="242"/>
      <c r="M286" s="243"/>
      <c r="N286" s="244"/>
      <c r="O286" s="244"/>
      <c r="P286" s="244"/>
      <c r="Q286" s="244"/>
      <c r="R286" s="244"/>
      <c r="S286" s="244"/>
      <c r="T286" s="245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46" t="s">
        <v>159</v>
      </c>
      <c r="AU286" s="246" t="s">
        <v>83</v>
      </c>
      <c r="AV286" s="14" t="s">
        <v>83</v>
      </c>
      <c r="AW286" s="14" t="s">
        <v>35</v>
      </c>
      <c r="AX286" s="14" t="s">
        <v>73</v>
      </c>
      <c r="AY286" s="246" t="s">
        <v>119</v>
      </c>
    </row>
    <row r="287" s="15" customFormat="1">
      <c r="A287" s="15"/>
      <c r="B287" s="247"/>
      <c r="C287" s="248"/>
      <c r="D287" s="216" t="s">
        <v>159</v>
      </c>
      <c r="E287" s="249" t="s">
        <v>19</v>
      </c>
      <c r="F287" s="250" t="s">
        <v>161</v>
      </c>
      <c r="G287" s="248"/>
      <c r="H287" s="251">
        <v>120</v>
      </c>
      <c r="I287" s="252"/>
      <c r="J287" s="248"/>
      <c r="K287" s="248"/>
      <c r="L287" s="253"/>
      <c r="M287" s="254"/>
      <c r="N287" s="255"/>
      <c r="O287" s="255"/>
      <c r="P287" s="255"/>
      <c r="Q287" s="255"/>
      <c r="R287" s="255"/>
      <c r="S287" s="255"/>
      <c r="T287" s="256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57" t="s">
        <v>159</v>
      </c>
      <c r="AU287" s="257" t="s">
        <v>83</v>
      </c>
      <c r="AV287" s="15" t="s">
        <v>118</v>
      </c>
      <c r="AW287" s="15" t="s">
        <v>35</v>
      </c>
      <c r="AX287" s="15" t="s">
        <v>81</v>
      </c>
      <c r="AY287" s="257" t="s">
        <v>119</v>
      </c>
    </row>
    <row r="288" s="2" customFormat="1" ht="16.5" customHeight="1">
      <c r="A288" s="39"/>
      <c r="B288" s="40"/>
      <c r="C288" s="262" t="s">
        <v>410</v>
      </c>
      <c r="D288" s="262" t="s">
        <v>350</v>
      </c>
      <c r="E288" s="263" t="s">
        <v>1133</v>
      </c>
      <c r="F288" s="264" t="s">
        <v>1134</v>
      </c>
      <c r="G288" s="265" t="s">
        <v>327</v>
      </c>
      <c r="H288" s="266">
        <v>0.159</v>
      </c>
      <c r="I288" s="267"/>
      <c r="J288" s="268">
        <f>ROUND(I288*H288,2)</f>
        <v>0</v>
      </c>
      <c r="K288" s="264" t="s">
        <v>146</v>
      </c>
      <c r="L288" s="269"/>
      <c r="M288" s="270" t="s">
        <v>19</v>
      </c>
      <c r="N288" s="271" t="s">
        <v>44</v>
      </c>
      <c r="O288" s="85"/>
      <c r="P288" s="212">
        <f>O288*H288</f>
        <v>0</v>
      </c>
      <c r="Q288" s="212">
        <v>0</v>
      </c>
      <c r="R288" s="212">
        <f>Q288*H288</f>
        <v>0</v>
      </c>
      <c r="S288" s="212">
        <v>0</v>
      </c>
      <c r="T288" s="213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14" t="s">
        <v>164</v>
      </c>
      <c r="AT288" s="214" t="s">
        <v>350</v>
      </c>
      <c r="AU288" s="214" t="s">
        <v>83</v>
      </c>
      <c r="AY288" s="18" t="s">
        <v>119</v>
      </c>
      <c r="BE288" s="215">
        <f>IF(N288="základní",J288,0)</f>
        <v>0</v>
      </c>
      <c r="BF288" s="215">
        <f>IF(N288="snížená",J288,0)</f>
        <v>0</v>
      </c>
      <c r="BG288" s="215">
        <f>IF(N288="zákl. přenesená",J288,0)</f>
        <v>0</v>
      </c>
      <c r="BH288" s="215">
        <f>IF(N288="sníž. přenesená",J288,0)</f>
        <v>0</v>
      </c>
      <c r="BI288" s="215">
        <f>IF(N288="nulová",J288,0)</f>
        <v>0</v>
      </c>
      <c r="BJ288" s="18" t="s">
        <v>81</v>
      </c>
      <c r="BK288" s="215">
        <f>ROUND(I288*H288,2)</f>
        <v>0</v>
      </c>
      <c r="BL288" s="18" t="s">
        <v>118</v>
      </c>
      <c r="BM288" s="214" t="s">
        <v>618</v>
      </c>
    </row>
    <row r="289" s="2" customFormat="1">
      <c r="A289" s="39"/>
      <c r="B289" s="40"/>
      <c r="C289" s="41"/>
      <c r="D289" s="216" t="s">
        <v>125</v>
      </c>
      <c r="E289" s="41"/>
      <c r="F289" s="217" t="s">
        <v>1134</v>
      </c>
      <c r="G289" s="41"/>
      <c r="H289" s="41"/>
      <c r="I289" s="218"/>
      <c r="J289" s="41"/>
      <c r="K289" s="41"/>
      <c r="L289" s="45"/>
      <c r="M289" s="219"/>
      <c r="N289" s="220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125</v>
      </c>
      <c r="AU289" s="18" t="s">
        <v>83</v>
      </c>
    </row>
    <row r="290" s="14" customFormat="1">
      <c r="A290" s="14"/>
      <c r="B290" s="236"/>
      <c r="C290" s="237"/>
      <c r="D290" s="216" t="s">
        <v>159</v>
      </c>
      <c r="E290" s="238" t="s">
        <v>19</v>
      </c>
      <c r="F290" s="239" t="s">
        <v>1135</v>
      </c>
      <c r="G290" s="237"/>
      <c r="H290" s="240">
        <v>0.159</v>
      </c>
      <c r="I290" s="241"/>
      <c r="J290" s="237"/>
      <c r="K290" s="237"/>
      <c r="L290" s="242"/>
      <c r="M290" s="243"/>
      <c r="N290" s="244"/>
      <c r="O290" s="244"/>
      <c r="P290" s="244"/>
      <c r="Q290" s="244"/>
      <c r="R290" s="244"/>
      <c r="S290" s="244"/>
      <c r="T290" s="245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6" t="s">
        <v>159</v>
      </c>
      <c r="AU290" s="246" t="s">
        <v>83</v>
      </c>
      <c r="AV290" s="14" t="s">
        <v>83</v>
      </c>
      <c r="AW290" s="14" t="s">
        <v>35</v>
      </c>
      <c r="AX290" s="14" t="s">
        <v>73</v>
      </c>
      <c r="AY290" s="246" t="s">
        <v>119</v>
      </c>
    </row>
    <row r="291" s="15" customFormat="1">
      <c r="A291" s="15"/>
      <c r="B291" s="247"/>
      <c r="C291" s="248"/>
      <c r="D291" s="216" t="s">
        <v>159</v>
      </c>
      <c r="E291" s="249" t="s">
        <v>19</v>
      </c>
      <c r="F291" s="250" t="s">
        <v>161</v>
      </c>
      <c r="G291" s="248"/>
      <c r="H291" s="251">
        <v>0.159</v>
      </c>
      <c r="I291" s="252"/>
      <c r="J291" s="248"/>
      <c r="K291" s="248"/>
      <c r="L291" s="253"/>
      <c r="M291" s="254"/>
      <c r="N291" s="255"/>
      <c r="O291" s="255"/>
      <c r="P291" s="255"/>
      <c r="Q291" s="255"/>
      <c r="R291" s="255"/>
      <c r="S291" s="255"/>
      <c r="T291" s="256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57" t="s">
        <v>159</v>
      </c>
      <c r="AU291" s="257" t="s">
        <v>83</v>
      </c>
      <c r="AV291" s="15" t="s">
        <v>118</v>
      </c>
      <c r="AW291" s="15" t="s">
        <v>35</v>
      </c>
      <c r="AX291" s="15" t="s">
        <v>81</v>
      </c>
      <c r="AY291" s="257" t="s">
        <v>119</v>
      </c>
    </row>
    <row r="292" s="12" customFormat="1" ht="22.8" customHeight="1">
      <c r="A292" s="12"/>
      <c r="B292" s="189"/>
      <c r="C292" s="190"/>
      <c r="D292" s="191" t="s">
        <v>72</v>
      </c>
      <c r="E292" s="222" t="s">
        <v>868</v>
      </c>
      <c r="F292" s="222" t="s">
        <v>869</v>
      </c>
      <c r="G292" s="190"/>
      <c r="H292" s="190"/>
      <c r="I292" s="193"/>
      <c r="J292" s="223">
        <f>BK292</f>
        <v>0</v>
      </c>
      <c r="K292" s="190"/>
      <c r="L292" s="195"/>
      <c r="M292" s="196"/>
      <c r="N292" s="197"/>
      <c r="O292" s="197"/>
      <c r="P292" s="198">
        <f>SUM(P293:P295)</f>
        <v>0</v>
      </c>
      <c r="Q292" s="197"/>
      <c r="R292" s="198">
        <f>SUM(R293:R295)</f>
        <v>0</v>
      </c>
      <c r="S292" s="197"/>
      <c r="T292" s="199">
        <f>SUM(T293:T295)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00" t="s">
        <v>81</v>
      </c>
      <c r="AT292" s="201" t="s">
        <v>72</v>
      </c>
      <c r="AU292" s="201" t="s">
        <v>81</v>
      </c>
      <c r="AY292" s="200" t="s">
        <v>119</v>
      </c>
      <c r="BK292" s="202">
        <f>SUM(BK293:BK295)</f>
        <v>0</v>
      </c>
    </row>
    <row r="293" s="2" customFormat="1" ht="16.5" customHeight="1">
      <c r="A293" s="39"/>
      <c r="B293" s="40"/>
      <c r="C293" s="203" t="s">
        <v>416</v>
      </c>
      <c r="D293" s="203" t="s">
        <v>120</v>
      </c>
      <c r="E293" s="204" t="s">
        <v>1136</v>
      </c>
      <c r="F293" s="205" t="s">
        <v>1137</v>
      </c>
      <c r="G293" s="206" t="s">
        <v>327</v>
      </c>
      <c r="H293" s="207">
        <v>157.12299999999999</v>
      </c>
      <c r="I293" s="208"/>
      <c r="J293" s="209">
        <f>ROUND(I293*H293,2)</f>
        <v>0</v>
      </c>
      <c r="K293" s="205" t="s">
        <v>146</v>
      </c>
      <c r="L293" s="45"/>
      <c r="M293" s="210" t="s">
        <v>19</v>
      </c>
      <c r="N293" s="211" t="s">
        <v>44</v>
      </c>
      <c r="O293" s="85"/>
      <c r="P293" s="212">
        <f>O293*H293</f>
        <v>0</v>
      </c>
      <c r="Q293" s="212">
        <v>0</v>
      </c>
      <c r="R293" s="212">
        <f>Q293*H293</f>
        <v>0</v>
      </c>
      <c r="S293" s="212">
        <v>0</v>
      </c>
      <c r="T293" s="213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14" t="s">
        <v>118</v>
      </c>
      <c r="AT293" s="214" t="s">
        <v>120</v>
      </c>
      <c r="AU293" s="214" t="s">
        <v>83</v>
      </c>
      <c r="AY293" s="18" t="s">
        <v>119</v>
      </c>
      <c r="BE293" s="215">
        <f>IF(N293="základní",J293,0)</f>
        <v>0</v>
      </c>
      <c r="BF293" s="215">
        <f>IF(N293="snížená",J293,0)</f>
        <v>0</v>
      </c>
      <c r="BG293" s="215">
        <f>IF(N293="zákl. přenesená",J293,0)</f>
        <v>0</v>
      </c>
      <c r="BH293" s="215">
        <f>IF(N293="sníž. přenesená",J293,0)</f>
        <v>0</v>
      </c>
      <c r="BI293" s="215">
        <f>IF(N293="nulová",J293,0)</f>
        <v>0</v>
      </c>
      <c r="BJ293" s="18" t="s">
        <v>81</v>
      </c>
      <c r="BK293" s="215">
        <f>ROUND(I293*H293,2)</f>
        <v>0</v>
      </c>
      <c r="BL293" s="18" t="s">
        <v>118</v>
      </c>
      <c r="BM293" s="214" t="s">
        <v>633</v>
      </c>
    </row>
    <row r="294" s="2" customFormat="1">
      <c r="A294" s="39"/>
      <c r="B294" s="40"/>
      <c r="C294" s="41"/>
      <c r="D294" s="216" t="s">
        <v>125</v>
      </c>
      <c r="E294" s="41"/>
      <c r="F294" s="217" t="s">
        <v>1138</v>
      </c>
      <c r="G294" s="41"/>
      <c r="H294" s="41"/>
      <c r="I294" s="218"/>
      <c r="J294" s="41"/>
      <c r="K294" s="41"/>
      <c r="L294" s="45"/>
      <c r="M294" s="219"/>
      <c r="N294" s="220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125</v>
      </c>
      <c r="AU294" s="18" t="s">
        <v>83</v>
      </c>
    </row>
    <row r="295" s="2" customFormat="1">
      <c r="A295" s="39"/>
      <c r="B295" s="40"/>
      <c r="C295" s="41"/>
      <c r="D295" s="224" t="s">
        <v>148</v>
      </c>
      <c r="E295" s="41"/>
      <c r="F295" s="225" t="s">
        <v>1139</v>
      </c>
      <c r="G295" s="41"/>
      <c r="H295" s="41"/>
      <c r="I295" s="218"/>
      <c r="J295" s="41"/>
      <c r="K295" s="41"/>
      <c r="L295" s="45"/>
      <c r="M295" s="258"/>
      <c r="N295" s="259"/>
      <c r="O295" s="260"/>
      <c r="P295" s="260"/>
      <c r="Q295" s="260"/>
      <c r="R295" s="260"/>
      <c r="S295" s="260"/>
      <c r="T295" s="261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148</v>
      </c>
      <c r="AU295" s="18" t="s">
        <v>83</v>
      </c>
    </row>
    <row r="296" s="2" customFormat="1" ht="6.96" customHeight="1">
      <c r="A296" s="39"/>
      <c r="B296" s="60"/>
      <c r="C296" s="61"/>
      <c r="D296" s="61"/>
      <c r="E296" s="61"/>
      <c r="F296" s="61"/>
      <c r="G296" s="61"/>
      <c r="H296" s="61"/>
      <c r="I296" s="61"/>
      <c r="J296" s="61"/>
      <c r="K296" s="61"/>
      <c r="L296" s="45"/>
      <c r="M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</row>
  </sheetData>
  <sheetProtection sheet="1" autoFilter="0" formatColumns="0" formatRows="0" objects="1" scenarios="1" spinCount="100000" saltValue="rg+p5Na4zdr/nRi1Wxze2qPKJWnfhL02ywbo/1XQH/vJjVgclctWpkjbkKpuoOo/4RpTsQl5tCCKYwzCWcdTSA==" hashValue="mCsT6pHzxPJVs/icc83gvMC4fBdblog7NCPuNVgjlySDIVgQvtfd2nbV7rgnzUGtV/wDkv4EROiT7D0sxBnFJg==" algorithmName="SHA-512" password="CC35"/>
  <autoFilter ref="C85:K295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1" r:id="rId1" display="https://podminky.urs.cz/item/CS_URS_2021_02/122451103"/>
    <hyperlink ref="F105" r:id="rId2" display="https://podminky.urs.cz/item/CS_URS_2021_02/129951111"/>
    <hyperlink ref="F116" r:id="rId3" display="https://podminky.urs.cz/item/CS_URS_2021_02/132451252"/>
    <hyperlink ref="F130" r:id="rId4" display="https://podminky.urs.cz/item/CS_URS_2021_02/139951111"/>
    <hyperlink ref="F141" r:id="rId5" display="https://podminky.urs.cz/item/CS_URS_2021_02/162751137"/>
    <hyperlink ref="F146" r:id="rId6" display="https://podminky.urs.cz/item/CS_URS_2021_02/162751139"/>
    <hyperlink ref="F152" r:id="rId7" display="https://podminky.urs.cz/item/CS_URS_2021_02/167151102"/>
    <hyperlink ref="F155" r:id="rId8" display="https://podminky.urs.cz/item/CS_URS_2021_02/171201231"/>
    <hyperlink ref="F161" r:id="rId9" display="https://podminky.urs.cz/item/CS_URS_2021_02/171251201"/>
    <hyperlink ref="F164" r:id="rId10" display="https://podminky.urs.cz/item/CS_URS_2021_02/174151101"/>
    <hyperlink ref="F170" r:id="rId11" display="https://podminky.urs.cz/item/CS_URS_2021_02/175151101"/>
    <hyperlink ref="F188" r:id="rId12" display="https://podminky.urs.cz/item/CS_URS_2021_02/181411132"/>
    <hyperlink ref="F193" r:id="rId13" display="https://podminky.urs.cz/item/CS_URS_2021_02/182351123"/>
    <hyperlink ref="F201" r:id="rId14" display="https://podminky.urs.cz/item/CS_URS_2021_02/211971110"/>
    <hyperlink ref="F208" r:id="rId15" display="https://podminky.urs.cz/item/CS_URS_2021_02/212532111"/>
    <hyperlink ref="F218" r:id="rId16" display="https://podminky.urs.cz/item/CS_URS_2021_02/212755214"/>
    <hyperlink ref="F221" r:id="rId17" display="https://podminky.urs.cz/item/CS_URS_2021_02/274313711"/>
    <hyperlink ref="F232" r:id="rId18" display="https://podminky.urs.cz/item/CS_URS_2021_02/274351121"/>
    <hyperlink ref="F242" r:id="rId19" display="https://podminky.urs.cz/item/CS_URS_2021_02/274351122"/>
    <hyperlink ref="F246" r:id="rId20" display="https://podminky.urs.cz/item/CS_URS_2021_02/327211113"/>
    <hyperlink ref="F256" r:id="rId21" display="https://podminky.urs.cz/item/CS_URS_2021_02/334791112"/>
    <hyperlink ref="F263" r:id="rId22" display="https://podminky.urs.cz/item/CS_URS_2021_02/628332121"/>
    <hyperlink ref="F274" r:id="rId23" display="https://podminky.urs.cz/item/CS_URS_2021_02/628631211"/>
    <hyperlink ref="F295" r:id="rId24" display="https://podminky.urs.cz/item/CS_URS_2021_02/998153211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25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WORING-NB-11\Petra</dc:creator>
  <cp:lastModifiedBy>WORING-NB-11\Petra</cp:lastModifiedBy>
  <dcterms:created xsi:type="dcterms:W3CDTF">2022-04-19T12:00:36Z</dcterms:created>
  <dcterms:modified xsi:type="dcterms:W3CDTF">2022-04-19T12:00:43Z</dcterms:modified>
</cp:coreProperties>
</file>