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Rozpocty\2020\Pontika\Červená cesta\"/>
    </mc:Choice>
  </mc:AlternateContent>
  <xr:revisionPtr revIDLastSave="0" documentId="8_{84198C37-A8DE-4FFA-A8B6-EBF2E5C541F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Rekapitulace stavby" sheetId="1" r:id="rId1"/>
    <sheet name="SO 01.1 - Rekonstrukce le..." sheetId="2" r:id="rId2"/>
    <sheet name="SO 01.2 - Propustek" sheetId="3" r:id="rId3"/>
    <sheet name="SO 01.3 - Výhybna" sheetId="4" r:id="rId4"/>
    <sheet name="VON - Vedlejší a ostatní ..." sheetId="5" r:id="rId5"/>
  </sheets>
  <definedNames>
    <definedName name="_xlnm._FilterDatabase" localSheetId="1" hidden="1">'SO 01.1 - Rekonstrukce le...'!$C$118:$K$148</definedName>
    <definedName name="_xlnm._FilterDatabase" localSheetId="2" hidden="1">'SO 01.2 - Propustek'!$C$120:$K$162</definedName>
    <definedName name="_xlnm._FilterDatabase" localSheetId="3" hidden="1">'SO 01.3 - Výhybna'!$C$118:$K$139</definedName>
    <definedName name="_xlnm._FilterDatabase" localSheetId="4" hidden="1">'VON - Vedlejší a ostatní ...'!$C$123:$K$157</definedName>
    <definedName name="_xlnm.Print_Titles" localSheetId="0">'Rekapitulace stavby'!$92:$92</definedName>
    <definedName name="_xlnm.Print_Titles" localSheetId="1">'SO 01.1 - Rekonstrukce le...'!$118:$118</definedName>
    <definedName name="_xlnm.Print_Titles" localSheetId="2">'SO 01.2 - Propustek'!$120:$120</definedName>
    <definedName name="_xlnm.Print_Titles" localSheetId="3">'SO 01.3 - Výhybna'!$118:$118</definedName>
    <definedName name="_xlnm.Print_Titles" localSheetId="4">'VON - Vedlejší a ostatní ...'!$123:$123</definedName>
    <definedName name="_xlnm.Print_Area" localSheetId="0">'Rekapitulace stavby'!$D$4:$AO$76,'Rekapitulace stavby'!$C$82:$AQ$99</definedName>
    <definedName name="_xlnm.Print_Area" localSheetId="1">'SO 01.1 - Rekonstrukce le...'!$C$4:$J$39,'SO 01.1 - Rekonstrukce le...'!$C$50:$J$76,'SO 01.1 - Rekonstrukce le...'!$C$82:$J$100,'SO 01.1 - Rekonstrukce le...'!$C$106:$K$148</definedName>
    <definedName name="_xlnm.Print_Area" localSheetId="2">'SO 01.2 - Propustek'!$C$4:$J$39,'SO 01.2 - Propustek'!$C$50:$J$76,'SO 01.2 - Propustek'!$C$82:$J$102,'SO 01.2 - Propustek'!$C$108:$K$162</definedName>
    <definedName name="_xlnm.Print_Area" localSheetId="3">'SO 01.3 - Výhybna'!$C$4:$J$39,'SO 01.3 - Výhybna'!$C$50:$J$76,'SO 01.3 - Výhybna'!$C$82:$J$100,'SO 01.3 - Výhybna'!$C$106:$K$139</definedName>
    <definedName name="_xlnm.Print_Area" localSheetId="4">'VON - Vedlejší a ostatní ...'!$C$4:$J$39,'VON - Vedlejší a ostatní ...'!$C$50:$J$76,'VON - Vedlejší a ostatní ...'!$C$82:$J$105,'VON - Vedlejší a ostatní ...'!$C$111:$K$157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98" i="1"/>
  <c r="J35" i="5"/>
  <c r="AX98" i="1"/>
  <c r="BI155" i="5"/>
  <c r="BH155" i="5"/>
  <c r="BG155" i="5"/>
  <c r="BF155" i="5"/>
  <c r="T155" i="5"/>
  <c r="T154" i="5"/>
  <c r="R155" i="5"/>
  <c r="R154" i="5"/>
  <c r="P155" i="5"/>
  <c r="P154" i="5"/>
  <c r="BI152" i="5"/>
  <c r="BH152" i="5"/>
  <c r="BG152" i="5"/>
  <c r="BF152" i="5"/>
  <c r="T152" i="5"/>
  <c r="T151" i="5"/>
  <c r="R152" i="5"/>
  <c r="R151" i="5"/>
  <c r="P152" i="5"/>
  <c r="P151" i="5"/>
  <c r="BI148" i="5"/>
  <c r="BH148" i="5"/>
  <c r="BG148" i="5"/>
  <c r="BF148" i="5"/>
  <c r="T148" i="5"/>
  <c r="T147" i="5"/>
  <c r="R148" i="5"/>
  <c r="R147" i="5"/>
  <c r="P148" i="5"/>
  <c r="P147" i="5"/>
  <c r="BI145" i="5"/>
  <c r="BH145" i="5"/>
  <c r="BG145" i="5"/>
  <c r="BF145" i="5"/>
  <c r="T145" i="5"/>
  <c r="T144" i="5"/>
  <c r="R145" i="5"/>
  <c r="R144" i="5"/>
  <c r="P145" i="5"/>
  <c r="P144" i="5"/>
  <c r="BI141" i="5"/>
  <c r="BH141" i="5"/>
  <c r="BG141" i="5"/>
  <c r="BF141" i="5"/>
  <c r="T141" i="5"/>
  <c r="T140" i="5"/>
  <c r="R141" i="5"/>
  <c r="R140" i="5"/>
  <c r="P141" i="5"/>
  <c r="P140" i="5"/>
  <c r="BI137" i="5"/>
  <c r="BH137" i="5"/>
  <c r="BG137" i="5"/>
  <c r="BF137" i="5"/>
  <c r="T137" i="5"/>
  <c r="T136" i="5"/>
  <c r="R137" i="5"/>
  <c r="R136" i="5"/>
  <c r="P137" i="5"/>
  <c r="P136" i="5"/>
  <c r="BI134" i="5"/>
  <c r="BH134" i="5"/>
  <c r="BG134" i="5"/>
  <c r="BF134" i="5"/>
  <c r="T134" i="5"/>
  <c r="R134" i="5"/>
  <c r="P134" i="5"/>
  <c r="BI132" i="5"/>
  <c r="BH132" i="5"/>
  <c r="BG132" i="5"/>
  <c r="BF132" i="5"/>
  <c r="T132" i="5"/>
  <c r="R132" i="5"/>
  <c r="P132" i="5"/>
  <c r="BI130" i="5"/>
  <c r="BH130" i="5"/>
  <c r="BG130" i="5"/>
  <c r="BF130" i="5"/>
  <c r="T130" i="5"/>
  <c r="R130" i="5"/>
  <c r="P130" i="5"/>
  <c r="BI127" i="5"/>
  <c r="BH127" i="5"/>
  <c r="BG127" i="5"/>
  <c r="BF127" i="5"/>
  <c r="T127" i="5"/>
  <c r="R127" i="5"/>
  <c r="P127" i="5"/>
  <c r="J121" i="5"/>
  <c r="J120" i="5"/>
  <c r="F120" i="5"/>
  <c r="F118" i="5"/>
  <c r="E116" i="5"/>
  <c r="J92" i="5"/>
  <c r="J91" i="5"/>
  <c r="F91" i="5"/>
  <c r="F89" i="5"/>
  <c r="E87" i="5"/>
  <c r="J18" i="5"/>
  <c r="E18" i="5"/>
  <c r="F121" i="5"/>
  <c r="J17" i="5"/>
  <c r="J12" i="5"/>
  <c r="J89" i="5"/>
  <c r="E7" i="5"/>
  <c r="E114" i="5"/>
  <c r="J37" i="4"/>
  <c r="J36" i="4"/>
  <c r="AY97" i="1"/>
  <c r="J35" i="4"/>
  <c r="AX97" i="1"/>
  <c r="BI137" i="4"/>
  <c r="BH137" i="4"/>
  <c r="BG137" i="4"/>
  <c r="BF137" i="4"/>
  <c r="T137" i="4"/>
  <c r="R137" i="4"/>
  <c r="P137" i="4"/>
  <c r="BI133" i="4"/>
  <c r="BH133" i="4"/>
  <c r="BG133" i="4"/>
  <c r="BF133" i="4"/>
  <c r="T133" i="4"/>
  <c r="R133" i="4"/>
  <c r="P133" i="4"/>
  <c r="BI130" i="4"/>
  <c r="BH130" i="4"/>
  <c r="BG130" i="4"/>
  <c r="BF130" i="4"/>
  <c r="T130" i="4"/>
  <c r="R130" i="4"/>
  <c r="P130" i="4"/>
  <c r="BI127" i="4"/>
  <c r="BH127" i="4"/>
  <c r="BG127" i="4"/>
  <c r="BF127" i="4"/>
  <c r="T127" i="4"/>
  <c r="R127" i="4"/>
  <c r="P127" i="4"/>
  <c r="BI125" i="4"/>
  <c r="BH125" i="4"/>
  <c r="BG125" i="4"/>
  <c r="BF125" i="4"/>
  <c r="T125" i="4"/>
  <c r="R125" i="4"/>
  <c r="P125" i="4"/>
  <c r="BI122" i="4"/>
  <c r="BH122" i="4"/>
  <c r="BG122" i="4"/>
  <c r="BF122" i="4"/>
  <c r="T122" i="4"/>
  <c r="R122" i="4"/>
  <c r="P122" i="4"/>
  <c r="J116" i="4"/>
  <c r="J115" i="4"/>
  <c r="F115" i="4"/>
  <c r="F113" i="4"/>
  <c r="E111" i="4"/>
  <c r="J92" i="4"/>
  <c r="J91" i="4"/>
  <c r="F91" i="4"/>
  <c r="F89" i="4"/>
  <c r="E87" i="4"/>
  <c r="J18" i="4"/>
  <c r="E18" i="4"/>
  <c r="F116" i="4"/>
  <c r="J17" i="4"/>
  <c r="J12" i="4"/>
  <c r="J113" i="4"/>
  <c r="E7" i="4"/>
  <c r="E85" i="4"/>
  <c r="J37" i="3"/>
  <c r="J36" i="3"/>
  <c r="AY96" i="1"/>
  <c r="J35" i="3"/>
  <c r="AX96" i="1"/>
  <c r="BI161" i="3"/>
  <c r="BH161" i="3"/>
  <c r="BG161" i="3"/>
  <c r="BF161" i="3"/>
  <c r="T161" i="3"/>
  <c r="T160" i="3"/>
  <c r="R161" i="3"/>
  <c r="R160" i="3"/>
  <c r="P161" i="3"/>
  <c r="P160" i="3"/>
  <c r="BI156" i="3"/>
  <c r="BH156" i="3"/>
  <c r="BG156" i="3"/>
  <c r="BF156" i="3"/>
  <c r="T156" i="3"/>
  <c r="R156" i="3"/>
  <c r="P156" i="3"/>
  <c r="BI154" i="3"/>
  <c r="BH154" i="3"/>
  <c r="BG154" i="3"/>
  <c r="BF154" i="3"/>
  <c r="T154" i="3"/>
  <c r="R154" i="3"/>
  <c r="P154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6" i="3"/>
  <c r="BH146" i="3"/>
  <c r="BG146" i="3"/>
  <c r="BF146" i="3"/>
  <c r="T146" i="3"/>
  <c r="R146" i="3"/>
  <c r="P146" i="3"/>
  <c r="BI143" i="3"/>
  <c r="BH143" i="3"/>
  <c r="BG143" i="3"/>
  <c r="BF143" i="3"/>
  <c r="T143" i="3"/>
  <c r="R143" i="3"/>
  <c r="P143" i="3"/>
  <c r="BI140" i="3"/>
  <c r="BH140" i="3"/>
  <c r="BG140" i="3"/>
  <c r="BF140" i="3"/>
  <c r="T140" i="3"/>
  <c r="R140" i="3"/>
  <c r="P140" i="3"/>
  <c r="BI136" i="3"/>
  <c r="BH136" i="3"/>
  <c r="BG136" i="3"/>
  <c r="BF136" i="3"/>
  <c r="T136" i="3"/>
  <c r="R136" i="3"/>
  <c r="P136" i="3"/>
  <c r="BI133" i="3"/>
  <c r="BH133" i="3"/>
  <c r="BG133" i="3"/>
  <c r="BF133" i="3"/>
  <c r="T133" i="3"/>
  <c r="R133" i="3"/>
  <c r="P133" i="3"/>
  <c r="BI130" i="3"/>
  <c r="BH130" i="3"/>
  <c r="BG130" i="3"/>
  <c r="BF130" i="3"/>
  <c r="T130" i="3"/>
  <c r="R130" i="3"/>
  <c r="P130" i="3"/>
  <c r="BI128" i="3"/>
  <c r="BH128" i="3"/>
  <c r="BG128" i="3"/>
  <c r="BF128" i="3"/>
  <c r="T128" i="3"/>
  <c r="R128" i="3"/>
  <c r="P128" i="3"/>
  <c r="BI124" i="3"/>
  <c r="BH124" i="3"/>
  <c r="BG124" i="3"/>
  <c r="BF124" i="3"/>
  <c r="T124" i="3"/>
  <c r="R124" i="3"/>
  <c r="P124" i="3"/>
  <c r="J118" i="3"/>
  <c r="J117" i="3"/>
  <c r="F117" i="3"/>
  <c r="F115" i="3"/>
  <c r="E113" i="3"/>
  <c r="J92" i="3"/>
  <c r="J91" i="3"/>
  <c r="F91" i="3"/>
  <c r="F89" i="3"/>
  <c r="E87" i="3"/>
  <c r="J18" i="3"/>
  <c r="E18" i="3"/>
  <c r="F118" i="3"/>
  <c r="J17" i="3"/>
  <c r="J12" i="3"/>
  <c r="J89" i="3"/>
  <c r="E7" i="3"/>
  <c r="E111" i="3"/>
  <c r="J37" i="2"/>
  <c r="J36" i="2"/>
  <c r="AY95" i="1"/>
  <c r="J35" i="2"/>
  <c r="AX95" i="1"/>
  <c r="BI145" i="2"/>
  <c r="BH145" i="2"/>
  <c r="BG145" i="2"/>
  <c r="BF145" i="2"/>
  <c r="T145" i="2"/>
  <c r="R145" i="2"/>
  <c r="P145" i="2"/>
  <c r="BI140" i="2"/>
  <c r="BH140" i="2"/>
  <c r="BG140" i="2"/>
  <c r="BF140" i="2"/>
  <c r="T140" i="2"/>
  <c r="R140" i="2"/>
  <c r="P140" i="2"/>
  <c r="BI136" i="2"/>
  <c r="BH136" i="2"/>
  <c r="BG136" i="2"/>
  <c r="BF136" i="2"/>
  <c r="T136" i="2"/>
  <c r="R136" i="2"/>
  <c r="P136" i="2"/>
  <c r="BI133" i="2"/>
  <c r="BH133" i="2"/>
  <c r="BG133" i="2"/>
  <c r="BF133" i="2"/>
  <c r="T133" i="2"/>
  <c r="R133" i="2"/>
  <c r="P133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BI122" i="2"/>
  <c r="BH122" i="2"/>
  <c r="BG122" i="2"/>
  <c r="BF122" i="2"/>
  <c r="T122" i="2"/>
  <c r="R122" i="2"/>
  <c r="P122" i="2"/>
  <c r="J116" i="2"/>
  <c r="J115" i="2"/>
  <c r="F115" i="2"/>
  <c r="F113" i="2"/>
  <c r="E111" i="2"/>
  <c r="J92" i="2"/>
  <c r="J91" i="2"/>
  <c r="F91" i="2"/>
  <c r="F89" i="2"/>
  <c r="E87" i="2"/>
  <c r="J18" i="2"/>
  <c r="E18" i="2"/>
  <c r="F116" i="2"/>
  <c r="J17" i="2"/>
  <c r="J12" i="2"/>
  <c r="J113" i="2"/>
  <c r="E7" i="2"/>
  <c r="E85" i="2"/>
  <c r="L90" i="1"/>
  <c r="AM90" i="1"/>
  <c r="AM89" i="1"/>
  <c r="L89" i="1"/>
  <c r="AM87" i="1"/>
  <c r="L87" i="1"/>
  <c r="L85" i="1"/>
  <c r="L84" i="1"/>
  <c r="F35" i="5"/>
  <c r="BK155" i="5"/>
  <c r="J155" i="5"/>
  <c r="BK152" i="5"/>
  <c r="BK148" i="5"/>
  <c r="BK145" i="5"/>
  <c r="J141" i="5"/>
  <c r="J137" i="5"/>
  <c r="BK134" i="5"/>
  <c r="BK132" i="5"/>
  <c r="J130" i="5"/>
  <c r="J127" i="5"/>
  <c r="J137" i="4"/>
  <c r="BK133" i="4"/>
  <c r="BK130" i="4"/>
  <c r="J127" i="4"/>
  <c r="BK125" i="4"/>
  <c r="J122" i="4"/>
  <c r="J161" i="3"/>
  <c r="BK156" i="3"/>
  <c r="J154" i="3"/>
  <c r="BK152" i="3"/>
  <c r="BK150" i="3"/>
  <c r="BK146" i="3"/>
  <c r="BK143" i="3"/>
  <c r="BK140" i="3"/>
  <c r="J136" i="3"/>
  <c r="BK133" i="3"/>
  <c r="BK130" i="3"/>
  <c r="J128" i="3"/>
  <c r="BK124" i="3"/>
  <c r="BK145" i="2"/>
  <c r="BK140" i="2"/>
  <c r="J136" i="2"/>
  <c r="BK133" i="2"/>
  <c r="J130" i="2"/>
  <c r="BK128" i="2"/>
  <c r="J126" i="2"/>
  <c r="J122" i="2"/>
  <c r="J152" i="5"/>
  <c r="J148" i="5"/>
  <c r="J145" i="5"/>
  <c r="BK141" i="5"/>
  <c r="BK137" i="5"/>
  <c r="J134" i="5"/>
  <c r="J132" i="5"/>
  <c r="BK130" i="5"/>
  <c r="BK127" i="5"/>
  <c r="BK137" i="4"/>
  <c r="J133" i="4"/>
  <c r="J130" i="4"/>
  <c r="BK127" i="4"/>
  <c r="J125" i="4"/>
  <c r="BK122" i="4"/>
  <c r="BK161" i="3"/>
  <c r="J156" i="3"/>
  <c r="BK154" i="3"/>
  <c r="J152" i="3"/>
  <c r="J150" i="3"/>
  <c r="J146" i="3"/>
  <c r="J143" i="3"/>
  <c r="J140" i="3"/>
  <c r="BK136" i="3"/>
  <c r="J133" i="3"/>
  <c r="J130" i="3"/>
  <c r="BK128" i="3"/>
  <c r="J124" i="3"/>
  <c r="J145" i="2"/>
  <c r="J140" i="2"/>
  <c r="BK136" i="2"/>
  <c r="J133" i="2"/>
  <c r="BK130" i="2"/>
  <c r="J128" i="2"/>
  <c r="BK126" i="2"/>
  <c r="BK122" i="2"/>
  <c r="AS94" i="1"/>
  <c r="P121" i="2" l="1"/>
  <c r="T121" i="2"/>
  <c r="P135" i="2"/>
  <c r="R135" i="2"/>
  <c r="BK123" i="3"/>
  <c r="J123" i="3"/>
  <c r="J98" i="3"/>
  <c r="R123" i="3"/>
  <c r="BK132" i="3"/>
  <c r="J132" i="3"/>
  <c r="J99" i="3"/>
  <c r="T132" i="3"/>
  <c r="P149" i="3"/>
  <c r="T149" i="3"/>
  <c r="BK121" i="4"/>
  <c r="R121" i="4"/>
  <c r="BK129" i="4"/>
  <c r="J129" i="4"/>
  <c r="J99" i="4"/>
  <c r="T129" i="4"/>
  <c r="BK121" i="2"/>
  <c r="J121" i="2"/>
  <c r="J98" i="2"/>
  <c r="R121" i="2"/>
  <c r="R120" i="2"/>
  <c r="R119" i="2"/>
  <c r="BK135" i="2"/>
  <c r="J135" i="2"/>
  <c r="J99" i="2"/>
  <c r="T135" i="2"/>
  <c r="P123" i="3"/>
  <c r="T123" i="3"/>
  <c r="T122" i="3"/>
  <c r="T121" i="3"/>
  <c r="P132" i="3"/>
  <c r="R132" i="3"/>
  <c r="BK149" i="3"/>
  <c r="J149" i="3"/>
  <c r="J100" i="3"/>
  <c r="R149" i="3"/>
  <c r="P121" i="4"/>
  <c r="T121" i="4"/>
  <c r="T120" i="4"/>
  <c r="T119" i="4"/>
  <c r="P129" i="4"/>
  <c r="R129" i="4"/>
  <c r="BK126" i="5"/>
  <c r="J126" i="5"/>
  <c r="J98" i="5"/>
  <c r="P126" i="5"/>
  <c r="P125" i="5"/>
  <c r="P124" i="5"/>
  <c r="AU98" i="1"/>
  <c r="R126" i="5"/>
  <c r="R125" i="5"/>
  <c r="R124" i="5"/>
  <c r="T126" i="5"/>
  <c r="T125" i="5"/>
  <c r="T124" i="5"/>
  <c r="J89" i="2"/>
  <c r="F92" i="2"/>
  <c r="E109" i="2"/>
  <c r="BE122" i="2"/>
  <c r="BE128" i="2"/>
  <c r="BE145" i="2"/>
  <c r="E85" i="3"/>
  <c r="J115" i="3"/>
  <c r="BE124" i="3"/>
  <c r="BE128" i="3"/>
  <c r="BE130" i="3"/>
  <c r="BE133" i="3"/>
  <c r="BE146" i="3"/>
  <c r="BE152" i="3"/>
  <c r="J89" i="4"/>
  <c r="E109" i="4"/>
  <c r="BE125" i="4"/>
  <c r="BE127" i="4"/>
  <c r="J118" i="5"/>
  <c r="BE134" i="5"/>
  <c r="BE141" i="5"/>
  <c r="BE152" i="5"/>
  <c r="BE126" i="2"/>
  <c r="BE130" i="2"/>
  <c r="BE133" i="2"/>
  <c r="BE136" i="2"/>
  <c r="BE140" i="2"/>
  <c r="F92" i="3"/>
  <c r="BE136" i="3"/>
  <c r="BE140" i="3"/>
  <c r="BE143" i="3"/>
  <c r="BE150" i="3"/>
  <c r="BE154" i="3"/>
  <c r="BE156" i="3"/>
  <c r="BE161" i="3"/>
  <c r="BK160" i="3"/>
  <c r="J160" i="3"/>
  <c r="J101" i="3"/>
  <c r="F92" i="4"/>
  <c r="BE122" i="4"/>
  <c r="BE130" i="4"/>
  <c r="BE133" i="4"/>
  <c r="BE137" i="4"/>
  <c r="E85" i="5"/>
  <c r="F92" i="5"/>
  <c r="BE127" i="5"/>
  <c r="BE130" i="5"/>
  <c r="BE132" i="5"/>
  <c r="BE137" i="5"/>
  <c r="BE145" i="5"/>
  <c r="BE148" i="5"/>
  <c r="BE155" i="5"/>
  <c r="BB98" i="1"/>
  <c r="BK136" i="5"/>
  <c r="J136" i="5"/>
  <c r="J99" i="5"/>
  <c r="BK140" i="5"/>
  <c r="J140" i="5"/>
  <c r="J100" i="5"/>
  <c r="BK144" i="5"/>
  <c r="J144" i="5"/>
  <c r="J101" i="5"/>
  <c r="BK147" i="5"/>
  <c r="J147" i="5"/>
  <c r="J102" i="5"/>
  <c r="BK151" i="5"/>
  <c r="J151" i="5"/>
  <c r="J103" i="5"/>
  <c r="BK154" i="5"/>
  <c r="J154" i="5"/>
  <c r="J104" i="5"/>
  <c r="F37" i="2"/>
  <c r="BD95" i="1"/>
  <c r="F37" i="4"/>
  <c r="BD97" i="1"/>
  <c r="J34" i="2"/>
  <c r="AW95" i="1"/>
  <c r="F37" i="3"/>
  <c r="BD96" i="1"/>
  <c r="F34" i="4"/>
  <c r="BA97" i="1"/>
  <c r="J34" i="5"/>
  <c r="AW98" i="1"/>
  <c r="F35" i="2"/>
  <c r="BB95" i="1"/>
  <c r="F34" i="3"/>
  <c r="BA96" i="1"/>
  <c r="J34" i="4"/>
  <c r="AW97" i="1"/>
  <c r="F34" i="2"/>
  <c r="BA95" i="1"/>
  <c r="F35" i="4"/>
  <c r="BB97" i="1"/>
  <c r="F36" i="5"/>
  <c r="BC98" i="1"/>
  <c r="F36" i="3"/>
  <c r="BC96" i="1"/>
  <c r="F36" i="2"/>
  <c r="BC95" i="1"/>
  <c r="F37" i="5"/>
  <c r="BD98" i="1"/>
  <c r="F35" i="3"/>
  <c r="BB96" i="1"/>
  <c r="F34" i="5"/>
  <c r="BA98" i="1"/>
  <c r="J34" i="3"/>
  <c r="AW96" i="1"/>
  <c r="F36" i="4"/>
  <c r="BC97" i="1"/>
  <c r="R120" i="4" l="1"/>
  <c r="R119" i="4"/>
  <c r="T120" i="2"/>
  <c r="T119" i="2"/>
  <c r="P120" i="4"/>
  <c r="P119" i="4"/>
  <c r="AU97" i="1"/>
  <c r="BK120" i="4"/>
  <c r="J120" i="4"/>
  <c r="J97" i="4"/>
  <c r="P120" i="2"/>
  <c r="P119" i="2"/>
  <c r="AU95" i="1"/>
  <c r="P122" i="3"/>
  <c r="P121" i="3"/>
  <c r="AU96" i="1"/>
  <c r="R122" i="3"/>
  <c r="R121" i="3"/>
  <c r="BK120" i="2"/>
  <c r="J120" i="2"/>
  <c r="J97" i="2"/>
  <c r="BK122" i="3"/>
  <c r="J122" i="3"/>
  <c r="J97" i="3"/>
  <c r="J121" i="4"/>
  <c r="J98" i="4"/>
  <c r="BK125" i="5"/>
  <c r="J125" i="5"/>
  <c r="J97" i="5"/>
  <c r="F33" i="3"/>
  <c r="AZ96" i="1"/>
  <c r="F33" i="4"/>
  <c r="AZ97" i="1"/>
  <c r="BC94" i="1"/>
  <c r="W32" i="1"/>
  <c r="BB94" i="1"/>
  <c r="W31" i="1"/>
  <c r="BD94" i="1"/>
  <c r="W33" i="1"/>
  <c r="F33" i="2"/>
  <c r="AZ95" i="1"/>
  <c r="J33" i="5"/>
  <c r="AV98" i="1"/>
  <c r="AT98" i="1"/>
  <c r="BA94" i="1"/>
  <c r="W30" i="1"/>
  <c r="J33" i="4"/>
  <c r="AV97" i="1"/>
  <c r="AT97" i="1"/>
  <c r="J33" i="3"/>
  <c r="AV96" i="1"/>
  <c r="AT96" i="1"/>
  <c r="J33" i="2"/>
  <c r="AV95" i="1"/>
  <c r="AT95" i="1"/>
  <c r="F33" i="5"/>
  <c r="AZ98" i="1"/>
  <c r="BK119" i="2" l="1"/>
  <c r="J119" i="2"/>
  <c r="J96" i="2"/>
  <c r="BK121" i="3"/>
  <c r="J121" i="3"/>
  <c r="BK119" i="4"/>
  <c r="J119" i="4"/>
  <c r="J96" i="4"/>
  <c r="BK124" i="5"/>
  <c r="J124" i="5"/>
  <c r="J96" i="5"/>
  <c r="AU94" i="1"/>
  <c r="AW94" i="1"/>
  <c r="AK30" i="1"/>
  <c r="AY94" i="1"/>
  <c r="AZ94" i="1"/>
  <c r="W29" i="1"/>
  <c r="AX94" i="1"/>
  <c r="J30" i="3"/>
  <c r="AG96" i="1"/>
  <c r="AN96" i="1"/>
  <c r="J96" i="3" l="1"/>
  <c r="J39" i="3"/>
  <c r="J30" i="2"/>
  <c r="AG95" i="1"/>
  <c r="AN95" i="1"/>
  <c r="AV94" i="1"/>
  <c r="AK29" i="1"/>
  <c r="J30" i="4"/>
  <c r="AG97" i="1"/>
  <c r="AN97" i="1"/>
  <c r="J30" i="5"/>
  <c r="AG98" i="1"/>
  <c r="AN98" i="1"/>
  <c r="J39" i="2" l="1"/>
  <c r="J39" i="4"/>
  <c r="J39" i="5"/>
  <c r="AG94" i="1"/>
  <c r="AK26" i="1"/>
  <c r="AK35" i="1"/>
  <c r="AT94" i="1"/>
  <c r="AN94" i="1" l="1"/>
</calcChain>
</file>

<file path=xl/sharedStrings.xml><?xml version="1.0" encoding="utf-8"?>
<sst xmlns="http://schemas.openxmlformats.org/spreadsheetml/2006/main" count="1676" uniqueCount="320">
  <si>
    <t>Export Komplet</t>
  </si>
  <si>
    <t/>
  </si>
  <si>
    <t>2.0</t>
  </si>
  <si>
    <t>ZAMOK</t>
  </si>
  <si>
    <t>False</t>
  </si>
  <si>
    <t>{f87a6ed5-501d-479a-a91e-179df2528d83}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</si>
  <si>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</si>
  <si>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</si>
  <si>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</si>
  <si>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</si>
  <si>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</si>
  <si>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</si>
  <si>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</si>
  <si>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</si>
  <si>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2018J-031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</si>
  <si>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</si>
  <si>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</si>
  <si>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LC Červená - rekonstrukce lesní cesty ze  2L na 1L</t>
  </si>
  <si>
    <t>KSO:</t>
  </si>
  <si>
    <t>CC-CZ:</t>
  </si>
  <si>
    <t>Místo:</t>
  </si>
  <si>
    <t>Karlovy Vary</t>
  </si>
  <si>
    <t>Datum:</t>
  </si>
  <si>
    <t>10. 4. 2018</t>
  </si>
  <si>
    <t>Zadavatel:</t>
  </si>
  <si>
    <t>IČ:</t>
  </si>
  <si>
    <t>Lázeňské lesy K.Vary</t>
  </si>
  <si>
    <t>DIČ:</t>
  </si>
  <si>
    <t>Uchazeč:</t>
  </si>
  <si>
    <t>Vyplň údaj</t>
  </si>
  <si>
    <t>Projektant:</t>
  </si>
  <si>
    <t>PONTIKA s.r.o.</t>
  </si>
  <si>
    <t>True</t>
  </si>
  <si>
    <t>Zpracovatel:</t>
  </si>
  <si>
    <t>Durdíková Jitka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</si>
  <si>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</si>
  <si>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ÚRS._x000D_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</si>
  <si>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</si>
  <si>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</si>
  <si>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</si>
  <si>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</si>
  <si>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</si>
  <si>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</si>
  <si>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</si>
  <si>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</si>
  <si>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</si>
  <si>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</si>
  <si>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</si>
  <si>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</si>
  <si>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</si>
  <si>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</si>
  <si>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</si>
  <si>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</si>
  <si>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</si>
  <si>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</si>
  <si>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</si>
  <si>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</si>
  <si>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</si>
  <si>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</si>
  <si>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</si>
  <si>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</si>
  <si>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</si>
  <si>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</si>
  <si>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</si>
  <si>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</si>
  <si>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</si>
  <si>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</si>
  <si>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</si>
  <si>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</si>
  <si>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</si>
  <si>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</si>
  <si>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</si>
  <si>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</si>
  <si>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</si>
  <si>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</si>
  <si>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</si>
  <si>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</si>
  <si>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</si>
  <si>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</si>
  <si>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</si>
  <si>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</si>
  <si>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</si>
  <si>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01.1</t>
  </si>
  <si>
    <t xml:space="preserve">Rekonstrukce lesní cesty Červená </t>
  </si>
  <si>
    <t>STA</t>
  </si>
  <si>
    <t>1</t>
  </si>
  <si>
    <t>{7ec873be-74e9-437b-8164-d429b5791ca3}</t>
  </si>
  <si>
    <t>2</t>
  </si>
  <si>
    <t>SO 01.2</t>
  </si>
  <si>
    <t>Propustek</t>
  </si>
  <si>
    <t>{cb5c64f0-e3ba-469f-9e79-aa27e6b1fb6f}</t>
  </si>
  <si>
    <t>SO 01.3</t>
  </si>
  <si>
    <t>Výhybna</t>
  </si>
  <si>
    <t>{71ba8946-54b0-48d8-8eb0-5448d2254956}</t>
  </si>
  <si>
    <t>VON</t>
  </si>
  <si>
    <t xml:space="preserve">Vedlejší a ostatní náklady </t>
  </si>
  <si>
    <t>{fc2dc1a4-e650-4c9c-b777-b2ea86e99164}</t>
  </si>
  <si>
    <t>KRYCÍ LIST SOUPISU PRACÍ</t>
  </si>
  <si>
    <t>Objekt:</t>
  </si>
  <si>
    <t xml:space="preserve">SO 01.1 - Rekonstrukce lesní cesty Červená 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</si>
  <si>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 Nedílnou součástí Rozpočtu a Výkazu výměr je projektová dokumentace. Nabídkové ceny mohou být vytvářeny dle Výkazu výměr pouze s projektem a jeho Výkazem výměr.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</si>
  <si>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</si>
  <si>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</si>
  <si>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</si>
  <si>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</si>
  <si>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</si>
  <si>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</si>
  <si>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</si>
  <si>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</si>
  <si>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</si>
  <si>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</si>
  <si>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</si>
  <si>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</si>
  <si>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</si>
  <si>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</si>
  <si>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</si>
  <si>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</si>
  <si>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</si>
  <si>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</si>
  <si>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</si>
  <si>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</si>
  <si>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</si>
  <si>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</si>
  <si>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</si>
  <si>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</si>
  <si>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</si>
  <si>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</si>
  <si>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122251105</t>
  </si>
  <si>
    <t>Odkopávky a prokopávky nezapažené v hornině třídy těžitelnosti I, skupiny 3 objem do 1000 m3 strojně</t>
  </si>
  <si>
    <t>m3</t>
  </si>
  <si>
    <t>CS ÚRS 2020 02</t>
  </si>
  <si>
    <t>4</t>
  </si>
  <si>
    <t>-1984764168</t>
  </si>
  <si>
    <t>PP</t>
  </si>
  <si>
    <t>Odkopávky a prokopávky nezapažené strojně v hornině třídy těžitelnosti I skupiny 3 přes 500 do 1 000 m3</t>
  </si>
  <si>
    <t>VV</t>
  </si>
  <si>
    <t>" kufr pro nové skladby cesty" 404,57*4,0*0,35</t>
  </si>
  <si>
    <t>" rozšíření - v křižovatce " (3,0*3,0/2+10,0*8,0/2)*0,35</t>
  </si>
  <si>
    <t>162351103</t>
  </si>
  <si>
    <t>Vodorovné přemístění do 500 m výkopku/sypaniny z horniny třídy těžitelnosti I, skupiny 1 až 3</t>
  </si>
  <si>
    <t>1751279416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</si>
  <si>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</si>
  <si>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3</t>
  </si>
  <si>
    <t>171151103</t>
  </si>
  <si>
    <t>Uložení sypaniny z hornin soudržných do násypů zhutněných strojně</t>
  </si>
  <si>
    <t>2104097823</t>
  </si>
  <si>
    <t>Uložení sypanin do násypů strojně s rozprostřením sypaniny ve vrstvách a s hrubým urovnáním zhutněných z hornin soudržných jakékoliv třídy těžitelnosti</t>
  </si>
  <si>
    <t>182151111</t>
  </si>
  <si>
    <t>Svahování v zářezech v hornině třídy těžitelnosti I, skupiny 1 až 3 strojně</t>
  </si>
  <si>
    <t>m2</t>
  </si>
  <si>
    <t>-1663776477</t>
  </si>
  <si>
    <t>Svahování trvalých svahů do projektovaných profilů strojně s potřebným přemístěním výkopku při svahování v zářezech v hornině třídy těžitelnosti I, skupiny 1 až 3</t>
  </si>
  <si>
    <t>400,0*1,0</t>
  </si>
  <si>
    <t>5</t>
  </si>
  <si>
    <t>182201101</t>
  </si>
  <si>
    <t>Svahování násypů strojně</t>
  </si>
  <si>
    <t>-1492056507</t>
  </si>
  <si>
    <t>Svahování trvalých svahů do projektovaných profilů strojně s potřebným přemístěním výkopku při svahování násypů v jakékoliv hornině</t>
  </si>
  <si>
    <t>Komunikace</t>
  </si>
  <si>
    <t>6</t>
  </si>
  <si>
    <t>564851111</t>
  </si>
  <si>
    <t>Podklad ze štěrkodrtě ŠD tl 150 mm</t>
  </si>
  <si>
    <t>-105608735</t>
  </si>
  <si>
    <t>Podklad ze štěrkodrti ŠD  s rozprostřením a zhutněním, po zhutnění tl. 150 mm</t>
  </si>
  <si>
    <t>" kufr pro nové skladby cesty" 404,57*4,0</t>
  </si>
  <si>
    <t>" rozšíření - v křižovatce " (3,0*3,0/2+10,0*8,0/2)</t>
  </si>
  <si>
    <t>7</t>
  </si>
  <si>
    <t>564960001</t>
  </si>
  <si>
    <t xml:space="preserve">Kamenivo zpevněné popílkovou suspenzí v tl.200 mm </t>
  </si>
  <si>
    <t>127730033</t>
  </si>
  <si>
    <t>P</t>
  </si>
  <si>
    <t>Poznámka k položce:_x000D_
dle patentu KAPS-LE fi SILMONS s.r.o.</t>
  </si>
  <si>
    <t>"  nové skladby cesty" 404,57*3,0</t>
  </si>
  <si>
    <t>8</t>
  </si>
  <si>
    <t>569960002</t>
  </si>
  <si>
    <t>Zřízení krajnic z kameniva zpevněného popílkovou suspenzí v tl.200 mm</t>
  </si>
  <si>
    <t>-225554071</t>
  </si>
  <si>
    <t>" krajnice v trase "  404,57*0,5*2</t>
  </si>
  <si>
    <t>" rozšíření - v křižovatce " 4,0*0,5</t>
  </si>
  <si>
    <t>SO 01.2 - Propustek</t>
  </si>
  <si>
    <t xml:space="preserve">    4 - Vodorovné konstrukce</t>
  </si>
  <si>
    <t xml:space="preserve">    9 - Ostatní konstrukce a práce, bourání</t>
  </si>
  <si>
    <t xml:space="preserve">    998 - Přesun hmot</t>
  </si>
  <si>
    <t>132251253</t>
  </si>
  <si>
    <t>Hloubení rýh nezapažených š do 2000 mm v hornině třídy těžitelnosti I, skupiny 3 objem do 100 m3 strojně</t>
  </si>
  <si>
    <t>-768547827</t>
  </si>
  <si>
    <t>Hloubení nezapažených rýh šířky přes 800 do 2 000 mm strojně s urovnáním dna do předepsaného profilu a spádu v hornině třídy těžitelnosti I skupiny 3 přes 50 do 100 m3</t>
  </si>
  <si>
    <t>" pro zřízení trubního propustku v km 0,259661 " 8,0*2,0*1,4</t>
  </si>
  <si>
    <t xml:space="preserve">" prohloubení pro základy čel" 2,0*1,0*0,4*2 </t>
  </si>
  <si>
    <t>Vodorovné konstrukce</t>
  </si>
  <si>
    <t>451311511</t>
  </si>
  <si>
    <t>Podklad pod dlažbu z betonu prostého pro prostředí s mrazovými cykly C 25/30 tl do 100 mm</t>
  </si>
  <si>
    <t>-624850021</t>
  </si>
  <si>
    <t>Podklad pod dlažbu z betonu prostého  pro prostředí s mrazovými cykly tř. C 25/30 tl. do 100 mm</t>
  </si>
  <si>
    <t>" pod zadláždění svahu nad propustkem " 2,0*2,5</t>
  </si>
  <si>
    <t>465513127</t>
  </si>
  <si>
    <t>Dlažba z lomového kamene na cementovou maltu s vyspárováním tl 200 mm</t>
  </si>
  <si>
    <t>-1228661284</t>
  </si>
  <si>
    <t>Dlažba z lomového kamene lomařsky upraveného  na cementovou maltu, s vyspárováním cementovou maltou, tl. kamene 200 mm</t>
  </si>
  <si>
    <t xml:space="preserve">Poznámka k položce:_x000D_
_x000D_
</t>
  </si>
  <si>
    <t>452311131</t>
  </si>
  <si>
    <t>Podkladní desky z betonu prostého tř. C 12/15 otevřený výkop</t>
  </si>
  <si>
    <t>-586273882</t>
  </si>
  <si>
    <t>Podkladní a zajišťovací konstrukce z betonu prostého v otevřeném výkopu desky pod potrubí, stoky a drobné objekty z betonu tř. C 12/15</t>
  </si>
  <si>
    <t>"podkladní beton pod lože potrubí propustku " 7,7*1,8*0,1</t>
  </si>
  <si>
    <t>452312151</t>
  </si>
  <si>
    <t>Sedlové lože z betonu prostého tř. C 20/25 otevřený výkop</t>
  </si>
  <si>
    <t>1909433867</t>
  </si>
  <si>
    <t>Podkladní a zajišťovací konstrukce z betonu prostého v otevřeném výkopu sedlové lože pod potrubí z betonu tř. C 20/25</t>
  </si>
  <si>
    <t>" pod potrubí prdopustku " 7,7*1,2*0,2</t>
  </si>
  <si>
    <t>452313151</t>
  </si>
  <si>
    <t>Podkladní bloky z betonu prostého tř. C 20/25 otevřený výkop</t>
  </si>
  <si>
    <t>-527743759</t>
  </si>
  <si>
    <t>Podkladní a zajišťovací konstrukce z betonu prostého v otevřeném výkopu bloky pro potrubí z betonu tř. C 20/25</t>
  </si>
  <si>
    <t>" pod čely propustku " 2,0*1,0*0,7*2</t>
  </si>
  <si>
    <t>9</t>
  </si>
  <si>
    <t>Ostatní konstrukce a práce, bourání</t>
  </si>
  <si>
    <t>919441221</t>
  </si>
  <si>
    <t>Čelo propustku z lomového kamene pro propustek z trub DN 600 až 800</t>
  </si>
  <si>
    <t>kus</t>
  </si>
  <si>
    <t>-1792405252</t>
  </si>
  <si>
    <t>Čelo propustku  včetně římsy ze zdiva z lomového kamene, pro propustek z trub DN 600 až 800 mm</t>
  </si>
  <si>
    <t>10</t>
  </si>
  <si>
    <t>919521140</t>
  </si>
  <si>
    <t>Zřízení silničního propustku z trub betonových nebo ŽB DN 600</t>
  </si>
  <si>
    <t>m</t>
  </si>
  <si>
    <t>932169559</t>
  </si>
  <si>
    <t>Zřízení silničního propustku z trub betonových nebo železobetonových  DN 600 mm</t>
  </si>
  <si>
    <t>11</t>
  </si>
  <si>
    <t>M</t>
  </si>
  <si>
    <t>59222001</t>
  </si>
  <si>
    <t>trouba ŽB hrdlová DN 600</t>
  </si>
  <si>
    <t>1216859174</t>
  </si>
  <si>
    <t>12</t>
  </si>
  <si>
    <t>919535558</t>
  </si>
  <si>
    <t>Obetonování trubního propustku betonem prostým tř. C 20/25</t>
  </si>
  <si>
    <t>-1935828288</t>
  </si>
  <si>
    <t>Obetonování trubního propustku  betonem prostým bez zvýšených nároků na prostředí tř. C 20/25</t>
  </si>
  <si>
    <t>Poznámka k položce:_x000D_
XF3</t>
  </si>
  <si>
    <t>" potrubí propustku " 7,0*(1,2*0,9-3,14*0,3*0,3)</t>
  </si>
  <si>
    <t>998</t>
  </si>
  <si>
    <t>Přesun hmot</t>
  </si>
  <si>
    <t>13</t>
  </si>
  <si>
    <t>998225111</t>
  </si>
  <si>
    <t>Přesun hmot pro pozemní komunikace s krytem z kamene, monolitickým betonovým nebo živičným</t>
  </si>
  <si>
    <t>t</t>
  </si>
  <si>
    <t>1996780528</t>
  </si>
  <si>
    <t>Přesun hmot pro komunikace s krytem z kameniva, monolitickým betonovým nebo živičným  dopravní vzdálenost do 200 m jakékoliv délky objektu</t>
  </si>
  <si>
    <t>SO 01.3 - Výhybna</t>
  </si>
  <si>
    <t>" rozšíření - výhybna " (25,0*2,0+6,0*2,0/2*2)*0,35</t>
  </si>
  <si>
    <t>" rozšíření - výhybna " (25,0*2,0+6,0*2,0/2*2)</t>
  </si>
  <si>
    <t>" rozšíření - výhybna " (25,0*1,5+6,0*1,5/2*2)</t>
  </si>
  <si>
    <t>" rozšíření - výhybna " 2*1,0*0,5</t>
  </si>
  <si>
    <t xml:space="preserve">VON - Vedlejší a ostatní náklady </t>
  </si>
  <si>
    <t>VRN - Vedlejší rozpočtové náklady</t>
  </si>
  <si>
    <t xml:space="preserve">    02 - Geodetické práce</t>
  </si>
  <si>
    <t xml:space="preserve">    03 - Projektová dokumentace</t>
  </si>
  <si>
    <t xml:space="preserve">    04 - Příprava a zařízení staveniště</t>
  </si>
  <si>
    <t xml:space="preserve">    05 - Všeobecné práce</t>
  </si>
  <si>
    <t xml:space="preserve">    06 - Publicita projektu</t>
  </si>
  <si>
    <t xml:space="preserve">    VRN4 - Inženýrská činnost</t>
  </si>
  <si>
    <t xml:space="preserve">    VRN5 - Finanční náklady</t>
  </si>
  <si>
    <t>VRN</t>
  </si>
  <si>
    <t>Vedlejší rozpočtové náklady</t>
  </si>
  <si>
    <t>02</t>
  </si>
  <si>
    <t>Geodetické práce</t>
  </si>
  <si>
    <t>012103001</t>
  </si>
  <si>
    <t>Geodetické práce před výstavbou</t>
  </si>
  <si>
    <t>Kč</t>
  </si>
  <si>
    <t>1024</t>
  </si>
  <si>
    <t>1571072537</t>
  </si>
  <si>
    <t>Poznámka k položce:_x000D_
Vytyčení stavby dle projektu v souřadnicích S-JTKS, včetně vytyčovacího náčrtu a zápisu o předání vytyčených bodů</t>
  </si>
  <si>
    <t>012103002</t>
  </si>
  <si>
    <t>Vytyčení stávajících inženýrských sítí</t>
  </si>
  <si>
    <t>1093133560</t>
  </si>
  <si>
    <t>Geodetické práce před výstavbou-vytyčení stávajících inženýrských sítí</t>
  </si>
  <si>
    <t>012203001</t>
  </si>
  <si>
    <t>Geodetické práce při provádění stavby</t>
  </si>
  <si>
    <t>703495556</t>
  </si>
  <si>
    <t>012303002</t>
  </si>
  <si>
    <t>Zaměření skutečného provedení stavby</t>
  </si>
  <si>
    <t>21979576</t>
  </si>
  <si>
    <t>Geodetické práce po výstavbě-zaměření skutečného provedení stavby (všech stavebních i inženýrských objektů), geometrický plán komunikací, inženýrských sítí,schodiště</t>
  </si>
  <si>
    <t>03</t>
  </si>
  <si>
    <t>Projektová dokumentace</t>
  </si>
  <si>
    <t>013244001</t>
  </si>
  <si>
    <t>Realizační dokumentace stavby</t>
  </si>
  <si>
    <t>-1470686633</t>
  </si>
  <si>
    <t xml:space="preserve">Realizační dokumentace stavby </t>
  </si>
  <si>
    <t>Poznámka k položce:_x000D_
Zpracování v požadované formě a rozsahu nutném pro provedení díla, předání zadavateli 1x v tištěné podobě a 1x v digitální podobě</t>
  </si>
  <si>
    <t>04</t>
  </si>
  <si>
    <t>Příprava a zařízení staveniště</t>
  </si>
  <si>
    <t>032002001</t>
  </si>
  <si>
    <t>Náklady na zřízení a provoz staveniště</t>
  </si>
  <si>
    <t>188724183</t>
  </si>
  <si>
    <t>Náklady na zřízení a provoz staveniště-bunkoviště, vybavení BOZP, elektrocentrála, energie spojené s realizací stavebních a inženýrských objektů</t>
  </si>
  <si>
    <t>Poznámka k položce:_x000D_
Náklady na zřízení a provoz staveniště-bunkoviště, vybavení BOZP, elektrocentrála, energie spojené s realizací stavebních a inženýrských objektů</t>
  </si>
  <si>
    <t>05</t>
  </si>
  <si>
    <t>Všeobecné práce</t>
  </si>
  <si>
    <t>032002005</t>
  </si>
  <si>
    <t>Náklady na předání stavby, kolaudaci, pořízení fotodokumentace, BOZP a ostatní náklady vyplývající z obchodních podmínek jinde neuvedené</t>
  </si>
  <si>
    <t>887631229</t>
  </si>
  <si>
    <t>06</t>
  </si>
  <si>
    <t>Publicita projektu</t>
  </si>
  <si>
    <t>04540001</t>
  </si>
  <si>
    <t>Dodávka a instalace velkoplošného informačního panelu 2,4x5,1m</t>
  </si>
  <si>
    <t>-1418457515</t>
  </si>
  <si>
    <t>Poznámka k položce:_x000D_
Včetně povinných prvků publicity, informace o projektu a financování</t>
  </si>
  <si>
    <t>VRN4</t>
  </si>
  <si>
    <t>Inženýrská činnost</t>
  </si>
  <si>
    <t>041103000</t>
  </si>
  <si>
    <t>Autorský dozor projektanta</t>
  </si>
  <si>
    <t>…</t>
  </si>
  <si>
    <t>1491652204</t>
  </si>
  <si>
    <t>VRN5</t>
  </si>
  <si>
    <t>Finanční náklady</t>
  </si>
  <si>
    <t>053203000</t>
  </si>
  <si>
    <t>Úhrady za užití průmyslových práv</t>
  </si>
  <si>
    <t>-694829257</t>
  </si>
  <si>
    <t>" poplatek za licenci patentu krytu KAPS-LE "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</si>
</sst>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/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/>
  </sheetViews>
  <sheetFormatPr defaultRowHeight="15"/>
  <cols>
    <col min="1" max="1" width="8.83203125" customWidth="1"/>
    <col min="2" max="2" width="1.6640625" customWidth="1"/>
    <col min="3" max="3" width="4.5" customWidth="1"/>
    <col min="4" max="33" width="2.83203125" customWidth="1"/>
    <col min="34" max="34" width="3.5" customWidth="1"/>
    <col min="35" max="35" width="42.33203125" customWidth="1"/>
    <col min="36" max="37" width="2.5" customWidth="1"/>
    <col min="38" max="38" width="8.83203125" customWidth="1"/>
    <col min="39" max="39" width="3.5" customWidth="1"/>
    <col min="40" max="40" width="14.33203125" customWidth="1"/>
    <col min="41" max="41" width="8" customWidth="1"/>
    <col min="42" max="42" width="4.5" customWidth="1"/>
    <col min="43" max="43" width="16.6640625" hidden="1" customWidth="1"/>
    <col min="44" max="44" width="14.5" customWidth="1"/>
    <col min="45" max="47" width="27.6640625" hidden="1" customWidth="1"/>
    <col min="48" max="49" width="23.1640625" hidden="1" customWidth="1"/>
    <col min="50" max="51" width="26.6640625" hidden="1" customWidth="1"/>
    <col min="52" max="52" width="23.1640625" hidden="1" customWidth="1"/>
    <col min="53" max="53" width="20.5" hidden="1" customWidth="1"/>
    <col min="54" max="54" width="26.6640625" hidden="1" customWidth="1"/>
    <col min="55" max="55" width="23.1640625" hidden="1" customWidth="1"/>
    <col min="56" max="56" width="20.5" hidden="1" customWidth="1"/>
    <col min="57" max="57" width="71.1640625" customWidth="1"/>
    <col min="71" max="91" width="9.1640625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ht="36.950000000000003" customHeight="1"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4" t="s">
        <v>6</v>
      </c>
      <c r="BT2" s="14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ht="12" customHeight="1">
      <c r="B5" s="17"/>
      <c r="D5" s="21" t="s">
        <v>13</v>
      </c>
      <c r="K5" s="180" t="s">
        <v>14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R5" s="17"/>
      <c r="BE5" s="177" t="s">
        <v>15</v>
      </c>
      <c r="BS5" s="14" t="s">
        <v>6</v>
      </c>
    </row>
    <row r="6" spans="1:74" ht="36.950000000000003" customHeight="1">
      <c r="B6" s="17"/>
      <c r="D6" s="23" t="s">
        <v>16</v>
      </c>
      <c r="K6" s="181" t="s">
        <v>17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R6" s="17"/>
      <c r="BE6" s="178"/>
      <c r="BS6" s="14" t="s">
        <v>6</v>
      </c>
    </row>
    <row r="7" spans="1:74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78"/>
      <c r="BS7" s="14" t="s">
        <v>6</v>
      </c>
    </row>
    <row r="8" spans="1:74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78"/>
      <c r="BS8" s="14" t="s">
        <v>6</v>
      </c>
    </row>
    <row r="9" spans="1:74" ht="14.45" customHeight="1">
      <c r="B9" s="17"/>
      <c r="AR9" s="17"/>
      <c r="BE9" s="178"/>
      <c r="BS9" s="14" t="s">
        <v>6</v>
      </c>
    </row>
    <row r="10" spans="1:74" ht="12" customHeight="1">
      <c r="B10" s="17"/>
      <c r="D10" s="24" t="s">
        <v>24</v>
      </c>
      <c r="AK10" s="24" t="s">
        <v>25</v>
      </c>
      <c r="AN10" s="22" t="s">
        <v>1</v>
      </c>
      <c r="AR10" s="17"/>
      <c r="BE10" s="178"/>
      <c r="BS10" s="14" t="s">
        <v>6</v>
      </c>
    </row>
    <row r="11" spans="1:74" ht="18.399999999999999" customHeight="1">
      <c r="B11" s="17"/>
      <c r="E11" s="22" t="s">
        <v>26</v>
      </c>
      <c r="AK11" s="24" t="s">
        <v>27</v>
      </c>
      <c r="AN11" s="22" t="s">
        <v>1</v>
      </c>
      <c r="AR11" s="17"/>
      <c r="BE11" s="178"/>
      <c r="BS11" s="14" t="s">
        <v>6</v>
      </c>
    </row>
    <row r="12" spans="1:74" ht="6.95" customHeight="1">
      <c r="B12" s="17"/>
      <c r="AR12" s="17"/>
      <c r="BE12" s="178"/>
      <c r="BS12" s="14" t="s">
        <v>6</v>
      </c>
    </row>
    <row r="13" spans="1:74" ht="12" customHeight="1">
      <c r="B13" s="17"/>
      <c r="D13" s="24" t="s">
        <v>28</v>
      </c>
      <c r="AK13" s="24" t="s">
        <v>25</v>
      </c>
      <c r="AN13" s="26" t="s">
        <v>29</v>
      </c>
      <c r="AR13" s="17"/>
      <c r="BE13" s="178"/>
      <c r="BS13" s="14" t="s">
        <v>6</v>
      </c>
    </row>
    <row r="14" spans="1:74">
      <c r="B14" s="17"/>
      <c r="E14" s="182" t="s">
        <v>29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4" t="s">
        <v>27</v>
      </c>
      <c r="AN14" s="26" t="s">
        <v>29</v>
      </c>
      <c r="AR14" s="17"/>
      <c r="BE14" s="178"/>
      <c r="BS14" s="14" t="s">
        <v>6</v>
      </c>
    </row>
    <row r="15" spans="1:74" ht="6.95" customHeight="1">
      <c r="B15" s="17"/>
      <c r="AR15" s="17"/>
      <c r="BE15" s="178"/>
      <c r="BS15" s="14" t="s">
        <v>4</v>
      </c>
    </row>
    <row r="16" spans="1:74" ht="12" customHeight="1">
      <c r="B16" s="17"/>
      <c r="D16" s="24" t="s">
        <v>30</v>
      </c>
      <c r="AK16" s="24" t="s">
        <v>25</v>
      </c>
      <c r="AN16" s="22" t="s">
        <v>1</v>
      </c>
      <c r="AR16" s="17"/>
      <c r="BE16" s="178"/>
      <c r="BS16" s="14" t="s">
        <v>4</v>
      </c>
    </row>
    <row r="17" spans="2:71" ht="18.399999999999999" customHeight="1">
      <c r="B17" s="17"/>
      <c r="E17" s="22" t="s">
        <v>31</v>
      </c>
      <c r="AK17" s="24" t="s">
        <v>27</v>
      </c>
      <c r="AN17" s="22" t="s">
        <v>1</v>
      </c>
      <c r="AR17" s="17"/>
      <c r="BE17" s="178"/>
      <c r="BS17" s="14" t="s">
        <v>32</v>
      </c>
    </row>
    <row r="18" spans="2:71" ht="6.95" customHeight="1">
      <c r="B18" s="17"/>
      <c r="AR18" s="17"/>
      <c r="BE18" s="178"/>
      <c r="BS18" s="14" t="s">
        <v>6</v>
      </c>
    </row>
    <row r="19" spans="2:71" ht="12" customHeight="1">
      <c r="B19" s="17"/>
      <c r="D19" s="24" t="s">
        <v>33</v>
      </c>
      <c r="AK19" s="24" t="s">
        <v>25</v>
      </c>
      <c r="AN19" s="22" t="s">
        <v>1</v>
      </c>
      <c r="AR19" s="17"/>
      <c r="BE19" s="178"/>
      <c r="BS19" s="14" t="s">
        <v>6</v>
      </c>
    </row>
    <row r="20" spans="2:71" ht="18.399999999999999" customHeight="1">
      <c r="B20" s="17"/>
      <c r="E20" s="22" t="s">
        <v>34</v>
      </c>
      <c r="AK20" s="24" t="s">
        <v>27</v>
      </c>
      <c r="AN20" s="22" t="s">
        <v>1</v>
      </c>
      <c r="AR20" s="17"/>
      <c r="BE20" s="178"/>
      <c r="BS20" s="14" t="s">
        <v>32</v>
      </c>
    </row>
    <row r="21" spans="2:71" ht="6.95" customHeight="1">
      <c r="B21" s="17"/>
      <c r="AR21" s="17"/>
      <c r="BE21" s="178"/>
    </row>
    <row r="22" spans="2:71" ht="12" customHeight="1">
      <c r="B22" s="17"/>
      <c r="D22" s="24" t="s">
        <v>35</v>
      </c>
      <c r="AR22" s="17"/>
      <c r="BE22" s="178"/>
    </row>
    <row r="23" spans="2:71" ht="72" customHeight="1">
      <c r="B23" s="17"/>
      <c r="E23" s="184" t="s">
        <v>36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R23" s="17"/>
      <c r="BE23" s="178"/>
    </row>
    <row r="24" spans="2:71" ht="6.95" customHeight="1">
      <c r="B24" s="17"/>
      <c r="AR24" s="17"/>
      <c r="BE24" s="178"/>
    </row>
    <row r="25" spans="2:7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8"/>
    </row>
    <row r="26" spans="2:71" s="1" customFormat="1" ht="25.9" customHeight="1">
      <c r="B26" s="29"/>
      <c r="D26" s="30" t="s">
        <v>37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85">
        <f>ROUND(AG94,2)</f>
        <v>0</v>
      </c>
      <c r="AL26" s="186"/>
      <c r="AM26" s="186"/>
      <c r="AN26" s="186"/>
      <c r="AO26" s="186"/>
      <c r="AR26" s="29"/>
      <c r="BE26" s="178"/>
    </row>
    <row r="27" spans="2:71" s="1" customFormat="1" ht="6.95" customHeight="1">
      <c r="B27" s="29"/>
      <c r="AR27" s="29"/>
      <c r="BE27" s="178"/>
    </row>
    <row r="28" spans="2:71" s="1" customFormat="1">
      <c r="B28" s="29"/>
      <c r="L28" s="187" t="s">
        <v>38</v>
      </c>
      <c r="M28" s="187"/>
      <c r="N28" s="187"/>
      <c r="O28" s="187"/>
      <c r="P28" s="187"/>
      <c r="W28" s="187" t="s">
        <v>39</v>
      </c>
      <c r="X28" s="187"/>
      <c r="Y28" s="187"/>
      <c r="Z28" s="187"/>
      <c r="AA28" s="187"/>
      <c r="AB28" s="187"/>
      <c r="AC28" s="187"/>
      <c r="AD28" s="187"/>
      <c r="AE28" s="187"/>
      <c r="AK28" s="187" t="s">
        <v>40</v>
      </c>
      <c r="AL28" s="187"/>
      <c r="AM28" s="187"/>
      <c r="AN28" s="187"/>
      <c r="AO28" s="187"/>
      <c r="AR28" s="29"/>
      <c r="BE28" s="178"/>
    </row>
    <row r="29" spans="2:71" s="2" customFormat="1" ht="14.45" customHeight="1">
      <c r="B29" s="33"/>
      <c r="D29" s="24" t="s">
        <v>41</v>
      </c>
      <c r="F29" s="24" t="s">
        <v>42</v>
      </c>
      <c r="L29" s="172">
        <v>0.21</v>
      </c>
      <c r="M29" s="171"/>
      <c r="N29" s="171"/>
      <c r="O29" s="171"/>
      <c r="P29" s="171"/>
      <c r="W29" s="170">
        <f>ROUND(AZ94, 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ROUND(AV94, 2)</f>
        <v>0</v>
      </c>
      <c r="AL29" s="171"/>
      <c r="AM29" s="171"/>
      <c r="AN29" s="171"/>
      <c r="AO29" s="171"/>
      <c r="AR29" s="33"/>
      <c r="BE29" s="179"/>
    </row>
    <row r="30" spans="2:71" s="2" customFormat="1" ht="14.45" customHeight="1">
      <c r="B30" s="33"/>
      <c r="F30" s="24" t="s">
        <v>43</v>
      </c>
      <c r="L30" s="172">
        <v>0.15</v>
      </c>
      <c r="M30" s="171"/>
      <c r="N30" s="171"/>
      <c r="O30" s="171"/>
      <c r="P30" s="171"/>
      <c r="W30" s="170">
        <f>ROUND(BA94, 2)</f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f>ROUND(AW94, 2)</f>
        <v>0</v>
      </c>
      <c r="AL30" s="171"/>
      <c r="AM30" s="171"/>
      <c r="AN30" s="171"/>
      <c r="AO30" s="171"/>
      <c r="AR30" s="33"/>
      <c r="BE30" s="179"/>
    </row>
    <row r="31" spans="2:71" s="2" customFormat="1" ht="14.45" hidden="1" customHeight="1">
      <c r="B31" s="33"/>
      <c r="F31" s="24" t="s">
        <v>44</v>
      </c>
      <c r="L31" s="172">
        <v>0.21</v>
      </c>
      <c r="M31" s="171"/>
      <c r="N31" s="171"/>
      <c r="O31" s="171"/>
      <c r="P31" s="171"/>
      <c r="W31" s="170">
        <f>ROUND(BB94, 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3"/>
      <c r="BE31" s="179"/>
    </row>
    <row r="32" spans="2:71" s="2" customFormat="1" ht="14.45" hidden="1" customHeight="1">
      <c r="B32" s="33"/>
      <c r="F32" s="24" t="s">
        <v>45</v>
      </c>
      <c r="L32" s="172">
        <v>0.15</v>
      </c>
      <c r="M32" s="171"/>
      <c r="N32" s="171"/>
      <c r="O32" s="171"/>
      <c r="P32" s="171"/>
      <c r="W32" s="170">
        <f>ROUND(BC94, 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3"/>
      <c r="BE32" s="179"/>
    </row>
    <row r="33" spans="2:57" s="2" customFormat="1" ht="14.45" hidden="1" customHeight="1">
      <c r="B33" s="33"/>
      <c r="F33" s="24" t="s">
        <v>46</v>
      </c>
      <c r="L33" s="172">
        <v>0</v>
      </c>
      <c r="M33" s="171"/>
      <c r="N33" s="171"/>
      <c r="O33" s="171"/>
      <c r="P33" s="171"/>
      <c r="W33" s="170">
        <f>ROUND(BD94, 2)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33"/>
      <c r="BE33" s="179"/>
    </row>
    <row r="34" spans="2:57" s="1" customFormat="1" ht="6.95" customHeight="1">
      <c r="B34" s="29"/>
      <c r="AR34" s="29"/>
      <c r="BE34" s="178"/>
    </row>
    <row r="35" spans="2:57" s="1" customFormat="1" ht="25.9" customHeight="1">
      <c r="B35" s="29"/>
      <c r="C35" s="34"/>
      <c r="D35" s="35" t="s">
        <v>47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48</v>
      </c>
      <c r="U35" s="36"/>
      <c r="V35" s="36"/>
      <c r="W35" s="36"/>
      <c r="X35" s="176" t="s">
        <v>49</v>
      </c>
      <c r="Y35" s="174"/>
      <c r="Z35" s="174"/>
      <c r="AA35" s="174"/>
      <c r="AB35" s="174"/>
      <c r="AC35" s="36"/>
      <c r="AD35" s="36"/>
      <c r="AE35" s="36"/>
      <c r="AF35" s="36"/>
      <c r="AG35" s="36"/>
      <c r="AH35" s="36"/>
      <c r="AI35" s="36"/>
      <c r="AJ35" s="36"/>
      <c r="AK35" s="173">
        <f>SUM(AK26:AK33)</f>
        <v>0</v>
      </c>
      <c r="AL35" s="174"/>
      <c r="AM35" s="174"/>
      <c r="AN35" s="174"/>
      <c r="AO35" s="175"/>
      <c r="AP35" s="34"/>
      <c r="AQ35" s="34"/>
      <c r="AR35" s="29"/>
    </row>
    <row r="36" spans="2:57" s="1" customFormat="1" ht="6.95" customHeight="1">
      <c r="B36" s="29"/>
      <c r="AR36" s="29"/>
    </row>
    <row r="37" spans="2:57" s="1" customFormat="1" ht="14.45" customHeight="1">
      <c r="B37" s="29"/>
      <c r="AR37" s="29"/>
    </row>
    <row r="38" spans="2:57" ht="14.45" customHeight="1">
      <c r="B38" s="17"/>
      <c r="AR38" s="17"/>
    </row>
    <row r="39" spans="2:57" ht="14.45" customHeight="1">
      <c r="B39" s="17"/>
      <c r="AR39" s="17"/>
    </row>
    <row r="40" spans="2:57" ht="14.45" customHeight="1">
      <c r="B40" s="17"/>
      <c r="AR40" s="17"/>
    </row>
    <row r="41" spans="2:57" ht="14.45" customHeight="1">
      <c r="B41" s="17"/>
      <c r="AR41" s="17"/>
    </row>
    <row r="42" spans="2:57" ht="14.45" customHeight="1">
      <c r="B42" s="17"/>
      <c r="AR42" s="17"/>
    </row>
    <row r="43" spans="2:57" ht="14.45" customHeight="1">
      <c r="B43" s="17"/>
      <c r="AR43" s="17"/>
    </row>
    <row r="44" spans="2:57" ht="14.45" customHeight="1">
      <c r="B44" s="17"/>
      <c r="AR44" s="17"/>
    </row>
    <row r="45" spans="2:57" ht="14.45" customHeight="1">
      <c r="B45" s="17"/>
      <c r="AR45" s="17"/>
    </row>
    <row r="46" spans="2:57" ht="14.45" customHeight="1">
      <c r="B46" s="17"/>
      <c r="AR46" s="17"/>
    </row>
    <row r="47" spans="2:57" ht="14.45" customHeight="1">
      <c r="B47" s="17"/>
      <c r="AR47" s="17"/>
    </row>
    <row r="48" spans="2:57" ht="14.45" customHeight="1">
      <c r="B48" s="17"/>
      <c r="AR48" s="17"/>
    </row>
    <row r="49" spans="2:44" s="1" customFormat="1" ht="14.45" customHeight="1">
      <c r="B49" s="29"/>
      <c r="D49" s="38" t="s">
        <v>50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51</v>
      </c>
      <c r="AI49" s="39"/>
      <c r="AJ49" s="39"/>
      <c r="AK49" s="39"/>
      <c r="AL49" s="39"/>
      <c r="AM49" s="39"/>
      <c r="AN49" s="39"/>
      <c r="AO49" s="39"/>
      <c r="AR49" s="29"/>
    </row>
    <row r="50" spans="2:44">
      <c r="B50" s="17"/>
      <c r="AR50" s="17"/>
    </row>
    <row r="51" spans="2:44">
      <c r="B51" s="17"/>
      <c r="AR51" s="17"/>
    </row>
    <row r="52" spans="2:44">
      <c r="B52" s="17"/>
      <c r="AR52" s="17"/>
    </row>
    <row r="53" spans="2:44">
      <c r="B53" s="17"/>
      <c r="AR53" s="17"/>
    </row>
    <row r="54" spans="2:44">
      <c r="B54" s="17"/>
      <c r="AR54" s="17"/>
    </row>
    <row r="55" spans="2:44">
      <c r="B55" s="17"/>
      <c r="AR55" s="17"/>
    </row>
    <row r="56" spans="2:44">
      <c r="B56" s="17"/>
      <c r="AR56" s="17"/>
    </row>
    <row r="57" spans="2:44">
      <c r="B57" s="17"/>
      <c r="AR57" s="17"/>
    </row>
    <row r="58" spans="2:44">
      <c r="B58" s="17"/>
      <c r="AR58" s="17"/>
    </row>
    <row r="59" spans="2:44">
      <c r="B59" s="17"/>
      <c r="AR59" s="17"/>
    </row>
    <row r="60" spans="2:44" s="1" customFormat="1">
      <c r="B60" s="29"/>
      <c r="D60" s="40" t="s">
        <v>52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53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52</v>
      </c>
      <c r="AI60" s="31"/>
      <c r="AJ60" s="31"/>
      <c r="AK60" s="31"/>
      <c r="AL60" s="31"/>
      <c r="AM60" s="40" t="s">
        <v>53</v>
      </c>
      <c r="AN60" s="31"/>
      <c r="AO60" s="31"/>
      <c r="AR60" s="29"/>
    </row>
    <row r="61" spans="2:44">
      <c r="B61" s="17"/>
      <c r="AR61" s="17"/>
    </row>
    <row r="62" spans="2:44">
      <c r="B62" s="17"/>
      <c r="AR62" s="17"/>
    </row>
    <row r="63" spans="2:44">
      <c r="B63" s="17"/>
      <c r="AR63" s="17"/>
    </row>
    <row r="64" spans="2:44" s="1" customFormat="1">
      <c r="B64" s="29"/>
      <c r="D64" s="38" t="s">
        <v>54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55</v>
      </c>
      <c r="AI64" s="39"/>
      <c r="AJ64" s="39"/>
      <c r="AK64" s="39"/>
      <c r="AL64" s="39"/>
      <c r="AM64" s="39"/>
      <c r="AN64" s="39"/>
      <c r="AO64" s="39"/>
      <c r="AR64" s="29"/>
    </row>
    <row r="65" spans="2:44">
      <c r="B65" s="17"/>
      <c r="AR65" s="17"/>
    </row>
    <row r="66" spans="2:44">
      <c r="B66" s="17"/>
      <c r="AR66" s="17"/>
    </row>
    <row r="67" spans="2:44">
      <c r="B67" s="17"/>
      <c r="AR67" s="17"/>
    </row>
    <row r="68" spans="2:44">
      <c r="B68" s="17"/>
      <c r="AR68" s="17"/>
    </row>
    <row r="69" spans="2:44">
      <c r="B69" s="17"/>
      <c r="AR69" s="17"/>
    </row>
    <row r="70" spans="2:44">
      <c r="B70" s="17"/>
      <c r="AR70" s="17"/>
    </row>
    <row r="71" spans="2:44">
      <c r="B71" s="17"/>
      <c r="AR71" s="17"/>
    </row>
    <row r="72" spans="2:44">
      <c r="B72" s="17"/>
      <c r="AR72" s="17"/>
    </row>
    <row r="73" spans="2:44">
      <c r="B73" s="17"/>
      <c r="AR73" s="17"/>
    </row>
    <row r="74" spans="2:44">
      <c r="B74" s="17"/>
      <c r="AR74" s="17"/>
    </row>
    <row r="75" spans="2:44" s="1" customFormat="1">
      <c r="B75" s="29"/>
      <c r="D75" s="40" t="s">
        <v>52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53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52</v>
      </c>
      <c r="AI75" s="31"/>
      <c r="AJ75" s="31"/>
      <c r="AK75" s="31"/>
      <c r="AL75" s="31"/>
      <c r="AM75" s="40" t="s">
        <v>53</v>
      </c>
      <c r="AN75" s="31"/>
      <c r="AO75" s="31"/>
      <c r="AR75" s="29"/>
    </row>
    <row r="76" spans="2:44" s="1" customFormat="1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1:91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1:91" s="1" customFormat="1" ht="24.95" customHeight="1">
      <c r="B82" s="29"/>
      <c r="C82" s="18" t="s">
        <v>56</v>
      </c>
      <c r="AR82" s="29"/>
    </row>
    <row r="83" spans="1:91" s="1" customFormat="1" ht="6.95" customHeight="1">
      <c r="B83" s="29"/>
      <c r="AR83" s="29"/>
    </row>
    <row r="84" spans="1:91" s="3" customFormat="1" ht="12" customHeight="1">
      <c r="B84" s="45"/>
      <c r="C84" s="24" t="s">
        <v>13</v>
      </c>
      <c r="L84" s="3" t="str">
        <f>K5</f>
        <v>2018J-031</v>
      </c>
      <c r="AR84" s="45"/>
    </row>
    <row r="85" spans="1:91" s="4" customFormat="1" ht="36.950000000000003" customHeight="1">
      <c r="B85" s="46"/>
      <c r="C85" s="47" t="s">
        <v>16</v>
      </c>
      <c r="L85" s="198" t="str">
        <f>K6</f>
        <v>LC Červená - rekonstrukce lesní cesty ze  2L na 1L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46"/>
    </row>
    <row r="86" spans="1:91" s="1" customFormat="1" ht="6.95" customHeight="1">
      <c r="B86" s="29"/>
      <c r="AR86" s="29"/>
    </row>
    <row r="87" spans="1:91" s="1" customFormat="1" ht="12" customHeight="1">
      <c r="B87" s="29"/>
      <c r="C87" s="24" t="s">
        <v>20</v>
      </c>
      <c r="L87" s="48" t="str">
        <f>IF(K8="","",K8)</f>
        <v>Karlovy Vary</v>
      </c>
      <c r="AI87" s="24" t="s">
        <v>22</v>
      </c>
      <c r="AM87" s="200" t="str">
        <f>IF(AN8= "","",AN8)</f>
        <v>10. 4. 2018</v>
      </c>
      <c r="AN87" s="200"/>
      <c r="AR87" s="29"/>
    </row>
    <row r="88" spans="1:91" s="1" customFormat="1" ht="6.95" customHeight="1">
      <c r="B88" s="29"/>
      <c r="AR88" s="29"/>
    </row>
    <row r="89" spans="1:91" s="1" customFormat="1" ht="15.6" customHeight="1">
      <c r="B89" s="29"/>
      <c r="C89" s="24" t="s">
        <v>24</v>
      </c>
      <c r="L89" s="3" t="str">
        <f>IF(E11= "","",E11)</f>
        <v>Lázeňské lesy K.Vary</v>
      </c>
      <c r="AI89" s="24" t="s">
        <v>30</v>
      </c>
      <c r="AM89" s="201" t="str">
        <f>IF(E17="","",E17)</f>
        <v>PONTIKA s.r.o.</v>
      </c>
      <c r="AN89" s="202"/>
      <c r="AO89" s="202"/>
      <c r="AP89" s="202"/>
      <c r="AR89" s="29"/>
      <c r="AS89" s="203" t="s">
        <v>57</v>
      </c>
      <c r="AT89" s="204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6" customHeight="1">
      <c r="B90" s="29"/>
      <c r="C90" s="24" t="s">
        <v>28</v>
      </c>
      <c r="L90" s="3" t="str">
        <f>IF(E14= "Vyplň údaj","",E14)</f>
        <v/>
      </c>
      <c r="AI90" s="24" t="s">
        <v>33</v>
      </c>
      <c r="AM90" s="201" t="str">
        <f>IF(E20="","",E20)</f>
        <v>Durdíková Jitka</v>
      </c>
      <c r="AN90" s="202"/>
      <c r="AO90" s="202"/>
      <c r="AP90" s="202"/>
      <c r="AR90" s="29"/>
      <c r="AS90" s="205"/>
      <c r="AT90" s="206"/>
      <c r="BD90" s="53"/>
    </row>
    <row r="91" spans="1:91" s="1" customFormat="1" ht="10.9" customHeight="1">
      <c r="B91" s="29"/>
      <c r="AR91" s="29"/>
      <c r="AS91" s="205"/>
      <c r="AT91" s="206"/>
      <c r="BD91" s="53"/>
    </row>
    <row r="92" spans="1:91" s="1" customFormat="1" ht="29.25" customHeight="1">
      <c r="B92" s="29"/>
      <c r="C92" s="193" t="s">
        <v>58</v>
      </c>
      <c r="D92" s="194"/>
      <c r="E92" s="194"/>
      <c r="F92" s="194"/>
      <c r="G92" s="194"/>
      <c r="H92" s="54"/>
      <c r="I92" s="196" t="s">
        <v>59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5" t="s">
        <v>60</v>
      </c>
      <c r="AH92" s="194"/>
      <c r="AI92" s="194"/>
      <c r="AJ92" s="194"/>
      <c r="AK92" s="194"/>
      <c r="AL92" s="194"/>
      <c r="AM92" s="194"/>
      <c r="AN92" s="196" t="s">
        <v>61</v>
      </c>
      <c r="AO92" s="194"/>
      <c r="AP92" s="197"/>
      <c r="AQ92" s="55" t="s">
        <v>62</v>
      </c>
      <c r="AR92" s="29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</row>
    <row r="93" spans="1:91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450000000000003" customHeight="1">
      <c r="B94" s="60"/>
      <c r="C94" s="61" t="s">
        <v>75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91">
        <f>ROUND(SUM(AG95:AG98),2)</f>
        <v>0</v>
      </c>
      <c r="AH94" s="191"/>
      <c r="AI94" s="191"/>
      <c r="AJ94" s="191"/>
      <c r="AK94" s="191"/>
      <c r="AL94" s="191"/>
      <c r="AM94" s="191"/>
      <c r="AN94" s="192">
        <f>SUM(AG94,AT94)</f>
        <v>0</v>
      </c>
      <c r="AO94" s="192"/>
      <c r="AP94" s="192"/>
      <c r="AQ94" s="64" t="s">
        <v>1</v>
      </c>
      <c r="AR94" s="60"/>
      <c r="AS94" s="65">
        <f>ROUND(SUM(AS95:AS98),2)</f>
        <v>0</v>
      </c>
      <c r="AT94" s="66">
        <f>ROUND(SUM(AV94:AW94),2)</f>
        <v>0</v>
      </c>
      <c r="AU94" s="67">
        <f>ROUND(SUM(AU95:AU98),5)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ROUND(SUM(AZ95:AZ98),2)</f>
        <v>0</v>
      </c>
      <c r="BA94" s="66">
        <f>ROUND(SUM(BA95:BA98),2)</f>
        <v>0</v>
      </c>
      <c r="BB94" s="66">
        <f>ROUND(SUM(BB95:BB98),2)</f>
        <v>0</v>
      </c>
      <c r="BC94" s="66">
        <f>ROUND(SUM(BC95:BC98),2)</f>
        <v>0</v>
      </c>
      <c r="BD94" s="68">
        <f>ROUND(SUM(BD95:BD98),2)</f>
        <v>0</v>
      </c>
      <c r="BS94" s="69" t="s">
        <v>76</v>
      </c>
      <c r="BT94" s="69" t="s">
        <v>77</v>
      </c>
      <c r="BU94" s="70" t="s">
        <v>78</v>
      </c>
      <c r="BV94" s="69" t="s">
        <v>79</v>
      </c>
      <c r="BW94" s="69" t="s">
        <v>5</v>
      </c>
      <c r="BX94" s="69" t="s">
        <v>80</v>
      </c>
      <c r="CL94" s="69" t="s">
        <v>1</v>
      </c>
    </row>
    <row r="95" spans="1:91" s="6" customFormat="1" ht="24.6" customHeight="1">
      <c r="A95" s="71" t="s">
        <v>81</v>
      </c>
      <c r="B95" s="72"/>
      <c r="C95" s="73"/>
      <c r="D95" s="190" t="s">
        <v>82</v>
      </c>
      <c r="E95" s="190"/>
      <c r="F95" s="190"/>
      <c r="G95" s="190"/>
      <c r="H95" s="190"/>
      <c r="I95" s="74"/>
      <c r="J95" s="190" t="s">
        <v>83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'SO 01.1 - Rekonstrukce le...'!J30</f>
        <v>0</v>
      </c>
      <c r="AH95" s="189"/>
      <c r="AI95" s="189"/>
      <c r="AJ95" s="189"/>
      <c r="AK95" s="189"/>
      <c r="AL95" s="189"/>
      <c r="AM95" s="189"/>
      <c r="AN95" s="188">
        <f>SUM(AG95,AT95)</f>
        <v>0</v>
      </c>
      <c r="AO95" s="189"/>
      <c r="AP95" s="189"/>
      <c r="AQ95" s="75" t="s">
        <v>84</v>
      </c>
      <c r="AR95" s="72"/>
      <c r="AS95" s="76">
        <v>0</v>
      </c>
      <c r="AT95" s="77">
        <f>ROUND(SUM(AV95:AW95),2)</f>
        <v>0</v>
      </c>
      <c r="AU95" s="78">
        <f>'SO 01.1 - Rekonstrukce le...'!P119</f>
        <v>0</v>
      </c>
      <c r="AV95" s="77">
        <f>'SO 01.1 - Rekonstrukce le...'!J33</f>
        <v>0</v>
      </c>
      <c r="AW95" s="77">
        <f>'SO 01.1 - Rekonstrukce le...'!J34</f>
        <v>0</v>
      </c>
      <c r="AX95" s="77">
        <f>'SO 01.1 - Rekonstrukce le...'!J35</f>
        <v>0</v>
      </c>
      <c r="AY95" s="77">
        <f>'SO 01.1 - Rekonstrukce le...'!J36</f>
        <v>0</v>
      </c>
      <c r="AZ95" s="77">
        <f>'SO 01.1 - Rekonstrukce le...'!F33</f>
        <v>0</v>
      </c>
      <c r="BA95" s="77">
        <f>'SO 01.1 - Rekonstrukce le...'!F34</f>
        <v>0</v>
      </c>
      <c r="BB95" s="77">
        <f>'SO 01.1 - Rekonstrukce le...'!F35</f>
        <v>0</v>
      </c>
      <c r="BC95" s="77">
        <f>'SO 01.1 - Rekonstrukce le...'!F36</f>
        <v>0</v>
      </c>
      <c r="BD95" s="79">
        <f>'SO 01.1 - Rekonstrukce le...'!F37</f>
        <v>0</v>
      </c>
      <c r="BT95" s="80" t="s">
        <v>85</v>
      </c>
      <c r="BV95" s="80" t="s">
        <v>79</v>
      </c>
      <c r="BW95" s="80" t="s">
        <v>86</v>
      </c>
      <c r="BX95" s="80" t="s">
        <v>5</v>
      </c>
      <c r="CL95" s="80" t="s">
        <v>1</v>
      </c>
      <c r="CM95" s="80" t="s">
        <v>87</v>
      </c>
    </row>
    <row r="96" spans="1:91" s="6" customFormat="1" ht="24.6" customHeight="1">
      <c r="A96" s="71" t="s">
        <v>81</v>
      </c>
      <c r="B96" s="72"/>
      <c r="C96" s="73"/>
      <c r="D96" s="190" t="s">
        <v>88</v>
      </c>
      <c r="E96" s="190"/>
      <c r="F96" s="190"/>
      <c r="G96" s="190"/>
      <c r="H96" s="190"/>
      <c r="I96" s="74"/>
      <c r="J96" s="190" t="s">
        <v>89</v>
      </c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88">
        <f>'SO 01.2 - Propustek'!J30</f>
        <v>0</v>
      </c>
      <c r="AH96" s="189"/>
      <c r="AI96" s="189"/>
      <c r="AJ96" s="189"/>
      <c r="AK96" s="189"/>
      <c r="AL96" s="189"/>
      <c r="AM96" s="189"/>
      <c r="AN96" s="188">
        <f>SUM(AG96,AT96)</f>
        <v>0</v>
      </c>
      <c r="AO96" s="189"/>
      <c r="AP96" s="189"/>
      <c r="AQ96" s="75" t="s">
        <v>84</v>
      </c>
      <c r="AR96" s="72"/>
      <c r="AS96" s="76">
        <v>0</v>
      </c>
      <c r="AT96" s="77">
        <f>ROUND(SUM(AV96:AW96),2)</f>
        <v>0</v>
      </c>
      <c r="AU96" s="78">
        <f>'SO 01.2 - Propustek'!P121</f>
        <v>0</v>
      </c>
      <c r="AV96" s="77">
        <f>'SO 01.2 - Propustek'!J33</f>
        <v>0</v>
      </c>
      <c r="AW96" s="77">
        <f>'SO 01.2 - Propustek'!J34</f>
        <v>0</v>
      </c>
      <c r="AX96" s="77">
        <f>'SO 01.2 - Propustek'!J35</f>
        <v>0</v>
      </c>
      <c r="AY96" s="77">
        <f>'SO 01.2 - Propustek'!J36</f>
        <v>0</v>
      </c>
      <c r="AZ96" s="77">
        <f>'SO 01.2 - Propustek'!F33</f>
        <v>0</v>
      </c>
      <c r="BA96" s="77">
        <f>'SO 01.2 - Propustek'!F34</f>
        <v>0</v>
      </c>
      <c r="BB96" s="77">
        <f>'SO 01.2 - Propustek'!F35</f>
        <v>0</v>
      </c>
      <c r="BC96" s="77">
        <f>'SO 01.2 - Propustek'!F36</f>
        <v>0</v>
      </c>
      <c r="BD96" s="79">
        <f>'SO 01.2 - Propustek'!F37</f>
        <v>0</v>
      </c>
      <c r="BT96" s="80" t="s">
        <v>85</v>
      </c>
      <c r="BV96" s="80" t="s">
        <v>79</v>
      </c>
      <c r="BW96" s="80" t="s">
        <v>90</v>
      </c>
      <c r="BX96" s="80" t="s">
        <v>5</v>
      </c>
      <c r="CL96" s="80" t="s">
        <v>1</v>
      </c>
      <c r="CM96" s="80" t="s">
        <v>87</v>
      </c>
    </row>
    <row r="97" spans="1:91" s="6" customFormat="1" ht="24.6" customHeight="1">
      <c r="A97" s="71" t="s">
        <v>81</v>
      </c>
      <c r="B97" s="72"/>
      <c r="C97" s="73"/>
      <c r="D97" s="190" t="s">
        <v>91</v>
      </c>
      <c r="E97" s="190"/>
      <c r="F97" s="190"/>
      <c r="G97" s="190"/>
      <c r="H97" s="190"/>
      <c r="I97" s="74"/>
      <c r="J97" s="190" t="s">
        <v>92</v>
      </c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88">
        <f>'SO 01.3 - Výhybna'!J30</f>
        <v>0</v>
      </c>
      <c r="AH97" s="189"/>
      <c r="AI97" s="189"/>
      <c r="AJ97" s="189"/>
      <c r="AK97" s="189"/>
      <c r="AL97" s="189"/>
      <c r="AM97" s="189"/>
      <c r="AN97" s="188">
        <f>SUM(AG97,AT97)</f>
        <v>0</v>
      </c>
      <c r="AO97" s="189"/>
      <c r="AP97" s="189"/>
      <c r="AQ97" s="75" t="s">
        <v>84</v>
      </c>
      <c r="AR97" s="72"/>
      <c r="AS97" s="76">
        <v>0</v>
      </c>
      <c r="AT97" s="77">
        <f>ROUND(SUM(AV97:AW97),2)</f>
        <v>0</v>
      </c>
      <c r="AU97" s="78">
        <f>'SO 01.3 - Výhybna'!P119</f>
        <v>0</v>
      </c>
      <c r="AV97" s="77">
        <f>'SO 01.3 - Výhybna'!J33</f>
        <v>0</v>
      </c>
      <c r="AW97" s="77">
        <f>'SO 01.3 - Výhybna'!J34</f>
        <v>0</v>
      </c>
      <c r="AX97" s="77">
        <f>'SO 01.3 - Výhybna'!J35</f>
        <v>0</v>
      </c>
      <c r="AY97" s="77">
        <f>'SO 01.3 - Výhybna'!J36</f>
        <v>0</v>
      </c>
      <c r="AZ97" s="77">
        <f>'SO 01.3 - Výhybna'!F33</f>
        <v>0</v>
      </c>
      <c r="BA97" s="77">
        <f>'SO 01.3 - Výhybna'!F34</f>
        <v>0</v>
      </c>
      <c r="BB97" s="77">
        <f>'SO 01.3 - Výhybna'!F35</f>
        <v>0</v>
      </c>
      <c r="BC97" s="77">
        <f>'SO 01.3 - Výhybna'!F36</f>
        <v>0</v>
      </c>
      <c r="BD97" s="79">
        <f>'SO 01.3 - Výhybna'!F37</f>
        <v>0</v>
      </c>
      <c r="BT97" s="80" t="s">
        <v>85</v>
      </c>
      <c r="BV97" s="80" t="s">
        <v>79</v>
      </c>
      <c r="BW97" s="80" t="s">
        <v>93</v>
      </c>
      <c r="BX97" s="80" t="s">
        <v>5</v>
      </c>
      <c r="CL97" s="80" t="s">
        <v>1</v>
      </c>
      <c r="CM97" s="80" t="s">
        <v>87</v>
      </c>
    </row>
    <row r="98" spans="1:91" s="6" customFormat="1" ht="14.45" customHeight="1">
      <c r="A98" s="71" t="s">
        <v>81</v>
      </c>
      <c r="B98" s="72"/>
      <c r="C98" s="73"/>
      <c r="D98" s="190" t="s">
        <v>94</v>
      </c>
      <c r="E98" s="190"/>
      <c r="F98" s="190"/>
      <c r="G98" s="190"/>
      <c r="H98" s="190"/>
      <c r="I98" s="74"/>
      <c r="J98" s="190" t="s">
        <v>95</v>
      </c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88">
        <f>'VON - Vedlejší a ostatní ...'!J30</f>
        <v>0</v>
      </c>
      <c r="AH98" s="189"/>
      <c r="AI98" s="189"/>
      <c r="AJ98" s="189"/>
      <c r="AK98" s="189"/>
      <c r="AL98" s="189"/>
      <c r="AM98" s="189"/>
      <c r="AN98" s="188">
        <f>SUM(AG98,AT98)</f>
        <v>0</v>
      </c>
      <c r="AO98" s="189"/>
      <c r="AP98" s="189"/>
      <c r="AQ98" s="75" t="s">
        <v>84</v>
      </c>
      <c r="AR98" s="72"/>
      <c r="AS98" s="81">
        <v>0</v>
      </c>
      <c r="AT98" s="82">
        <f>ROUND(SUM(AV98:AW98),2)</f>
        <v>0</v>
      </c>
      <c r="AU98" s="83">
        <f>'VON - Vedlejší a ostatní ...'!P124</f>
        <v>0</v>
      </c>
      <c r="AV98" s="82">
        <f>'VON - Vedlejší a ostatní ...'!J33</f>
        <v>0</v>
      </c>
      <c r="AW98" s="82">
        <f>'VON - Vedlejší a ostatní ...'!J34</f>
        <v>0</v>
      </c>
      <c r="AX98" s="82">
        <f>'VON - Vedlejší a ostatní ...'!J35</f>
        <v>0</v>
      </c>
      <c r="AY98" s="82">
        <f>'VON - Vedlejší a ostatní ...'!J36</f>
        <v>0</v>
      </c>
      <c r="AZ98" s="82">
        <f>'VON - Vedlejší a ostatní ...'!F33</f>
        <v>0</v>
      </c>
      <c r="BA98" s="82">
        <f>'VON - Vedlejší a ostatní ...'!F34</f>
        <v>0</v>
      </c>
      <c r="BB98" s="82">
        <f>'VON - Vedlejší a ostatní ...'!F35</f>
        <v>0</v>
      </c>
      <c r="BC98" s="82">
        <f>'VON - Vedlejší a ostatní ...'!F36</f>
        <v>0</v>
      </c>
      <c r="BD98" s="84">
        <f>'VON - Vedlejší a ostatní ...'!F37</f>
        <v>0</v>
      </c>
      <c r="BT98" s="80" t="s">
        <v>85</v>
      </c>
      <c r="BV98" s="80" t="s">
        <v>79</v>
      </c>
      <c r="BW98" s="80" t="s">
        <v>96</v>
      </c>
      <c r="BX98" s="80" t="s">
        <v>5</v>
      </c>
      <c r="CL98" s="80" t="s">
        <v>1</v>
      </c>
      <c r="CM98" s="80" t="s">
        <v>87</v>
      </c>
    </row>
    <row r="99" spans="1:91" s="1" customFormat="1" ht="30" customHeight="1">
      <c r="B99" s="29"/>
      <c r="AR99" s="29"/>
    </row>
    <row r="100" spans="1:91" s="1" customFormat="1" ht="6.9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29"/>
    </row>
  </sheetData>
  <sheetProtection algorithmName="SHA-512" hashValue="qSNHQl2P0oNV6DfZ3QAVhpYg8W+bDRYB4fubZqL+IJO/AsQV49HjBsNrFcKTs/o7uRbnMV4rXvMA6HBblTvMEQ==" saltValue="/1h41Z1XHN8zqkKXTMl5ZQiWOWGuwMFddUatuXj3chImmdLUSyWHFBjeBxQDeuIilja1duRp5ZdDT+Gkhu8OSg==" spinCount="100000" sheet="1" objects="1" scenarios="1" formatColumns="0" formatRows="0"/>
  <mergeCells count="5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1.1 - Rekonstrukce le...'!C2" display="/" xr:uid="{00000000-0004-0000-0000-000000000000}"/>
    <hyperlink ref="A96" location="'SO 01.2 - Propustek'!C2" display="/" xr:uid="{00000000-0004-0000-0000-000001000000}"/>
    <hyperlink ref="A97" location="'SO 01.3 - Výhybna'!C2" display="/" xr:uid="{00000000-0004-0000-0000-000002000000}"/>
    <hyperlink ref="A98" location="'VON - Vedlejší a ostatní 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9"/>
  <sheetViews>
    <sheetView showGridLines="0" workbookViewId="0"/>
  </sheetViews>
  <sheetFormatPr defaultRowHeight="15"/>
  <cols>
    <col min="1" max="1" width="8.83203125" customWidth="1"/>
    <col min="2" max="2" width="1.1640625" customWidth="1"/>
    <col min="3" max="4" width="4.5" customWidth="1"/>
    <col min="5" max="5" width="18.33203125" customWidth="1"/>
    <col min="6" max="6" width="108" customWidth="1"/>
    <col min="7" max="7" width="8" customWidth="1"/>
    <col min="8" max="8" width="12.33203125" customWidth="1"/>
    <col min="9" max="11" width="21.5" customWidth="1"/>
    <col min="12" max="12" width="10" customWidth="1"/>
    <col min="13" max="13" width="11.5" hidden="1" customWidth="1"/>
    <col min="14" max="14" width="9.1640625" hidden="1"/>
    <col min="15" max="20" width="15.1640625" hidden="1" customWidth="1"/>
    <col min="21" max="21" width="17.5" hidden="1" customWidth="1"/>
    <col min="22" max="22" width="13.1640625" customWidth="1"/>
    <col min="23" max="23" width="17.5" customWidth="1"/>
    <col min="24" max="24" width="13.1640625" customWidth="1"/>
    <col min="25" max="25" width="16" customWidth="1"/>
    <col min="26" max="26" width="11.6640625" customWidth="1"/>
    <col min="27" max="27" width="16" customWidth="1"/>
    <col min="28" max="28" width="17.5" customWidth="1"/>
    <col min="29" max="29" width="11.6640625" customWidth="1"/>
    <col min="30" max="30" width="16" customWidth="1"/>
    <col min="31" max="31" width="17.5" customWidth="1"/>
    <col min="44" max="65" width="9.1640625" hidden="1"/>
  </cols>
  <sheetData>
    <row r="2" spans="2:46" ht="36.950000000000003" customHeight="1"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86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87</v>
      </c>
    </row>
    <row r="4" spans="2:46" ht="24.95" customHeight="1">
      <c r="B4" s="17"/>
      <c r="D4" s="18" t="s">
        <v>97</v>
      </c>
      <c r="L4" s="17"/>
      <c r="M4" s="85" t="s">
        <v>10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16</v>
      </c>
      <c r="L6" s="17"/>
    </row>
    <row r="7" spans="2:46" ht="14.45" customHeight="1">
      <c r="B7" s="17"/>
      <c r="E7" s="208" t="str">
        <f>'Rekapitulace stavby'!K6</f>
        <v>LC Červená - rekonstrukce lesní cesty ze  2L na 1L</v>
      </c>
      <c r="F7" s="209"/>
      <c r="G7" s="209"/>
      <c r="H7" s="209"/>
      <c r="L7" s="17"/>
    </row>
    <row r="8" spans="2:46" s="1" customFormat="1" ht="12" customHeight="1">
      <c r="B8" s="29"/>
      <c r="D8" s="24" t="s">
        <v>98</v>
      </c>
      <c r="L8" s="29"/>
    </row>
    <row r="9" spans="2:46" s="1" customFormat="1" ht="14.45" customHeight="1">
      <c r="B9" s="29"/>
      <c r="E9" s="198" t="s">
        <v>99</v>
      </c>
      <c r="F9" s="207"/>
      <c r="G9" s="207"/>
      <c r="H9" s="207"/>
      <c r="L9" s="29"/>
    </row>
    <row r="10" spans="2:46" s="1" customFormat="1">
      <c r="B10" s="29"/>
      <c r="L10" s="29"/>
    </row>
    <row r="11" spans="2:46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46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10. 4. 2018</v>
      </c>
      <c r="L12" s="29"/>
    </row>
    <row r="13" spans="2:46" s="1" customFormat="1" ht="10.9" customHeight="1">
      <c r="B13" s="29"/>
      <c r="L13" s="29"/>
    </row>
    <row r="14" spans="2:46" s="1" customFormat="1" ht="12" customHeight="1">
      <c r="B14" s="29"/>
      <c r="D14" s="24" t="s">
        <v>24</v>
      </c>
      <c r="I14" s="24" t="s">
        <v>25</v>
      </c>
      <c r="J14" s="22" t="s">
        <v>1</v>
      </c>
      <c r="L14" s="29"/>
    </row>
    <row r="15" spans="2:46" s="1" customFormat="1" ht="18" customHeight="1">
      <c r="B15" s="29"/>
      <c r="E15" s="22" t="s">
        <v>26</v>
      </c>
      <c r="I15" s="24" t="s">
        <v>27</v>
      </c>
      <c r="J15" s="22" t="s">
        <v>1</v>
      </c>
      <c r="L15" s="29"/>
    </row>
    <row r="16" spans="2:46" s="1" customFormat="1" ht="6.95" customHeight="1">
      <c r="B16" s="29"/>
      <c r="L16" s="29"/>
    </row>
    <row r="17" spans="2:12" s="1" customFormat="1" ht="12" customHeight="1">
      <c r="B17" s="29"/>
      <c r="D17" s="24" t="s">
        <v>28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80"/>
      <c r="G18" s="180"/>
      <c r="H18" s="180"/>
      <c r="I18" s="24" t="s">
        <v>27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30</v>
      </c>
      <c r="I20" s="24" t="s">
        <v>25</v>
      </c>
      <c r="J20" s="22" t="s">
        <v>1</v>
      </c>
      <c r="L20" s="29"/>
    </row>
    <row r="21" spans="2:12" s="1" customFormat="1" ht="18" customHeight="1">
      <c r="B21" s="29"/>
      <c r="E21" s="22" t="s">
        <v>31</v>
      </c>
      <c r="I21" s="24" t="s">
        <v>27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33</v>
      </c>
      <c r="I23" s="24" t="s">
        <v>25</v>
      </c>
      <c r="J23" s="22" t="s">
        <v>1</v>
      </c>
      <c r="L23" s="29"/>
    </row>
    <row r="24" spans="2:12" s="1" customFormat="1" ht="18" customHeight="1">
      <c r="B24" s="29"/>
      <c r="E24" s="22" t="s">
        <v>34</v>
      </c>
      <c r="I24" s="24" t="s">
        <v>27</v>
      </c>
      <c r="J24" s="22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35</v>
      </c>
      <c r="L26" s="29"/>
    </row>
    <row r="27" spans="2:12" s="7" customFormat="1" ht="60" customHeight="1">
      <c r="B27" s="86"/>
      <c r="E27" s="184" t="s">
        <v>100</v>
      </c>
      <c r="F27" s="184"/>
      <c r="G27" s="184"/>
      <c r="H27" s="184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37</v>
      </c>
      <c r="J30" s="63">
        <f>ROUND(J119, 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32" t="s">
        <v>38</v>
      </c>
      <c r="J32" s="32" t="s">
        <v>40</v>
      </c>
      <c r="L32" s="29"/>
    </row>
    <row r="33" spans="2:12" s="1" customFormat="1" ht="14.45" customHeight="1">
      <c r="B33" s="29"/>
      <c r="D33" s="52" t="s">
        <v>41</v>
      </c>
      <c r="E33" s="24" t="s">
        <v>42</v>
      </c>
      <c r="F33" s="88">
        <f>ROUND((SUM(BE119:BE148)),  2)</f>
        <v>0</v>
      </c>
      <c r="I33" s="89">
        <v>0.21</v>
      </c>
      <c r="J33" s="88">
        <f>ROUND(((SUM(BE119:BE148))*I33),  2)</f>
        <v>0</v>
      </c>
      <c r="L33" s="29"/>
    </row>
    <row r="34" spans="2:12" s="1" customFormat="1" ht="14.45" customHeight="1">
      <c r="B34" s="29"/>
      <c r="E34" s="24" t="s">
        <v>43</v>
      </c>
      <c r="F34" s="88">
        <f>ROUND((SUM(BF119:BF148)),  2)</f>
        <v>0</v>
      </c>
      <c r="I34" s="89">
        <v>0.15</v>
      </c>
      <c r="J34" s="88">
        <f>ROUND(((SUM(BF119:BF148))*I34),  2)</f>
        <v>0</v>
      </c>
      <c r="L34" s="29"/>
    </row>
    <row r="35" spans="2:12" s="1" customFormat="1" ht="14.45" hidden="1" customHeight="1">
      <c r="B35" s="29"/>
      <c r="E35" s="24" t="s">
        <v>44</v>
      </c>
      <c r="F35" s="88">
        <f>ROUND((SUM(BG119:BG148)),  2)</f>
        <v>0</v>
      </c>
      <c r="I35" s="89">
        <v>0.21</v>
      </c>
      <c r="J35" s="88">
        <f>0</f>
        <v>0</v>
      </c>
      <c r="L35" s="29"/>
    </row>
    <row r="36" spans="2:12" s="1" customFormat="1" ht="14.45" hidden="1" customHeight="1">
      <c r="B36" s="29"/>
      <c r="E36" s="24" t="s">
        <v>45</v>
      </c>
      <c r="F36" s="88">
        <f>ROUND((SUM(BH119:BH148)),  2)</f>
        <v>0</v>
      </c>
      <c r="I36" s="89">
        <v>0.15</v>
      </c>
      <c r="J36" s="88">
        <f>0</f>
        <v>0</v>
      </c>
      <c r="L36" s="29"/>
    </row>
    <row r="37" spans="2:12" s="1" customFormat="1" ht="14.45" hidden="1" customHeight="1">
      <c r="B37" s="29"/>
      <c r="E37" s="24" t="s">
        <v>46</v>
      </c>
      <c r="F37" s="88">
        <f>ROUND((SUM(BI119:BI148)),  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39"/>
      <c r="J50" s="39"/>
      <c r="K50" s="39"/>
      <c r="L50" s="2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1" customFormat="1">
      <c r="B61" s="29"/>
      <c r="D61" s="40" t="s">
        <v>52</v>
      </c>
      <c r="E61" s="31"/>
      <c r="F61" s="96" t="s">
        <v>53</v>
      </c>
      <c r="G61" s="40" t="s">
        <v>52</v>
      </c>
      <c r="H61" s="31"/>
      <c r="I61" s="31"/>
      <c r="J61" s="97" t="s">
        <v>53</v>
      </c>
      <c r="K61" s="31"/>
      <c r="L61" s="2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1" customFormat="1">
      <c r="B65" s="29"/>
      <c r="D65" s="38" t="s">
        <v>54</v>
      </c>
      <c r="E65" s="39"/>
      <c r="F65" s="39"/>
      <c r="G65" s="38" t="s">
        <v>55</v>
      </c>
      <c r="H65" s="39"/>
      <c r="I65" s="39"/>
      <c r="J65" s="39"/>
      <c r="K65" s="39"/>
      <c r="L65" s="2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1" customFormat="1">
      <c r="B76" s="29"/>
      <c r="D76" s="40" t="s">
        <v>52</v>
      </c>
      <c r="E76" s="31"/>
      <c r="F76" s="96" t="s">
        <v>53</v>
      </c>
      <c r="G76" s="40" t="s">
        <v>52</v>
      </c>
      <c r="H76" s="31"/>
      <c r="I76" s="31"/>
      <c r="J76" s="97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5" customHeight="1">
      <c r="B82" s="29"/>
      <c r="C82" s="18" t="s">
        <v>101</v>
      </c>
      <c r="L82" s="29"/>
    </row>
    <row r="83" spans="2:47" s="1" customFormat="1" ht="6.95" customHeight="1">
      <c r="B83" s="29"/>
      <c r="L83" s="29"/>
    </row>
    <row r="84" spans="2:47" s="1" customFormat="1" ht="12" customHeight="1">
      <c r="B84" s="29"/>
      <c r="C84" s="24" t="s">
        <v>16</v>
      </c>
      <c r="L84" s="29"/>
    </row>
    <row r="85" spans="2:47" s="1" customFormat="1" ht="14.45" customHeight="1">
      <c r="B85" s="29"/>
      <c r="E85" s="208" t="str">
        <f>E7</f>
        <v>LC Červená - rekonstrukce lesní cesty ze  2L na 1L</v>
      </c>
      <c r="F85" s="209"/>
      <c r="G85" s="209"/>
      <c r="H85" s="209"/>
      <c r="L85" s="29"/>
    </row>
    <row r="86" spans="2:47" s="1" customFormat="1" ht="12" customHeight="1">
      <c r="B86" s="29"/>
      <c r="C86" s="24" t="s">
        <v>98</v>
      </c>
      <c r="L86" s="29"/>
    </row>
    <row r="87" spans="2:47" s="1" customFormat="1" ht="14.45" customHeight="1">
      <c r="B87" s="29"/>
      <c r="E87" s="198" t="str">
        <f>E9</f>
        <v xml:space="preserve">SO 01.1 - Rekonstrukce lesní cesty Červená </v>
      </c>
      <c r="F87" s="207"/>
      <c r="G87" s="207"/>
      <c r="H87" s="207"/>
      <c r="L87" s="29"/>
    </row>
    <row r="88" spans="2:47" s="1" customFormat="1" ht="6.95" customHeight="1">
      <c r="B88" s="29"/>
      <c r="L88" s="29"/>
    </row>
    <row r="89" spans="2:47" s="1" customFormat="1" ht="12" customHeight="1">
      <c r="B89" s="29"/>
      <c r="C89" s="24" t="s">
        <v>20</v>
      </c>
      <c r="F89" s="22" t="str">
        <f>F12</f>
        <v>Karlovy Vary</v>
      </c>
      <c r="I89" s="24" t="s">
        <v>22</v>
      </c>
      <c r="J89" s="49" t="str">
        <f>IF(J12="","",J12)</f>
        <v>10. 4. 2018</v>
      </c>
      <c r="L89" s="29"/>
    </row>
    <row r="90" spans="2:47" s="1" customFormat="1" ht="6.95" customHeight="1">
      <c r="B90" s="29"/>
      <c r="L90" s="29"/>
    </row>
    <row r="91" spans="2:47" s="1" customFormat="1" ht="15.6" customHeight="1">
      <c r="B91" s="29"/>
      <c r="C91" s="24" t="s">
        <v>24</v>
      </c>
      <c r="F91" s="22" t="str">
        <f>E15</f>
        <v>Lázeňské lesy K.Vary</v>
      </c>
      <c r="I91" s="24" t="s">
        <v>30</v>
      </c>
      <c r="J91" s="27" t="str">
        <f>E21</f>
        <v>PONTIKA s.r.o.</v>
      </c>
      <c r="L91" s="29"/>
    </row>
    <row r="92" spans="2:47" s="1" customFormat="1" ht="15.6" customHeight="1">
      <c r="B92" s="29"/>
      <c r="C92" s="24" t="s">
        <v>28</v>
      </c>
      <c r="F92" s="22" t="str">
        <f>IF(E18="","",E18)</f>
        <v>Vyplň údaj</v>
      </c>
      <c r="I92" s="24" t="s">
        <v>33</v>
      </c>
      <c r="J92" s="27" t="str">
        <f>E24</f>
        <v>Durdíková Jitka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98" t="s">
        <v>102</v>
      </c>
      <c r="D94" s="90"/>
      <c r="E94" s="90"/>
      <c r="F94" s="90"/>
      <c r="G94" s="90"/>
      <c r="H94" s="90"/>
      <c r="I94" s="90"/>
      <c r="J94" s="99" t="s">
        <v>103</v>
      </c>
      <c r="K94" s="90"/>
      <c r="L94" s="29"/>
    </row>
    <row r="95" spans="2:47" s="1" customFormat="1" ht="10.35" customHeight="1">
      <c r="B95" s="29"/>
      <c r="L95" s="29"/>
    </row>
    <row r="96" spans="2:47" s="1" customFormat="1" ht="22.9" customHeight="1">
      <c r="B96" s="29"/>
      <c r="C96" s="100" t="s">
        <v>104</v>
      </c>
      <c r="J96" s="63">
        <f>J119</f>
        <v>0</v>
      </c>
      <c r="L96" s="29"/>
      <c r="AU96" s="14" t="s">
        <v>105</v>
      </c>
    </row>
    <row r="97" spans="2:12" s="8" customFormat="1" ht="24.95" customHeight="1">
      <c r="B97" s="101"/>
      <c r="D97" s="102" t="s">
        <v>106</v>
      </c>
      <c r="E97" s="103"/>
      <c r="F97" s="103"/>
      <c r="G97" s="103"/>
      <c r="H97" s="103"/>
      <c r="I97" s="103"/>
      <c r="J97" s="104">
        <f>J120</f>
        <v>0</v>
      </c>
      <c r="L97" s="101"/>
    </row>
    <row r="98" spans="2:12" s="9" customFormat="1" ht="19.899999999999999" customHeight="1">
      <c r="B98" s="105"/>
      <c r="D98" s="106" t="s">
        <v>107</v>
      </c>
      <c r="E98" s="107"/>
      <c r="F98" s="107"/>
      <c r="G98" s="107"/>
      <c r="H98" s="107"/>
      <c r="I98" s="107"/>
      <c r="J98" s="108">
        <f>J121</f>
        <v>0</v>
      </c>
      <c r="L98" s="105"/>
    </row>
    <row r="99" spans="2:12" s="9" customFormat="1" ht="19.899999999999999" customHeight="1">
      <c r="B99" s="105"/>
      <c r="D99" s="106" t="s">
        <v>108</v>
      </c>
      <c r="E99" s="107"/>
      <c r="F99" s="107"/>
      <c r="G99" s="107"/>
      <c r="H99" s="107"/>
      <c r="I99" s="107"/>
      <c r="J99" s="108">
        <f>J135</f>
        <v>0</v>
      </c>
      <c r="L99" s="105"/>
    </row>
    <row r="100" spans="2:12" s="1" customFormat="1" ht="21.75" customHeight="1">
      <c r="B100" s="29"/>
      <c r="L100" s="29"/>
    </row>
    <row r="101" spans="2:12" s="1" customFormat="1" ht="6.9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29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9"/>
    </row>
    <row r="106" spans="2:12" s="1" customFormat="1" ht="24.95" customHeight="1">
      <c r="B106" s="29"/>
      <c r="C106" s="18" t="s">
        <v>109</v>
      </c>
      <c r="L106" s="29"/>
    </row>
    <row r="107" spans="2:12" s="1" customFormat="1" ht="6.95" customHeight="1">
      <c r="B107" s="29"/>
      <c r="L107" s="29"/>
    </row>
    <row r="108" spans="2:12" s="1" customFormat="1" ht="12" customHeight="1">
      <c r="B108" s="29"/>
      <c r="C108" s="24" t="s">
        <v>16</v>
      </c>
      <c r="L108" s="29"/>
    </row>
    <row r="109" spans="2:12" s="1" customFormat="1" ht="14.45" customHeight="1">
      <c r="B109" s="29"/>
      <c r="E109" s="208" t="str">
        <f>E7</f>
        <v>LC Červená - rekonstrukce lesní cesty ze  2L na 1L</v>
      </c>
      <c r="F109" s="209"/>
      <c r="G109" s="209"/>
      <c r="H109" s="209"/>
      <c r="L109" s="29"/>
    </row>
    <row r="110" spans="2:12" s="1" customFormat="1" ht="12" customHeight="1">
      <c r="B110" s="29"/>
      <c r="C110" s="24" t="s">
        <v>98</v>
      </c>
      <c r="L110" s="29"/>
    </row>
    <row r="111" spans="2:12" s="1" customFormat="1" ht="14.45" customHeight="1">
      <c r="B111" s="29"/>
      <c r="E111" s="198" t="str">
        <f>E9</f>
        <v xml:space="preserve">SO 01.1 - Rekonstrukce lesní cesty Červená </v>
      </c>
      <c r="F111" s="207"/>
      <c r="G111" s="207"/>
      <c r="H111" s="207"/>
      <c r="L111" s="29"/>
    </row>
    <row r="112" spans="2:12" s="1" customFormat="1" ht="6.95" customHeight="1">
      <c r="B112" s="29"/>
      <c r="L112" s="29"/>
    </row>
    <row r="113" spans="2:65" s="1" customFormat="1" ht="12" customHeight="1">
      <c r="B113" s="29"/>
      <c r="C113" s="24" t="s">
        <v>20</v>
      </c>
      <c r="F113" s="22" t="str">
        <f>F12</f>
        <v>Karlovy Vary</v>
      </c>
      <c r="I113" s="24" t="s">
        <v>22</v>
      </c>
      <c r="J113" s="49" t="str">
        <f>IF(J12="","",J12)</f>
        <v>10. 4. 2018</v>
      </c>
      <c r="L113" s="29"/>
    </row>
    <row r="114" spans="2:65" s="1" customFormat="1" ht="6.95" customHeight="1">
      <c r="B114" s="29"/>
      <c r="L114" s="29"/>
    </row>
    <row r="115" spans="2:65" s="1" customFormat="1" ht="15.6" customHeight="1">
      <c r="B115" s="29"/>
      <c r="C115" s="24" t="s">
        <v>24</v>
      </c>
      <c r="F115" s="22" t="str">
        <f>E15</f>
        <v>Lázeňské lesy K.Vary</v>
      </c>
      <c r="I115" s="24" t="s">
        <v>30</v>
      </c>
      <c r="J115" s="27" t="str">
        <f>E21</f>
        <v>PONTIKA s.r.o.</v>
      </c>
      <c r="L115" s="29"/>
    </row>
    <row r="116" spans="2:65" s="1" customFormat="1" ht="15.6" customHeight="1">
      <c r="B116" s="29"/>
      <c r="C116" s="24" t="s">
        <v>28</v>
      </c>
      <c r="F116" s="22" t="str">
        <f>IF(E18="","",E18)</f>
        <v>Vyplň údaj</v>
      </c>
      <c r="I116" s="24" t="s">
        <v>33</v>
      </c>
      <c r="J116" s="27" t="str">
        <f>E24</f>
        <v>Durdíková Jitka</v>
      </c>
      <c r="L116" s="29"/>
    </row>
    <row r="117" spans="2:65" s="1" customFormat="1" ht="10.35" customHeight="1">
      <c r="B117" s="29"/>
      <c r="L117" s="29"/>
    </row>
    <row r="118" spans="2:65" s="10" customFormat="1" ht="29.25" customHeight="1">
      <c r="B118" s="109"/>
      <c r="C118" s="110" t="s">
        <v>110</v>
      </c>
      <c r="D118" s="111" t="s">
        <v>62</v>
      </c>
      <c r="E118" s="111" t="s">
        <v>58</v>
      </c>
      <c r="F118" s="111" t="s">
        <v>59</v>
      </c>
      <c r="G118" s="111" t="s">
        <v>111</v>
      </c>
      <c r="H118" s="111" t="s">
        <v>112</v>
      </c>
      <c r="I118" s="111" t="s">
        <v>113</v>
      </c>
      <c r="J118" s="111" t="s">
        <v>103</v>
      </c>
      <c r="K118" s="112" t="s">
        <v>114</v>
      </c>
      <c r="L118" s="109"/>
      <c r="M118" s="56" t="s">
        <v>1</v>
      </c>
      <c r="N118" s="57" t="s">
        <v>41</v>
      </c>
      <c r="O118" s="57" t="s">
        <v>115</v>
      </c>
      <c r="P118" s="57" t="s">
        <v>116</v>
      </c>
      <c r="Q118" s="57" t="s">
        <v>117</v>
      </c>
      <c r="R118" s="57" t="s">
        <v>118</v>
      </c>
      <c r="S118" s="57" t="s">
        <v>119</v>
      </c>
      <c r="T118" s="58" t="s">
        <v>120</v>
      </c>
    </row>
    <row r="119" spans="2:65" s="1" customFormat="1" ht="22.9" customHeight="1">
      <c r="B119" s="29"/>
      <c r="C119" s="61" t="s">
        <v>121</v>
      </c>
      <c r="J119" s="113">
        <f>BK119</f>
        <v>0</v>
      </c>
      <c r="L119" s="29"/>
      <c r="M119" s="59"/>
      <c r="N119" s="50"/>
      <c r="O119" s="50"/>
      <c r="P119" s="114">
        <f>P120</f>
        <v>0</v>
      </c>
      <c r="Q119" s="50"/>
      <c r="R119" s="114">
        <f>R120</f>
        <v>0</v>
      </c>
      <c r="S119" s="50"/>
      <c r="T119" s="115">
        <f>T120</f>
        <v>0</v>
      </c>
      <c r="AT119" s="14" t="s">
        <v>76</v>
      </c>
      <c r="AU119" s="14" t="s">
        <v>105</v>
      </c>
      <c r="BK119" s="116">
        <f>BK120</f>
        <v>0</v>
      </c>
    </row>
    <row r="120" spans="2:65" s="11" customFormat="1" ht="25.9" customHeight="1">
      <c r="B120" s="117"/>
      <c r="D120" s="118" t="s">
        <v>76</v>
      </c>
      <c r="E120" s="119" t="s">
        <v>122</v>
      </c>
      <c r="F120" s="119" t="s">
        <v>123</v>
      </c>
      <c r="I120" s="120"/>
      <c r="J120" s="121">
        <f>BK120</f>
        <v>0</v>
      </c>
      <c r="L120" s="117"/>
      <c r="M120" s="122"/>
      <c r="P120" s="123">
        <f>P121+P135</f>
        <v>0</v>
      </c>
      <c r="R120" s="123">
        <f>R121+R135</f>
        <v>0</v>
      </c>
      <c r="T120" s="124">
        <f>T121+T135</f>
        <v>0</v>
      </c>
      <c r="AR120" s="118" t="s">
        <v>85</v>
      </c>
      <c r="AT120" s="125" t="s">
        <v>76</v>
      </c>
      <c r="AU120" s="125" t="s">
        <v>77</v>
      </c>
      <c r="AY120" s="118" t="s">
        <v>124</v>
      </c>
      <c r="BK120" s="126">
        <f>BK121+BK135</f>
        <v>0</v>
      </c>
    </row>
    <row r="121" spans="2:65" s="11" customFormat="1" ht="22.9" customHeight="1">
      <c r="B121" s="117"/>
      <c r="D121" s="118" t="s">
        <v>76</v>
      </c>
      <c r="E121" s="127" t="s">
        <v>85</v>
      </c>
      <c r="F121" s="127" t="s">
        <v>125</v>
      </c>
      <c r="I121" s="120"/>
      <c r="J121" s="128">
        <f>BK121</f>
        <v>0</v>
      </c>
      <c r="L121" s="117"/>
      <c r="M121" s="122"/>
      <c r="P121" s="123">
        <f>SUM(P122:P134)</f>
        <v>0</v>
      </c>
      <c r="R121" s="123">
        <f>SUM(R122:R134)</f>
        <v>0</v>
      </c>
      <c r="T121" s="124">
        <f>SUM(T122:T134)</f>
        <v>0</v>
      </c>
      <c r="AR121" s="118" t="s">
        <v>85</v>
      </c>
      <c r="AT121" s="125" t="s">
        <v>76</v>
      </c>
      <c r="AU121" s="125" t="s">
        <v>85</v>
      </c>
      <c r="AY121" s="118" t="s">
        <v>124</v>
      </c>
      <c r="BK121" s="126">
        <f>SUM(BK122:BK134)</f>
        <v>0</v>
      </c>
    </row>
    <row r="122" spans="2:65" s="1" customFormat="1" ht="13.9" customHeight="1">
      <c r="B122" s="29"/>
      <c r="C122" s="129" t="s">
        <v>85</v>
      </c>
      <c r="D122" s="129" t="s">
        <v>126</v>
      </c>
      <c r="E122" s="130" t="s">
        <v>127</v>
      </c>
      <c r="F122" s="131" t="s">
        <v>128</v>
      </c>
      <c r="G122" s="132" t="s">
        <v>129</v>
      </c>
      <c r="H122" s="133">
        <v>581.97299999999996</v>
      </c>
      <c r="I122" s="134"/>
      <c r="J122" s="135">
        <f>ROUND(I122*H122,2)</f>
        <v>0</v>
      </c>
      <c r="K122" s="131" t="s">
        <v>130</v>
      </c>
      <c r="L122" s="29"/>
      <c r="M122" s="136" t="s">
        <v>1</v>
      </c>
      <c r="N122" s="137" t="s">
        <v>42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131</v>
      </c>
      <c r="AT122" s="140" t="s">
        <v>126</v>
      </c>
      <c r="AU122" s="140" t="s">
        <v>87</v>
      </c>
      <c r="AY122" s="14" t="s">
        <v>124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4" t="s">
        <v>85</v>
      </c>
      <c r="BK122" s="141">
        <f>ROUND(I122*H122,2)</f>
        <v>0</v>
      </c>
      <c r="BL122" s="14" t="s">
        <v>131</v>
      </c>
      <c r="BM122" s="140" t="s">
        <v>132</v>
      </c>
    </row>
    <row r="123" spans="2:65" s="1" customFormat="1">
      <c r="B123" s="29"/>
      <c r="D123" s="142" t="s">
        <v>133</v>
      </c>
      <c r="F123" s="143" t="s">
        <v>134</v>
      </c>
      <c r="I123" s="144"/>
      <c r="L123" s="29"/>
      <c r="M123" s="145"/>
      <c r="T123" s="53"/>
      <c r="AT123" s="14" t="s">
        <v>133</v>
      </c>
      <c r="AU123" s="14" t="s">
        <v>87</v>
      </c>
    </row>
    <row r="124" spans="2:65" s="12" customFormat="1">
      <c r="B124" s="146"/>
      <c r="D124" s="142" t="s">
        <v>135</v>
      </c>
      <c r="E124" s="147" t="s">
        <v>1</v>
      </c>
      <c r="F124" s="148" t="s">
        <v>136</v>
      </c>
      <c r="H124" s="149">
        <v>566.39800000000002</v>
      </c>
      <c r="I124" s="150"/>
      <c r="L124" s="146"/>
      <c r="M124" s="151"/>
      <c r="T124" s="152"/>
      <c r="AT124" s="147" t="s">
        <v>135</v>
      </c>
      <c r="AU124" s="147" t="s">
        <v>87</v>
      </c>
      <c r="AV124" s="12" t="s">
        <v>87</v>
      </c>
      <c r="AW124" s="12" t="s">
        <v>32</v>
      </c>
      <c r="AX124" s="12" t="s">
        <v>77</v>
      </c>
      <c r="AY124" s="147" t="s">
        <v>124</v>
      </c>
    </row>
    <row r="125" spans="2:65" s="12" customFormat="1">
      <c r="B125" s="146"/>
      <c r="D125" s="142" t="s">
        <v>135</v>
      </c>
      <c r="E125" s="147" t="s">
        <v>1</v>
      </c>
      <c r="F125" s="148" t="s">
        <v>137</v>
      </c>
      <c r="H125" s="149">
        <v>15.574999999999999</v>
      </c>
      <c r="I125" s="150"/>
      <c r="L125" s="146"/>
      <c r="M125" s="151"/>
      <c r="T125" s="152"/>
      <c r="AT125" s="147" t="s">
        <v>135</v>
      </c>
      <c r="AU125" s="147" t="s">
        <v>87</v>
      </c>
      <c r="AV125" s="12" t="s">
        <v>87</v>
      </c>
      <c r="AW125" s="12" t="s">
        <v>32</v>
      </c>
      <c r="AX125" s="12" t="s">
        <v>77</v>
      </c>
      <c r="AY125" s="147" t="s">
        <v>124</v>
      </c>
    </row>
    <row r="126" spans="2:65" s="1" customFormat="1" ht="13.9" customHeight="1">
      <c r="B126" s="29"/>
      <c r="C126" s="129" t="s">
        <v>87</v>
      </c>
      <c r="D126" s="129" t="s">
        <v>126</v>
      </c>
      <c r="E126" s="130" t="s">
        <v>138</v>
      </c>
      <c r="F126" s="131" t="s">
        <v>139</v>
      </c>
      <c r="G126" s="132" t="s">
        <v>129</v>
      </c>
      <c r="H126" s="133">
        <v>581.97299999999996</v>
      </c>
      <c r="I126" s="134"/>
      <c r="J126" s="135">
        <f>ROUND(I126*H126,2)</f>
        <v>0</v>
      </c>
      <c r="K126" s="131" t="s">
        <v>130</v>
      </c>
      <c r="L126" s="29"/>
      <c r="M126" s="136" t="s">
        <v>1</v>
      </c>
      <c r="N126" s="137" t="s">
        <v>42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131</v>
      </c>
      <c r="AT126" s="140" t="s">
        <v>126</v>
      </c>
      <c r="AU126" s="140" t="s">
        <v>87</v>
      </c>
      <c r="AY126" s="14" t="s">
        <v>124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4" t="s">
        <v>85</v>
      </c>
      <c r="BK126" s="141">
        <f>ROUND(I126*H126,2)</f>
        <v>0</v>
      </c>
      <c r="BL126" s="14" t="s">
        <v>131</v>
      </c>
      <c r="BM126" s="140" t="s">
        <v>140</v>
      </c>
    </row>
    <row r="127" spans="2:65" s="1" customFormat="1">
      <c r="B127" s="29"/>
      <c r="D127" s="142" t="s">
        <v>133</v>
      </c>
      <c r="F127" s="143" t="s">
        <v>141</v>
      </c>
      <c r="I127" s="144"/>
      <c r="L127" s="29"/>
      <c r="M127" s="145"/>
      <c r="T127" s="53"/>
      <c r="AT127" s="14" t="s">
        <v>133</v>
      </c>
      <c r="AU127" s="14" t="s">
        <v>87</v>
      </c>
    </row>
    <row r="128" spans="2:65" s="1" customFormat="1" ht="13.9" customHeight="1">
      <c r="B128" s="29"/>
      <c r="C128" s="129" t="s">
        <v>142</v>
      </c>
      <c r="D128" s="129" t="s">
        <v>126</v>
      </c>
      <c r="E128" s="130" t="s">
        <v>143</v>
      </c>
      <c r="F128" s="131" t="s">
        <v>144</v>
      </c>
      <c r="G128" s="132" t="s">
        <v>129</v>
      </c>
      <c r="H128" s="133">
        <v>581.97299999999996</v>
      </c>
      <c r="I128" s="134"/>
      <c r="J128" s="135">
        <f>ROUND(I128*H128,2)</f>
        <v>0</v>
      </c>
      <c r="K128" s="131" t="s">
        <v>130</v>
      </c>
      <c r="L128" s="29"/>
      <c r="M128" s="136" t="s">
        <v>1</v>
      </c>
      <c r="N128" s="137" t="s">
        <v>42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131</v>
      </c>
      <c r="AT128" s="140" t="s">
        <v>126</v>
      </c>
      <c r="AU128" s="140" t="s">
        <v>87</v>
      </c>
      <c r="AY128" s="14" t="s">
        <v>124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4" t="s">
        <v>85</v>
      </c>
      <c r="BK128" s="141">
        <f>ROUND(I128*H128,2)</f>
        <v>0</v>
      </c>
      <c r="BL128" s="14" t="s">
        <v>131</v>
      </c>
      <c r="BM128" s="140" t="s">
        <v>145</v>
      </c>
    </row>
    <row r="129" spans="2:65" s="1" customFormat="1">
      <c r="B129" s="29"/>
      <c r="D129" s="142" t="s">
        <v>133</v>
      </c>
      <c r="F129" s="143" t="s">
        <v>146</v>
      </c>
      <c r="I129" s="144"/>
      <c r="L129" s="29"/>
      <c r="M129" s="145"/>
      <c r="T129" s="53"/>
      <c r="AT129" s="14" t="s">
        <v>133</v>
      </c>
      <c r="AU129" s="14" t="s">
        <v>87</v>
      </c>
    </row>
    <row r="130" spans="2:65" s="1" customFormat="1" ht="13.9" customHeight="1">
      <c r="B130" s="29"/>
      <c r="C130" s="129" t="s">
        <v>131</v>
      </c>
      <c r="D130" s="129" t="s">
        <v>126</v>
      </c>
      <c r="E130" s="130" t="s">
        <v>147</v>
      </c>
      <c r="F130" s="131" t="s">
        <v>148</v>
      </c>
      <c r="G130" s="132" t="s">
        <v>149</v>
      </c>
      <c r="H130" s="133">
        <v>400</v>
      </c>
      <c r="I130" s="134"/>
      <c r="J130" s="135">
        <f>ROUND(I130*H130,2)</f>
        <v>0</v>
      </c>
      <c r="K130" s="131" t="s">
        <v>130</v>
      </c>
      <c r="L130" s="29"/>
      <c r="M130" s="136" t="s">
        <v>1</v>
      </c>
      <c r="N130" s="137" t="s">
        <v>42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131</v>
      </c>
      <c r="AT130" s="140" t="s">
        <v>126</v>
      </c>
      <c r="AU130" s="140" t="s">
        <v>87</v>
      </c>
      <c r="AY130" s="14" t="s">
        <v>124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85</v>
      </c>
      <c r="BK130" s="141">
        <f>ROUND(I130*H130,2)</f>
        <v>0</v>
      </c>
      <c r="BL130" s="14" t="s">
        <v>131</v>
      </c>
      <c r="BM130" s="140" t="s">
        <v>150</v>
      </c>
    </row>
    <row r="131" spans="2:65" s="1" customFormat="1">
      <c r="B131" s="29"/>
      <c r="D131" s="142" t="s">
        <v>133</v>
      </c>
      <c r="F131" s="143" t="s">
        <v>151</v>
      </c>
      <c r="I131" s="144"/>
      <c r="L131" s="29"/>
      <c r="M131" s="145"/>
      <c r="T131" s="53"/>
      <c r="AT131" s="14" t="s">
        <v>133</v>
      </c>
      <c r="AU131" s="14" t="s">
        <v>87</v>
      </c>
    </row>
    <row r="132" spans="2:65" s="12" customFormat="1">
      <c r="B132" s="146"/>
      <c r="D132" s="142" t="s">
        <v>135</v>
      </c>
      <c r="E132" s="147" t="s">
        <v>1</v>
      </c>
      <c r="F132" s="148" t="s">
        <v>152</v>
      </c>
      <c r="H132" s="149">
        <v>400</v>
      </c>
      <c r="I132" s="150"/>
      <c r="L132" s="146"/>
      <c r="M132" s="151"/>
      <c r="T132" s="152"/>
      <c r="AT132" s="147" t="s">
        <v>135</v>
      </c>
      <c r="AU132" s="147" t="s">
        <v>87</v>
      </c>
      <c r="AV132" s="12" t="s">
        <v>87</v>
      </c>
      <c r="AW132" s="12" t="s">
        <v>32</v>
      </c>
      <c r="AX132" s="12" t="s">
        <v>77</v>
      </c>
      <c r="AY132" s="147" t="s">
        <v>124</v>
      </c>
    </row>
    <row r="133" spans="2:65" s="1" customFormat="1" ht="13.9" customHeight="1">
      <c r="B133" s="29"/>
      <c r="C133" s="129" t="s">
        <v>153</v>
      </c>
      <c r="D133" s="129" t="s">
        <v>126</v>
      </c>
      <c r="E133" s="130" t="s">
        <v>154</v>
      </c>
      <c r="F133" s="131" t="s">
        <v>155</v>
      </c>
      <c r="G133" s="132" t="s">
        <v>149</v>
      </c>
      <c r="H133" s="133">
        <v>400</v>
      </c>
      <c r="I133" s="134"/>
      <c r="J133" s="135">
        <f>ROUND(I133*H133,2)</f>
        <v>0</v>
      </c>
      <c r="K133" s="131" t="s">
        <v>130</v>
      </c>
      <c r="L133" s="29"/>
      <c r="M133" s="136" t="s">
        <v>1</v>
      </c>
      <c r="N133" s="137" t="s">
        <v>42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131</v>
      </c>
      <c r="AT133" s="140" t="s">
        <v>126</v>
      </c>
      <c r="AU133" s="140" t="s">
        <v>87</v>
      </c>
      <c r="AY133" s="14" t="s">
        <v>124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4" t="s">
        <v>85</v>
      </c>
      <c r="BK133" s="141">
        <f>ROUND(I133*H133,2)</f>
        <v>0</v>
      </c>
      <c r="BL133" s="14" t="s">
        <v>131</v>
      </c>
      <c r="BM133" s="140" t="s">
        <v>156</v>
      </c>
    </row>
    <row r="134" spans="2:65" s="1" customFormat="1">
      <c r="B134" s="29"/>
      <c r="D134" s="142" t="s">
        <v>133</v>
      </c>
      <c r="F134" s="143" t="s">
        <v>157</v>
      </c>
      <c r="I134" s="144"/>
      <c r="L134" s="29"/>
      <c r="M134" s="145"/>
      <c r="T134" s="53"/>
      <c r="AT134" s="14" t="s">
        <v>133</v>
      </c>
      <c r="AU134" s="14" t="s">
        <v>87</v>
      </c>
    </row>
    <row r="135" spans="2:65" s="11" customFormat="1" ht="22.9" customHeight="1">
      <c r="B135" s="117"/>
      <c r="D135" s="118" t="s">
        <v>76</v>
      </c>
      <c r="E135" s="127" t="s">
        <v>153</v>
      </c>
      <c r="F135" s="127" t="s">
        <v>158</v>
      </c>
      <c r="I135" s="120"/>
      <c r="J135" s="128">
        <f>BK135</f>
        <v>0</v>
      </c>
      <c r="L135" s="117"/>
      <c r="M135" s="122"/>
      <c r="P135" s="123">
        <f>SUM(P136:P148)</f>
        <v>0</v>
      </c>
      <c r="R135" s="123">
        <f>SUM(R136:R148)</f>
        <v>0</v>
      </c>
      <c r="T135" s="124">
        <f>SUM(T136:T148)</f>
        <v>0</v>
      </c>
      <c r="AR135" s="118" t="s">
        <v>85</v>
      </c>
      <c r="AT135" s="125" t="s">
        <v>76</v>
      </c>
      <c r="AU135" s="125" t="s">
        <v>85</v>
      </c>
      <c r="AY135" s="118" t="s">
        <v>124</v>
      </c>
      <c r="BK135" s="126">
        <f>SUM(BK136:BK148)</f>
        <v>0</v>
      </c>
    </row>
    <row r="136" spans="2:65" s="1" customFormat="1" ht="13.9" customHeight="1">
      <c r="B136" s="29"/>
      <c r="C136" s="129" t="s">
        <v>159</v>
      </c>
      <c r="D136" s="129" t="s">
        <v>126</v>
      </c>
      <c r="E136" s="130" t="s">
        <v>160</v>
      </c>
      <c r="F136" s="131" t="s">
        <v>161</v>
      </c>
      <c r="G136" s="132" t="s">
        <v>149</v>
      </c>
      <c r="H136" s="133">
        <v>1662.78</v>
      </c>
      <c r="I136" s="134"/>
      <c r="J136" s="135">
        <f>ROUND(I136*H136,2)</f>
        <v>0</v>
      </c>
      <c r="K136" s="131" t="s">
        <v>130</v>
      </c>
      <c r="L136" s="29"/>
      <c r="M136" s="136" t="s">
        <v>1</v>
      </c>
      <c r="N136" s="137" t="s">
        <v>42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131</v>
      </c>
      <c r="AT136" s="140" t="s">
        <v>126</v>
      </c>
      <c r="AU136" s="140" t="s">
        <v>87</v>
      </c>
      <c r="AY136" s="14" t="s">
        <v>124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4" t="s">
        <v>85</v>
      </c>
      <c r="BK136" s="141">
        <f>ROUND(I136*H136,2)</f>
        <v>0</v>
      </c>
      <c r="BL136" s="14" t="s">
        <v>131</v>
      </c>
      <c r="BM136" s="140" t="s">
        <v>162</v>
      </c>
    </row>
    <row r="137" spans="2:65" s="1" customFormat="1">
      <c r="B137" s="29"/>
      <c r="D137" s="142" t="s">
        <v>133</v>
      </c>
      <c r="F137" s="143" t="s">
        <v>163</v>
      </c>
      <c r="I137" s="144"/>
      <c r="L137" s="29"/>
      <c r="M137" s="145"/>
      <c r="T137" s="53"/>
      <c r="AT137" s="14" t="s">
        <v>133</v>
      </c>
      <c r="AU137" s="14" t="s">
        <v>87</v>
      </c>
    </row>
    <row r="138" spans="2:65" s="12" customFormat="1">
      <c r="B138" s="146"/>
      <c r="D138" s="142" t="s">
        <v>135</v>
      </c>
      <c r="E138" s="147" t="s">
        <v>1</v>
      </c>
      <c r="F138" s="148" t="s">
        <v>164</v>
      </c>
      <c r="H138" s="149">
        <v>1618.28</v>
      </c>
      <c r="I138" s="150"/>
      <c r="L138" s="146"/>
      <c r="M138" s="151"/>
      <c r="T138" s="152"/>
      <c r="AT138" s="147" t="s">
        <v>135</v>
      </c>
      <c r="AU138" s="147" t="s">
        <v>87</v>
      </c>
      <c r="AV138" s="12" t="s">
        <v>87</v>
      </c>
      <c r="AW138" s="12" t="s">
        <v>32</v>
      </c>
      <c r="AX138" s="12" t="s">
        <v>77</v>
      </c>
      <c r="AY138" s="147" t="s">
        <v>124</v>
      </c>
    </row>
    <row r="139" spans="2:65" s="12" customFormat="1">
      <c r="B139" s="146"/>
      <c r="D139" s="142" t="s">
        <v>135</v>
      </c>
      <c r="E139" s="147" t="s">
        <v>1</v>
      </c>
      <c r="F139" s="148" t="s">
        <v>165</v>
      </c>
      <c r="H139" s="149">
        <v>44.5</v>
      </c>
      <c r="I139" s="150"/>
      <c r="L139" s="146"/>
      <c r="M139" s="151"/>
      <c r="T139" s="152"/>
      <c r="AT139" s="147" t="s">
        <v>135</v>
      </c>
      <c r="AU139" s="147" t="s">
        <v>87</v>
      </c>
      <c r="AV139" s="12" t="s">
        <v>87</v>
      </c>
      <c r="AW139" s="12" t="s">
        <v>32</v>
      </c>
      <c r="AX139" s="12" t="s">
        <v>77</v>
      </c>
      <c r="AY139" s="147" t="s">
        <v>124</v>
      </c>
    </row>
    <row r="140" spans="2:65" s="1" customFormat="1" ht="13.9" customHeight="1">
      <c r="B140" s="29"/>
      <c r="C140" s="129" t="s">
        <v>166</v>
      </c>
      <c r="D140" s="129" t="s">
        <v>126</v>
      </c>
      <c r="E140" s="130" t="s">
        <v>167</v>
      </c>
      <c r="F140" s="131" t="s">
        <v>168</v>
      </c>
      <c r="G140" s="132" t="s">
        <v>149</v>
      </c>
      <c r="H140" s="133">
        <v>1258.21</v>
      </c>
      <c r="I140" s="134"/>
      <c r="J140" s="135">
        <f>ROUND(I140*H140,2)</f>
        <v>0</v>
      </c>
      <c r="K140" s="131" t="s">
        <v>1</v>
      </c>
      <c r="L140" s="29"/>
      <c r="M140" s="136" t="s">
        <v>1</v>
      </c>
      <c r="N140" s="137" t="s">
        <v>42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131</v>
      </c>
      <c r="AT140" s="140" t="s">
        <v>126</v>
      </c>
      <c r="AU140" s="140" t="s">
        <v>87</v>
      </c>
      <c r="AY140" s="14" t="s">
        <v>124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4" t="s">
        <v>85</v>
      </c>
      <c r="BK140" s="141">
        <f>ROUND(I140*H140,2)</f>
        <v>0</v>
      </c>
      <c r="BL140" s="14" t="s">
        <v>131</v>
      </c>
      <c r="BM140" s="140" t="s">
        <v>169</v>
      </c>
    </row>
    <row r="141" spans="2:65" s="1" customFormat="1">
      <c r="B141" s="29"/>
      <c r="D141" s="142" t="s">
        <v>133</v>
      </c>
      <c r="F141" s="143" t="s">
        <v>168</v>
      </c>
      <c r="I141" s="144"/>
      <c r="L141" s="29"/>
      <c r="M141" s="145"/>
      <c r="T141" s="53"/>
      <c r="AT141" s="14" t="s">
        <v>133</v>
      </c>
      <c r="AU141" s="14" t="s">
        <v>87</v>
      </c>
    </row>
    <row r="142" spans="2:65" s="1" customFormat="1">
      <c r="B142" s="29"/>
      <c r="D142" s="142" t="s">
        <v>170</v>
      </c>
      <c r="F142" s="153" t="s">
        <v>171</v>
      </c>
      <c r="I142" s="144"/>
      <c r="L142" s="29"/>
      <c r="M142" s="145"/>
      <c r="T142" s="53"/>
      <c r="AT142" s="14" t="s">
        <v>170</v>
      </c>
      <c r="AU142" s="14" t="s">
        <v>87</v>
      </c>
    </row>
    <row r="143" spans="2:65" s="12" customFormat="1">
      <c r="B143" s="146"/>
      <c r="D143" s="142" t="s">
        <v>135</v>
      </c>
      <c r="E143" s="147" t="s">
        <v>1</v>
      </c>
      <c r="F143" s="148" t="s">
        <v>172</v>
      </c>
      <c r="H143" s="149">
        <v>1213.71</v>
      </c>
      <c r="I143" s="150"/>
      <c r="L143" s="146"/>
      <c r="M143" s="151"/>
      <c r="T143" s="152"/>
      <c r="AT143" s="147" t="s">
        <v>135</v>
      </c>
      <c r="AU143" s="147" t="s">
        <v>87</v>
      </c>
      <c r="AV143" s="12" t="s">
        <v>87</v>
      </c>
      <c r="AW143" s="12" t="s">
        <v>32</v>
      </c>
      <c r="AX143" s="12" t="s">
        <v>77</v>
      </c>
      <c r="AY143" s="147" t="s">
        <v>124</v>
      </c>
    </row>
    <row r="144" spans="2:65" s="12" customFormat="1">
      <c r="B144" s="146"/>
      <c r="D144" s="142" t="s">
        <v>135</v>
      </c>
      <c r="E144" s="147" t="s">
        <v>1</v>
      </c>
      <c r="F144" s="148" t="s">
        <v>165</v>
      </c>
      <c r="H144" s="149">
        <v>44.5</v>
      </c>
      <c r="I144" s="150"/>
      <c r="L144" s="146"/>
      <c r="M144" s="151"/>
      <c r="T144" s="152"/>
      <c r="AT144" s="147" t="s">
        <v>135</v>
      </c>
      <c r="AU144" s="147" t="s">
        <v>87</v>
      </c>
      <c r="AV144" s="12" t="s">
        <v>87</v>
      </c>
      <c r="AW144" s="12" t="s">
        <v>32</v>
      </c>
      <c r="AX144" s="12" t="s">
        <v>77</v>
      </c>
      <c r="AY144" s="147" t="s">
        <v>124</v>
      </c>
    </row>
    <row r="145" spans="2:65" s="1" customFormat="1" ht="13.9" customHeight="1">
      <c r="B145" s="29"/>
      <c r="C145" s="129" t="s">
        <v>173</v>
      </c>
      <c r="D145" s="129" t="s">
        <v>126</v>
      </c>
      <c r="E145" s="130" t="s">
        <v>174</v>
      </c>
      <c r="F145" s="131" t="s">
        <v>175</v>
      </c>
      <c r="G145" s="132" t="s">
        <v>149</v>
      </c>
      <c r="H145" s="133">
        <v>406.57</v>
      </c>
      <c r="I145" s="134"/>
      <c r="J145" s="135">
        <f>ROUND(I145*H145,2)</f>
        <v>0</v>
      </c>
      <c r="K145" s="131" t="s">
        <v>1</v>
      </c>
      <c r="L145" s="29"/>
      <c r="M145" s="136" t="s">
        <v>1</v>
      </c>
      <c r="N145" s="137" t="s">
        <v>42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131</v>
      </c>
      <c r="AT145" s="140" t="s">
        <v>126</v>
      </c>
      <c r="AU145" s="140" t="s">
        <v>87</v>
      </c>
      <c r="AY145" s="14" t="s">
        <v>124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4" t="s">
        <v>85</v>
      </c>
      <c r="BK145" s="141">
        <f>ROUND(I145*H145,2)</f>
        <v>0</v>
      </c>
      <c r="BL145" s="14" t="s">
        <v>131</v>
      </c>
      <c r="BM145" s="140" t="s">
        <v>176</v>
      </c>
    </row>
    <row r="146" spans="2:65" s="1" customFormat="1">
      <c r="B146" s="29"/>
      <c r="D146" s="142" t="s">
        <v>133</v>
      </c>
      <c r="F146" s="143" t="s">
        <v>175</v>
      </c>
      <c r="I146" s="144"/>
      <c r="L146" s="29"/>
      <c r="M146" s="145"/>
      <c r="T146" s="53"/>
      <c r="AT146" s="14" t="s">
        <v>133</v>
      </c>
      <c r="AU146" s="14" t="s">
        <v>87</v>
      </c>
    </row>
    <row r="147" spans="2:65" s="12" customFormat="1">
      <c r="B147" s="146"/>
      <c r="D147" s="142" t="s">
        <v>135</v>
      </c>
      <c r="E147" s="147" t="s">
        <v>1</v>
      </c>
      <c r="F147" s="148" t="s">
        <v>177</v>
      </c>
      <c r="H147" s="149">
        <v>404.57</v>
      </c>
      <c r="I147" s="150"/>
      <c r="L147" s="146"/>
      <c r="M147" s="151"/>
      <c r="T147" s="152"/>
      <c r="AT147" s="147" t="s">
        <v>135</v>
      </c>
      <c r="AU147" s="147" t="s">
        <v>87</v>
      </c>
      <c r="AV147" s="12" t="s">
        <v>87</v>
      </c>
      <c r="AW147" s="12" t="s">
        <v>32</v>
      </c>
      <c r="AX147" s="12" t="s">
        <v>77</v>
      </c>
      <c r="AY147" s="147" t="s">
        <v>124</v>
      </c>
    </row>
    <row r="148" spans="2:65" s="12" customFormat="1">
      <c r="B148" s="146"/>
      <c r="D148" s="142" t="s">
        <v>135</v>
      </c>
      <c r="E148" s="147" t="s">
        <v>1</v>
      </c>
      <c r="F148" s="148" t="s">
        <v>178</v>
      </c>
      <c r="H148" s="149">
        <v>2</v>
      </c>
      <c r="I148" s="150"/>
      <c r="L148" s="146"/>
      <c r="M148" s="154"/>
      <c r="N148" s="155"/>
      <c r="O148" s="155"/>
      <c r="P148" s="155"/>
      <c r="Q148" s="155"/>
      <c r="R148" s="155"/>
      <c r="S148" s="155"/>
      <c r="T148" s="156"/>
      <c r="AT148" s="147" t="s">
        <v>135</v>
      </c>
      <c r="AU148" s="147" t="s">
        <v>87</v>
      </c>
      <c r="AV148" s="12" t="s">
        <v>87</v>
      </c>
      <c r="AW148" s="12" t="s">
        <v>32</v>
      </c>
      <c r="AX148" s="12" t="s">
        <v>77</v>
      </c>
      <c r="AY148" s="147" t="s">
        <v>124</v>
      </c>
    </row>
    <row r="149" spans="2:65" s="1" customFormat="1" ht="6.95" customHeight="1">
      <c r="B149" s="41"/>
      <c r="C149" s="42"/>
      <c r="D149" s="42"/>
      <c r="E149" s="42"/>
      <c r="F149" s="42"/>
      <c r="G149" s="42"/>
      <c r="H149" s="42"/>
      <c r="I149" s="42"/>
      <c r="J149" s="42"/>
      <c r="K149" s="42"/>
      <c r="L149" s="29"/>
    </row>
  </sheetData>
  <sheetProtection algorithmName="SHA-512" hashValue="0sGZp1nz/XifYgjoNm5MzBXf3cBxeowXBPZTFZcOM8hZSJ9Wk7KmrQmJPvOcSLJEcw8PksIM7t2+NOTgt4SPTw==" saltValue="7hAtYF4IEwcrcEIxYYPSdLQroxT1rYTPwtoSlKB3kVMUGGAfbigMEBuECRgx7yP2Q/nQlslKYB/zPepfUmL2ZQ==" spinCount="100000" sheet="1" objects="1" scenarios="1" formatColumns="0" formatRows="0" autoFilter="0"/>
  <autoFilter ref="C118:K148" xr:uid="{00000000-0009-0000-0000-000001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3"/>
  <sheetViews>
    <sheetView showGridLines="0" workbookViewId="0"/>
  </sheetViews>
  <sheetFormatPr defaultRowHeight="15"/>
  <cols>
    <col min="1" max="1" width="8.83203125" customWidth="1"/>
    <col min="2" max="2" width="1.1640625" customWidth="1"/>
    <col min="3" max="4" width="4.5" customWidth="1"/>
    <col min="5" max="5" width="18.33203125" customWidth="1"/>
    <col min="6" max="6" width="108" customWidth="1"/>
    <col min="7" max="7" width="8" customWidth="1"/>
    <col min="8" max="8" width="12.33203125" customWidth="1"/>
    <col min="9" max="11" width="21.5" customWidth="1"/>
    <col min="12" max="12" width="10" customWidth="1"/>
    <col min="13" max="13" width="11.5" hidden="1" customWidth="1"/>
    <col min="14" max="14" width="9.1640625" hidden="1"/>
    <col min="15" max="20" width="15.1640625" hidden="1" customWidth="1"/>
    <col min="21" max="21" width="17.5" hidden="1" customWidth="1"/>
    <col min="22" max="22" width="13.1640625" customWidth="1"/>
    <col min="23" max="23" width="17.5" customWidth="1"/>
    <col min="24" max="24" width="13.1640625" customWidth="1"/>
    <col min="25" max="25" width="16" customWidth="1"/>
    <col min="26" max="26" width="11.6640625" customWidth="1"/>
    <col min="27" max="27" width="16" customWidth="1"/>
    <col min="28" max="28" width="17.5" customWidth="1"/>
    <col min="29" max="29" width="11.6640625" customWidth="1"/>
    <col min="30" max="30" width="16" customWidth="1"/>
    <col min="31" max="31" width="17.5" customWidth="1"/>
    <col min="44" max="65" width="9.1640625" hidden="1"/>
  </cols>
  <sheetData>
    <row r="2" spans="2:46" ht="36.950000000000003" customHeight="1"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90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87</v>
      </c>
    </row>
    <row r="4" spans="2:46" ht="24.95" customHeight="1">
      <c r="B4" s="17"/>
      <c r="D4" s="18" t="s">
        <v>97</v>
      </c>
      <c r="L4" s="17"/>
      <c r="M4" s="85" t="s">
        <v>10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16</v>
      </c>
      <c r="L6" s="17"/>
    </row>
    <row r="7" spans="2:46" ht="14.45" customHeight="1">
      <c r="B7" s="17"/>
      <c r="E7" s="208" t="str">
        <f>'Rekapitulace stavby'!K6</f>
        <v>LC Červená - rekonstrukce lesní cesty ze  2L na 1L</v>
      </c>
      <c r="F7" s="209"/>
      <c r="G7" s="209"/>
      <c r="H7" s="209"/>
      <c r="L7" s="17"/>
    </row>
    <row r="8" spans="2:46" s="1" customFormat="1" ht="12" customHeight="1">
      <c r="B8" s="29"/>
      <c r="D8" s="24" t="s">
        <v>98</v>
      </c>
      <c r="L8" s="29"/>
    </row>
    <row r="9" spans="2:46" s="1" customFormat="1" ht="14.45" customHeight="1">
      <c r="B9" s="29"/>
      <c r="E9" s="198" t="s">
        <v>179</v>
      </c>
      <c r="F9" s="207"/>
      <c r="G9" s="207"/>
      <c r="H9" s="207"/>
      <c r="L9" s="29"/>
    </row>
    <row r="10" spans="2:46" s="1" customFormat="1">
      <c r="B10" s="29"/>
      <c r="L10" s="29"/>
    </row>
    <row r="11" spans="2:46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46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10. 4. 2018</v>
      </c>
      <c r="L12" s="29"/>
    </row>
    <row r="13" spans="2:46" s="1" customFormat="1" ht="10.9" customHeight="1">
      <c r="B13" s="29"/>
      <c r="L13" s="29"/>
    </row>
    <row r="14" spans="2:46" s="1" customFormat="1" ht="12" customHeight="1">
      <c r="B14" s="29"/>
      <c r="D14" s="24" t="s">
        <v>24</v>
      </c>
      <c r="I14" s="24" t="s">
        <v>25</v>
      </c>
      <c r="J14" s="22" t="s">
        <v>1</v>
      </c>
      <c r="L14" s="29"/>
    </row>
    <row r="15" spans="2:46" s="1" customFormat="1" ht="18" customHeight="1">
      <c r="B15" s="29"/>
      <c r="E15" s="22" t="s">
        <v>26</v>
      </c>
      <c r="I15" s="24" t="s">
        <v>27</v>
      </c>
      <c r="J15" s="22" t="s">
        <v>1</v>
      </c>
      <c r="L15" s="29"/>
    </row>
    <row r="16" spans="2:46" s="1" customFormat="1" ht="6.95" customHeight="1">
      <c r="B16" s="29"/>
      <c r="L16" s="29"/>
    </row>
    <row r="17" spans="2:12" s="1" customFormat="1" ht="12" customHeight="1">
      <c r="B17" s="29"/>
      <c r="D17" s="24" t="s">
        <v>28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80"/>
      <c r="G18" s="180"/>
      <c r="H18" s="180"/>
      <c r="I18" s="24" t="s">
        <v>27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30</v>
      </c>
      <c r="I20" s="24" t="s">
        <v>25</v>
      </c>
      <c r="J20" s="22" t="s">
        <v>1</v>
      </c>
      <c r="L20" s="29"/>
    </row>
    <row r="21" spans="2:12" s="1" customFormat="1" ht="18" customHeight="1">
      <c r="B21" s="29"/>
      <c r="E21" s="22" t="s">
        <v>31</v>
      </c>
      <c r="I21" s="24" t="s">
        <v>27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33</v>
      </c>
      <c r="I23" s="24" t="s">
        <v>25</v>
      </c>
      <c r="J23" s="22" t="s">
        <v>1</v>
      </c>
      <c r="L23" s="29"/>
    </row>
    <row r="24" spans="2:12" s="1" customFormat="1" ht="18" customHeight="1">
      <c r="B24" s="29"/>
      <c r="E24" s="22" t="s">
        <v>34</v>
      </c>
      <c r="I24" s="24" t="s">
        <v>27</v>
      </c>
      <c r="J24" s="22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35</v>
      </c>
      <c r="L26" s="29"/>
    </row>
    <row r="27" spans="2:12" s="7" customFormat="1" ht="60" customHeight="1">
      <c r="B27" s="86"/>
      <c r="E27" s="184" t="s">
        <v>100</v>
      </c>
      <c r="F27" s="184"/>
      <c r="G27" s="184"/>
      <c r="H27" s="184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37</v>
      </c>
      <c r="J30" s="63">
        <f>ROUND(J121, 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32" t="s">
        <v>38</v>
      </c>
      <c r="J32" s="32" t="s">
        <v>40</v>
      </c>
      <c r="L32" s="29"/>
    </row>
    <row r="33" spans="2:12" s="1" customFormat="1" ht="14.45" customHeight="1">
      <c r="B33" s="29"/>
      <c r="D33" s="52" t="s">
        <v>41</v>
      </c>
      <c r="E33" s="24" t="s">
        <v>42</v>
      </c>
      <c r="F33" s="88">
        <f>ROUND((SUM(BE121:BE162)),  2)</f>
        <v>0</v>
      </c>
      <c r="I33" s="89">
        <v>0.21</v>
      </c>
      <c r="J33" s="88">
        <f>ROUND(((SUM(BE121:BE162))*I33),  2)</f>
        <v>0</v>
      </c>
      <c r="L33" s="29"/>
    </row>
    <row r="34" spans="2:12" s="1" customFormat="1" ht="14.45" customHeight="1">
      <c r="B34" s="29"/>
      <c r="E34" s="24" t="s">
        <v>43</v>
      </c>
      <c r="F34" s="88">
        <f>ROUND((SUM(BF121:BF162)),  2)</f>
        <v>0</v>
      </c>
      <c r="I34" s="89">
        <v>0.15</v>
      </c>
      <c r="J34" s="88">
        <f>ROUND(((SUM(BF121:BF162))*I34),  2)</f>
        <v>0</v>
      </c>
      <c r="L34" s="29"/>
    </row>
    <row r="35" spans="2:12" s="1" customFormat="1" ht="14.45" hidden="1" customHeight="1">
      <c r="B35" s="29"/>
      <c r="E35" s="24" t="s">
        <v>44</v>
      </c>
      <c r="F35" s="88">
        <f>ROUND((SUM(BG121:BG162)),  2)</f>
        <v>0</v>
      </c>
      <c r="I35" s="89">
        <v>0.21</v>
      </c>
      <c r="J35" s="88">
        <f>0</f>
        <v>0</v>
      </c>
      <c r="L35" s="29"/>
    </row>
    <row r="36" spans="2:12" s="1" customFormat="1" ht="14.45" hidden="1" customHeight="1">
      <c r="B36" s="29"/>
      <c r="E36" s="24" t="s">
        <v>45</v>
      </c>
      <c r="F36" s="88">
        <f>ROUND((SUM(BH121:BH162)),  2)</f>
        <v>0</v>
      </c>
      <c r="I36" s="89">
        <v>0.15</v>
      </c>
      <c r="J36" s="88">
        <f>0</f>
        <v>0</v>
      </c>
      <c r="L36" s="29"/>
    </row>
    <row r="37" spans="2:12" s="1" customFormat="1" ht="14.45" hidden="1" customHeight="1">
      <c r="B37" s="29"/>
      <c r="E37" s="24" t="s">
        <v>46</v>
      </c>
      <c r="F37" s="88">
        <f>ROUND((SUM(BI121:BI162)),  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39"/>
      <c r="J50" s="39"/>
      <c r="K50" s="39"/>
      <c r="L50" s="2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1" customFormat="1">
      <c r="B61" s="29"/>
      <c r="D61" s="40" t="s">
        <v>52</v>
      </c>
      <c r="E61" s="31"/>
      <c r="F61" s="96" t="s">
        <v>53</v>
      </c>
      <c r="G61" s="40" t="s">
        <v>52</v>
      </c>
      <c r="H61" s="31"/>
      <c r="I61" s="31"/>
      <c r="J61" s="97" t="s">
        <v>53</v>
      </c>
      <c r="K61" s="31"/>
      <c r="L61" s="2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1" customFormat="1">
      <c r="B65" s="29"/>
      <c r="D65" s="38" t="s">
        <v>54</v>
      </c>
      <c r="E65" s="39"/>
      <c r="F65" s="39"/>
      <c r="G65" s="38" t="s">
        <v>55</v>
      </c>
      <c r="H65" s="39"/>
      <c r="I65" s="39"/>
      <c r="J65" s="39"/>
      <c r="K65" s="39"/>
      <c r="L65" s="2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1" customFormat="1">
      <c r="B76" s="29"/>
      <c r="D76" s="40" t="s">
        <v>52</v>
      </c>
      <c r="E76" s="31"/>
      <c r="F76" s="96" t="s">
        <v>53</v>
      </c>
      <c r="G76" s="40" t="s">
        <v>52</v>
      </c>
      <c r="H76" s="31"/>
      <c r="I76" s="31"/>
      <c r="J76" s="97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5" customHeight="1">
      <c r="B82" s="29"/>
      <c r="C82" s="18" t="s">
        <v>101</v>
      </c>
      <c r="L82" s="29"/>
    </row>
    <row r="83" spans="2:47" s="1" customFormat="1" ht="6.95" customHeight="1">
      <c r="B83" s="29"/>
      <c r="L83" s="29"/>
    </row>
    <row r="84" spans="2:47" s="1" customFormat="1" ht="12" customHeight="1">
      <c r="B84" s="29"/>
      <c r="C84" s="24" t="s">
        <v>16</v>
      </c>
      <c r="L84" s="29"/>
    </row>
    <row r="85" spans="2:47" s="1" customFormat="1" ht="14.45" customHeight="1">
      <c r="B85" s="29"/>
      <c r="E85" s="208" t="str">
        <f>E7</f>
        <v>LC Červená - rekonstrukce lesní cesty ze  2L na 1L</v>
      </c>
      <c r="F85" s="209"/>
      <c r="G85" s="209"/>
      <c r="H85" s="209"/>
      <c r="L85" s="29"/>
    </row>
    <row r="86" spans="2:47" s="1" customFormat="1" ht="12" customHeight="1">
      <c r="B86" s="29"/>
      <c r="C86" s="24" t="s">
        <v>98</v>
      </c>
      <c r="L86" s="29"/>
    </row>
    <row r="87" spans="2:47" s="1" customFormat="1" ht="14.45" customHeight="1">
      <c r="B87" s="29"/>
      <c r="E87" s="198" t="str">
        <f>E9</f>
        <v>SO 01.2 - Propustek</v>
      </c>
      <c r="F87" s="207"/>
      <c r="G87" s="207"/>
      <c r="H87" s="207"/>
      <c r="L87" s="29"/>
    </row>
    <row r="88" spans="2:47" s="1" customFormat="1" ht="6.95" customHeight="1">
      <c r="B88" s="29"/>
      <c r="L88" s="29"/>
    </row>
    <row r="89" spans="2:47" s="1" customFormat="1" ht="12" customHeight="1">
      <c r="B89" s="29"/>
      <c r="C89" s="24" t="s">
        <v>20</v>
      </c>
      <c r="F89" s="22" t="str">
        <f>F12</f>
        <v>Karlovy Vary</v>
      </c>
      <c r="I89" s="24" t="s">
        <v>22</v>
      </c>
      <c r="J89" s="49" t="str">
        <f>IF(J12="","",J12)</f>
        <v>10. 4. 2018</v>
      </c>
      <c r="L89" s="29"/>
    </row>
    <row r="90" spans="2:47" s="1" customFormat="1" ht="6.95" customHeight="1">
      <c r="B90" s="29"/>
      <c r="L90" s="29"/>
    </row>
    <row r="91" spans="2:47" s="1" customFormat="1" ht="15.6" customHeight="1">
      <c r="B91" s="29"/>
      <c r="C91" s="24" t="s">
        <v>24</v>
      </c>
      <c r="F91" s="22" t="str">
        <f>E15</f>
        <v>Lázeňské lesy K.Vary</v>
      </c>
      <c r="I91" s="24" t="s">
        <v>30</v>
      </c>
      <c r="J91" s="27" t="str">
        <f>E21</f>
        <v>PONTIKA s.r.o.</v>
      </c>
      <c r="L91" s="29"/>
    </row>
    <row r="92" spans="2:47" s="1" customFormat="1" ht="15.6" customHeight="1">
      <c r="B92" s="29"/>
      <c r="C92" s="24" t="s">
        <v>28</v>
      </c>
      <c r="F92" s="22" t="str">
        <f>IF(E18="","",E18)</f>
        <v>Vyplň údaj</v>
      </c>
      <c r="I92" s="24" t="s">
        <v>33</v>
      </c>
      <c r="J92" s="27" t="str">
        <f>E24</f>
        <v>Durdíková Jitka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98" t="s">
        <v>102</v>
      </c>
      <c r="D94" s="90"/>
      <c r="E94" s="90"/>
      <c r="F94" s="90"/>
      <c r="G94" s="90"/>
      <c r="H94" s="90"/>
      <c r="I94" s="90"/>
      <c r="J94" s="99" t="s">
        <v>103</v>
      </c>
      <c r="K94" s="90"/>
      <c r="L94" s="29"/>
    </row>
    <row r="95" spans="2:47" s="1" customFormat="1" ht="10.35" customHeight="1">
      <c r="B95" s="29"/>
      <c r="L95" s="29"/>
    </row>
    <row r="96" spans="2:47" s="1" customFormat="1" ht="22.9" customHeight="1">
      <c r="B96" s="29"/>
      <c r="C96" s="100" t="s">
        <v>104</v>
      </c>
      <c r="J96" s="63">
        <f>J121</f>
        <v>0</v>
      </c>
      <c r="L96" s="29"/>
      <c r="AU96" s="14" t="s">
        <v>105</v>
      </c>
    </row>
    <row r="97" spans="2:12" s="8" customFormat="1" ht="24.95" customHeight="1">
      <c r="B97" s="101"/>
      <c r="D97" s="102" t="s">
        <v>106</v>
      </c>
      <c r="E97" s="103"/>
      <c r="F97" s="103"/>
      <c r="G97" s="103"/>
      <c r="H97" s="103"/>
      <c r="I97" s="103"/>
      <c r="J97" s="104">
        <f>J122</f>
        <v>0</v>
      </c>
      <c r="L97" s="101"/>
    </row>
    <row r="98" spans="2:12" s="9" customFormat="1" ht="19.899999999999999" customHeight="1">
      <c r="B98" s="105"/>
      <c r="D98" s="106" t="s">
        <v>107</v>
      </c>
      <c r="E98" s="107"/>
      <c r="F98" s="107"/>
      <c r="G98" s="107"/>
      <c r="H98" s="107"/>
      <c r="I98" s="107"/>
      <c r="J98" s="108">
        <f>J123</f>
        <v>0</v>
      </c>
      <c r="L98" s="105"/>
    </row>
    <row r="99" spans="2:12" s="9" customFormat="1" ht="19.899999999999999" customHeight="1">
      <c r="B99" s="105"/>
      <c r="D99" s="106" t="s">
        <v>180</v>
      </c>
      <c r="E99" s="107"/>
      <c r="F99" s="107"/>
      <c r="G99" s="107"/>
      <c r="H99" s="107"/>
      <c r="I99" s="107"/>
      <c r="J99" s="108">
        <f>J132</f>
        <v>0</v>
      </c>
      <c r="L99" s="105"/>
    </row>
    <row r="100" spans="2:12" s="9" customFormat="1" ht="19.899999999999999" customHeight="1">
      <c r="B100" s="105"/>
      <c r="D100" s="106" t="s">
        <v>181</v>
      </c>
      <c r="E100" s="107"/>
      <c r="F100" s="107"/>
      <c r="G100" s="107"/>
      <c r="H100" s="107"/>
      <c r="I100" s="107"/>
      <c r="J100" s="108">
        <f>J149</f>
        <v>0</v>
      </c>
      <c r="L100" s="105"/>
    </row>
    <row r="101" spans="2:12" s="9" customFormat="1" ht="19.899999999999999" customHeight="1">
      <c r="B101" s="105"/>
      <c r="D101" s="106" t="s">
        <v>182</v>
      </c>
      <c r="E101" s="107"/>
      <c r="F101" s="107"/>
      <c r="G101" s="107"/>
      <c r="H101" s="107"/>
      <c r="I101" s="107"/>
      <c r="J101" s="108">
        <f>J160</f>
        <v>0</v>
      </c>
      <c r="L101" s="105"/>
    </row>
    <row r="102" spans="2:12" s="1" customFormat="1" ht="21.75" customHeight="1">
      <c r="B102" s="29"/>
      <c r="L102" s="29"/>
    </row>
    <row r="103" spans="2:12" s="1" customFormat="1" ht="6.9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29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9"/>
    </row>
    <row r="108" spans="2:12" s="1" customFormat="1" ht="24.95" customHeight="1">
      <c r="B108" s="29"/>
      <c r="C108" s="18" t="s">
        <v>109</v>
      </c>
      <c r="L108" s="29"/>
    </row>
    <row r="109" spans="2:12" s="1" customFormat="1" ht="6.95" customHeight="1">
      <c r="B109" s="29"/>
      <c r="L109" s="29"/>
    </row>
    <row r="110" spans="2:12" s="1" customFormat="1" ht="12" customHeight="1">
      <c r="B110" s="29"/>
      <c r="C110" s="24" t="s">
        <v>16</v>
      </c>
      <c r="L110" s="29"/>
    </row>
    <row r="111" spans="2:12" s="1" customFormat="1" ht="14.45" customHeight="1">
      <c r="B111" s="29"/>
      <c r="E111" s="208" t="str">
        <f>E7</f>
        <v>LC Červená - rekonstrukce lesní cesty ze  2L na 1L</v>
      </c>
      <c r="F111" s="209"/>
      <c r="G111" s="209"/>
      <c r="H111" s="209"/>
      <c r="L111" s="29"/>
    </row>
    <row r="112" spans="2:12" s="1" customFormat="1" ht="12" customHeight="1">
      <c r="B112" s="29"/>
      <c r="C112" s="24" t="s">
        <v>98</v>
      </c>
      <c r="L112" s="29"/>
    </row>
    <row r="113" spans="2:65" s="1" customFormat="1" ht="14.45" customHeight="1">
      <c r="B113" s="29"/>
      <c r="E113" s="198" t="str">
        <f>E9</f>
        <v>SO 01.2 - Propustek</v>
      </c>
      <c r="F113" s="207"/>
      <c r="G113" s="207"/>
      <c r="H113" s="207"/>
      <c r="L113" s="29"/>
    </row>
    <row r="114" spans="2:65" s="1" customFormat="1" ht="6.95" customHeight="1">
      <c r="B114" s="29"/>
      <c r="L114" s="29"/>
    </row>
    <row r="115" spans="2:65" s="1" customFormat="1" ht="12" customHeight="1">
      <c r="B115" s="29"/>
      <c r="C115" s="24" t="s">
        <v>20</v>
      </c>
      <c r="F115" s="22" t="str">
        <f>F12</f>
        <v>Karlovy Vary</v>
      </c>
      <c r="I115" s="24" t="s">
        <v>22</v>
      </c>
      <c r="J115" s="49" t="str">
        <f>IF(J12="","",J12)</f>
        <v>10. 4. 2018</v>
      </c>
      <c r="L115" s="29"/>
    </row>
    <row r="116" spans="2:65" s="1" customFormat="1" ht="6.95" customHeight="1">
      <c r="B116" s="29"/>
      <c r="L116" s="29"/>
    </row>
    <row r="117" spans="2:65" s="1" customFormat="1" ht="15.6" customHeight="1">
      <c r="B117" s="29"/>
      <c r="C117" s="24" t="s">
        <v>24</v>
      </c>
      <c r="F117" s="22" t="str">
        <f>E15</f>
        <v>Lázeňské lesy K.Vary</v>
      </c>
      <c r="I117" s="24" t="s">
        <v>30</v>
      </c>
      <c r="J117" s="27" t="str">
        <f>E21</f>
        <v>PONTIKA s.r.o.</v>
      </c>
      <c r="L117" s="29"/>
    </row>
    <row r="118" spans="2:65" s="1" customFormat="1" ht="15.6" customHeight="1">
      <c r="B118" s="29"/>
      <c r="C118" s="24" t="s">
        <v>28</v>
      </c>
      <c r="F118" s="22" t="str">
        <f>IF(E18="","",E18)</f>
        <v>Vyplň údaj</v>
      </c>
      <c r="I118" s="24" t="s">
        <v>33</v>
      </c>
      <c r="J118" s="27" t="str">
        <f>E24</f>
        <v>Durdíková Jitka</v>
      </c>
      <c r="L118" s="29"/>
    </row>
    <row r="119" spans="2:65" s="1" customFormat="1" ht="10.35" customHeight="1">
      <c r="B119" s="29"/>
      <c r="L119" s="29"/>
    </row>
    <row r="120" spans="2:65" s="10" customFormat="1" ht="29.25" customHeight="1">
      <c r="B120" s="109"/>
      <c r="C120" s="110" t="s">
        <v>110</v>
      </c>
      <c r="D120" s="111" t="s">
        <v>62</v>
      </c>
      <c r="E120" s="111" t="s">
        <v>58</v>
      </c>
      <c r="F120" s="111" t="s">
        <v>59</v>
      </c>
      <c r="G120" s="111" t="s">
        <v>111</v>
      </c>
      <c r="H120" s="111" t="s">
        <v>112</v>
      </c>
      <c r="I120" s="111" t="s">
        <v>113</v>
      </c>
      <c r="J120" s="111" t="s">
        <v>103</v>
      </c>
      <c r="K120" s="112" t="s">
        <v>114</v>
      </c>
      <c r="L120" s="109"/>
      <c r="M120" s="56" t="s">
        <v>1</v>
      </c>
      <c r="N120" s="57" t="s">
        <v>41</v>
      </c>
      <c r="O120" s="57" t="s">
        <v>115</v>
      </c>
      <c r="P120" s="57" t="s">
        <v>116</v>
      </c>
      <c r="Q120" s="57" t="s">
        <v>117</v>
      </c>
      <c r="R120" s="57" t="s">
        <v>118</v>
      </c>
      <c r="S120" s="57" t="s">
        <v>119</v>
      </c>
      <c r="T120" s="58" t="s">
        <v>120</v>
      </c>
    </row>
    <row r="121" spans="2:65" s="1" customFormat="1" ht="22.9" customHeight="1">
      <c r="B121" s="29"/>
      <c r="C121" s="61" t="s">
        <v>121</v>
      </c>
      <c r="J121" s="113">
        <f>BK121</f>
        <v>0</v>
      </c>
      <c r="L121" s="29"/>
      <c r="M121" s="59"/>
      <c r="N121" s="50"/>
      <c r="O121" s="50"/>
      <c r="P121" s="114">
        <f>P122</f>
        <v>0</v>
      </c>
      <c r="Q121" s="50"/>
      <c r="R121" s="114">
        <f>R122</f>
        <v>78.009406939999991</v>
      </c>
      <c r="S121" s="50"/>
      <c r="T121" s="115">
        <f>T122</f>
        <v>0</v>
      </c>
      <c r="AT121" s="14" t="s">
        <v>76</v>
      </c>
      <c r="AU121" s="14" t="s">
        <v>105</v>
      </c>
      <c r="BK121" s="116">
        <f>BK122</f>
        <v>0</v>
      </c>
    </row>
    <row r="122" spans="2:65" s="11" customFormat="1" ht="25.9" customHeight="1">
      <c r="B122" s="117"/>
      <c r="D122" s="118" t="s">
        <v>76</v>
      </c>
      <c r="E122" s="119" t="s">
        <v>122</v>
      </c>
      <c r="F122" s="119" t="s">
        <v>123</v>
      </c>
      <c r="I122" s="120"/>
      <c r="J122" s="121">
        <f>BK122</f>
        <v>0</v>
      </c>
      <c r="L122" s="117"/>
      <c r="M122" s="122"/>
      <c r="P122" s="123">
        <f>P123+P132+P149+P160</f>
        <v>0</v>
      </c>
      <c r="R122" s="123">
        <f>R123+R132+R149+R160</f>
        <v>78.009406939999991</v>
      </c>
      <c r="T122" s="124">
        <f>T123+T132+T149+T160</f>
        <v>0</v>
      </c>
      <c r="AR122" s="118" t="s">
        <v>85</v>
      </c>
      <c r="AT122" s="125" t="s">
        <v>76</v>
      </c>
      <c r="AU122" s="125" t="s">
        <v>77</v>
      </c>
      <c r="AY122" s="118" t="s">
        <v>124</v>
      </c>
      <c r="BK122" s="126">
        <f>BK123+BK132+BK149+BK160</f>
        <v>0</v>
      </c>
    </row>
    <row r="123" spans="2:65" s="11" customFormat="1" ht="22.9" customHeight="1">
      <c r="B123" s="117"/>
      <c r="D123" s="118" t="s">
        <v>76</v>
      </c>
      <c r="E123" s="127" t="s">
        <v>85</v>
      </c>
      <c r="F123" s="127" t="s">
        <v>125</v>
      </c>
      <c r="I123" s="120"/>
      <c r="J123" s="128">
        <f>BK123</f>
        <v>0</v>
      </c>
      <c r="L123" s="117"/>
      <c r="M123" s="122"/>
      <c r="P123" s="123">
        <f>SUM(P124:P131)</f>
        <v>0</v>
      </c>
      <c r="R123" s="123">
        <f>SUM(R124:R131)</f>
        <v>0</v>
      </c>
      <c r="T123" s="124">
        <f>SUM(T124:T131)</f>
        <v>0</v>
      </c>
      <c r="AR123" s="118" t="s">
        <v>85</v>
      </c>
      <c r="AT123" s="125" t="s">
        <v>76</v>
      </c>
      <c r="AU123" s="125" t="s">
        <v>85</v>
      </c>
      <c r="AY123" s="118" t="s">
        <v>124</v>
      </c>
      <c r="BK123" s="126">
        <f>SUM(BK124:BK131)</f>
        <v>0</v>
      </c>
    </row>
    <row r="124" spans="2:65" s="1" customFormat="1" ht="13.9" customHeight="1">
      <c r="B124" s="29"/>
      <c r="C124" s="129" t="s">
        <v>85</v>
      </c>
      <c r="D124" s="129" t="s">
        <v>126</v>
      </c>
      <c r="E124" s="130" t="s">
        <v>183</v>
      </c>
      <c r="F124" s="131" t="s">
        <v>184</v>
      </c>
      <c r="G124" s="132" t="s">
        <v>129</v>
      </c>
      <c r="H124" s="133">
        <v>24</v>
      </c>
      <c r="I124" s="134"/>
      <c r="J124" s="135">
        <f>ROUND(I124*H124,2)</f>
        <v>0</v>
      </c>
      <c r="K124" s="131" t="s">
        <v>130</v>
      </c>
      <c r="L124" s="29"/>
      <c r="M124" s="136" t="s">
        <v>1</v>
      </c>
      <c r="N124" s="137" t="s">
        <v>42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131</v>
      </c>
      <c r="AT124" s="140" t="s">
        <v>126</v>
      </c>
      <c r="AU124" s="140" t="s">
        <v>87</v>
      </c>
      <c r="AY124" s="14" t="s">
        <v>124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4" t="s">
        <v>85</v>
      </c>
      <c r="BK124" s="141">
        <f>ROUND(I124*H124,2)</f>
        <v>0</v>
      </c>
      <c r="BL124" s="14" t="s">
        <v>131</v>
      </c>
      <c r="BM124" s="140" t="s">
        <v>185</v>
      </c>
    </row>
    <row r="125" spans="2:65" s="1" customFormat="1">
      <c r="B125" s="29"/>
      <c r="D125" s="142" t="s">
        <v>133</v>
      </c>
      <c r="F125" s="143" t="s">
        <v>186</v>
      </c>
      <c r="I125" s="144"/>
      <c r="L125" s="29"/>
      <c r="M125" s="145"/>
      <c r="T125" s="53"/>
      <c r="AT125" s="14" t="s">
        <v>133</v>
      </c>
      <c r="AU125" s="14" t="s">
        <v>87</v>
      </c>
    </row>
    <row r="126" spans="2:65" s="12" customFormat="1">
      <c r="B126" s="146"/>
      <c r="D126" s="142" t="s">
        <v>135</v>
      </c>
      <c r="E126" s="147" t="s">
        <v>1</v>
      </c>
      <c r="F126" s="148" t="s">
        <v>187</v>
      </c>
      <c r="H126" s="149">
        <v>22.4</v>
      </c>
      <c r="I126" s="150"/>
      <c r="L126" s="146"/>
      <c r="M126" s="151"/>
      <c r="T126" s="152"/>
      <c r="AT126" s="147" t="s">
        <v>135</v>
      </c>
      <c r="AU126" s="147" t="s">
        <v>87</v>
      </c>
      <c r="AV126" s="12" t="s">
        <v>87</v>
      </c>
      <c r="AW126" s="12" t="s">
        <v>32</v>
      </c>
      <c r="AX126" s="12" t="s">
        <v>77</v>
      </c>
      <c r="AY126" s="147" t="s">
        <v>124</v>
      </c>
    </row>
    <row r="127" spans="2:65" s="12" customFormat="1">
      <c r="B127" s="146"/>
      <c r="D127" s="142" t="s">
        <v>135</v>
      </c>
      <c r="E127" s="147" t="s">
        <v>1</v>
      </c>
      <c r="F127" s="148" t="s">
        <v>188</v>
      </c>
      <c r="H127" s="149">
        <v>1.6</v>
      </c>
      <c r="I127" s="150"/>
      <c r="L127" s="146"/>
      <c r="M127" s="151"/>
      <c r="T127" s="152"/>
      <c r="AT127" s="147" t="s">
        <v>135</v>
      </c>
      <c r="AU127" s="147" t="s">
        <v>87</v>
      </c>
      <c r="AV127" s="12" t="s">
        <v>87</v>
      </c>
      <c r="AW127" s="12" t="s">
        <v>32</v>
      </c>
      <c r="AX127" s="12" t="s">
        <v>77</v>
      </c>
      <c r="AY127" s="147" t="s">
        <v>124</v>
      </c>
    </row>
    <row r="128" spans="2:65" s="1" customFormat="1" ht="13.9" customHeight="1">
      <c r="B128" s="29"/>
      <c r="C128" s="129" t="s">
        <v>87</v>
      </c>
      <c r="D128" s="129" t="s">
        <v>126</v>
      </c>
      <c r="E128" s="130" t="s">
        <v>138</v>
      </c>
      <c r="F128" s="131" t="s">
        <v>139</v>
      </c>
      <c r="G128" s="132" t="s">
        <v>129</v>
      </c>
      <c r="H128" s="133">
        <v>24</v>
      </c>
      <c r="I128" s="134"/>
      <c r="J128" s="135">
        <f>ROUND(I128*H128,2)</f>
        <v>0</v>
      </c>
      <c r="K128" s="131" t="s">
        <v>130</v>
      </c>
      <c r="L128" s="29"/>
      <c r="M128" s="136" t="s">
        <v>1</v>
      </c>
      <c r="N128" s="137" t="s">
        <v>42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131</v>
      </c>
      <c r="AT128" s="140" t="s">
        <v>126</v>
      </c>
      <c r="AU128" s="140" t="s">
        <v>87</v>
      </c>
      <c r="AY128" s="14" t="s">
        <v>124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4" t="s">
        <v>85</v>
      </c>
      <c r="BK128" s="141">
        <f>ROUND(I128*H128,2)</f>
        <v>0</v>
      </c>
      <c r="BL128" s="14" t="s">
        <v>131</v>
      </c>
      <c r="BM128" s="140" t="s">
        <v>140</v>
      </c>
    </row>
    <row r="129" spans="2:65" s="1" customFormat="1">
      <c r="B129" s="29"/>
      <c r="D129" s="142" t="s">
        <v>133</v>
      </c>
      <c r="F129" s="143" t="s">
        <v>141</v>
      </c>
      <c r="I129" s="144"/>
      <c r="L129" s="29"/>
      <c r="M129" s="145"/>
      <c r="T129" s="53"/>
      <c r="AT129" s="14" t="s">
        <v>133</v>
      </c>
      <c r="AU129" s="14" t="s">
        <v>87</v>
      </c>
    </row>
    <row r="130" spans="2:65" s="1" customFormat="1" ht="13.9" customHeight="1">
      <c r="B130" s="29"/>
      <c r="C130" s="129" t="s">
        <v>142</v>
      </c>
      <c r="D130" s="129" t="s">
        <v>126</v>
      </c>
      <c r="E130" s="130" t="s">
        <v>143</v>
      </c>
      <c r="F130" s="131" t="s">
        <v>144</v>
      </c>
      <c r="G130" s="132" t="s">
        <v>129</v>
      </c>
      <c r="H130" s="133">
        <v>24</v>
      </c>
      <c r="I130" s="134"/>
      <c r="J130" s="135">
        <f>ROUND(I130*H130,2)</f>
        <v>0</v>
      </c>
      <c r="K130" s="131" t="s">
        <v>130</v>
      </c>
      <c r="L130" s="29"/>
      <c r="M130" s="136" t="s">
        <v>1</v>
      </c>
      <c r="N130" s="137" t="s">
        <v>42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131</v>
      </c>
      <c r="AT130" s="140" t="s">
        <v>126</v>
      </c>
      <c r="AU130" s="140" t="s">
        <v>87</v>
      </c>
      <c r="AY130" s="14" t="s">
        <v>124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85</v>
      </c>
      <c r="BK130" s="141">
        <f>ROUND(I130*H130,2)</f>
        <v>0</v>
      </c>
      <c r="BL130" s="14" t="s">
        <v>131</v>
      </c>
      <c r="BM130" s="140" t="s">
        <v>145</v>
      </c>
    </row>
    <row r="131" spans="2:65" s="1" customFormat="1">
      <c r="B131" s="29"/>
      <c r="D131" s="142" t="s">
        <v>133</v>
      </c>
      <c r="F131" s="143" t="s">
        <v>146</v>
      </c>
      <c r="I131" s="144"/>
      <c r="L131" s="29"/>
      <c r="M131" s="145"/>
      <c r="T131" s="53"/>
      <c r="AT131" s="14" t="s">
        <v>133</v>
      </c>
      <c r="AU131" s="14" t="s">
        <v>87</v>
      </c>
    </row>
    <row r="132" spans="2:65" s="11" customFormat="1" ht="22.9" customHeight="1">
      <c r="B132" s="117"/>
      <c r="D132" s="118" t="s">
        <v>76</v>
      </c>
      <c r="E132" s="127" t="s">
        <v>131</v>
      </c>
      <c r="F132" s="127" t="s">
        <v>189</v>
      </c>
      <c r="I132" s="120"/>
      <c r="J132" s="128">
        <f>BK132</f>
        <v>0</v>
      </c>
      <c r="L132" s="117"/>
      <c r="M132" s="122"/>
      <c r="P132" s="123">
        <f>SUM(P133:P148)</f>
        <v>0</v>
      </c>
      <c r="R132" s="123">
        <f>SUM(R133:R148)</f>
        <v>19.317165999999997</v>
      </c>
      <c r="T132" s="124">
        <f>SUM(T133:T148)</f>
        <v>0</v>
      </c>
      <c r="AR132" s="118" t="s">
        <v>85</v>
      </c>
      <c r="AT132" s="125" t="s">
        <v>76</v>
      </c>
      <c r="AU132" s="125" t="s">
        <v>85</v>
      </c>
      <c r="AY132" s="118" t="s">
        <v>124</v>
      </c>
      <c r="BK132" s="126">
        <f>SUM(BK133:BK148)</f>
        <v>0</v>
      </c>
    </row>
    <row r="133" spans="2:65" s="1" customFormat="1" ht="13.9" customHeight="1">
      <c r="B133" s="29"/>
      <c r="C133" s="129" t="s">
        <v>131</v>
      </c>
      <c r="D133" s="129" t="s">
        <v>126</v>
      </c>
      <c r="E133" s="130" t="s">
        <v>190</v>
      </c>
      <c r="F133" s="131" t="s">
        <v>191</v>
      </c>
      <c r="G133" s="132" t="s">
        <v>149</v>
      </c>
      <c r="H133" s="133">
        <v>5</v>
      </c>
      <c r="I133" s="134"/>
      <c r="J133" s="135">
        <f>ROUND(I133*H133,2)</f>
        <v>0</v>
      </c>
      <c r="K133" s="131" t="s">
        <v>130</v>
      </c>
      <c r="L133" s="29"/>
      <c r="M133" s="136" t="s">
        <v>1</v>
      </c>
      <c r="N133" s="137" t="s">
        <v>42</v>
      </c>
      <c r="P133" s="138">
        <f>O133*H133</f>
        <v>0</v>
      </c>
      <c r="Q133" s="138">
        <v>0.2429</v>
      </c>
      <c r="R133" s="138">
        <f>Q133*H133</f>
        <v>1.2145000000000001</v>
      </c>
      <c r="S133" s="138">
        <v>0</v>
      </c>
      <c r="T133" s="139">
        <f>S133*H133</f>
        <v>0</v>
      </c>
      <c r="AR133" s="140" t="s">
        <v>131</v>
      </c>
      <c r="AT133" s="140" t="s">
        <v>126</v>
      </c>
      <c r="AU133" s="140" t="s">
        <v>87</v>
      </c>
      <c r="AY133" s="14" t="s">
        <v>124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4" t="s">
        <v>85</v>
      </c>
      <c r="BK133" s="141">
        <f>ROUND(I133*H133,2)</f>
        <v>0</v>
      </c>
      <c r="BL133" s="14" t="s">
        <v>131</v>
      </c>
      <c r="BM133" s="140" t="s">
        <v>192</v>
      </c>
    </row>
    <row r="134" spans="2:65" s="1" customFormat="1">
      <c r="B134" s="29"/>
      <c r="D134" s="142" t="s">
        <v>133</v>
      </c>
      <c r="F134" s="143" t="s">
        <v>193</v>
      </c>
      <c r="I134" s="144"/>
      <c r="L134" s="29"/>
      <c r="M134" s="145"/>
      <c r="T134" s="53"/>
      <c r="AT134" s="14" t="s">
        <v>133</v>
      </c>
      <c r="AU134" s="14" t="s">
        <v>87</v>
      </c>
    </row>
    <row r="135" spans="2:65" s="12" customFormat="1">
      <c r="B135" s="146"/>
      <c r="D135" s="142" t="s">
        <v>135</v>
      </c>
      <c r="E135" s="147" t="s">
        <v>1</v>
      </c>
      <c r="F135" s="148" t="s">
        <v>194</v>
      </c>
      <c r="H135" s="149">
        <v>5</v>
      </c>
      <c r="I135" s="150"/>
      <c r="L135" s="146"/>
      <c r="M135" s="151"/>
      <c r="T135" s="152"/>
      <c r="AT135" s="147" t="s">
        <v>135</v>
      </c>
      <c r="AU135" s="147" t="s">
        <v>87</v>
      </c>
      <c r="AV135" s="12" t="s">
        <v>87</v>
      </c>
      <c r="AW135" s="12" t="s">
        <v>32</v>
      </c>
      <c r="AX135" s="12" t="s">
        <v>77</v>
      </c>
      <c r="AY135" s="147" t="s">
        <v>124</v>
      </c>
    </row>
    <row r="136" spans="2:65" s="1" customFormat="1" ht="13.9" customHeight="1">
      <c r="B136" s="29"/>
      <c r="C136" s="129" t="s">
        <v>153</v>
      </c>
      <c r="D136" s="129" t="s">
        <v>126</v>
      </c>
      <c r="E136" s="130" t="s">
        <v>195</v>
      </c>
      <c r="F136" s="131" t="s">
        <v>196</v>
      </c>
      <c r="G136" s="132" t="s">
        <v>149</v>
      </c>
      <c r="H136" s="133">
        <v>5</v>
      </c>
      <c r="I136" s="134"/>
      <c r="J136" s="135">
        <f>ROUND(I136*H136,2)</f>
        <v>0</v>
      </c>
      <c r="K136" s="131" t="s">
        <v>130</v>
      </c>
      <c r="L136" s="29"/>
      <c r="M136" s="136" t="s">
        <v>1</v>
      </c>
      <c r="N136" s="137" t="s">
        <v>42</v>
      </c>
      <c r="P136" s="138">
        <f>O136*H136</f>
        <v>0</v>
      </c>
      <c r="Q136" s="138">
        <v>0.74326999999999999</v>
      </c>
      <c r="R136" s="138">
        <f>Q136*H136</f>
        <v>3.7163499999999998</v>
      </c>
      <c r="S136" s="138">
        <v>0</v>
      </c>
      <c r="T136" s="139">
        <f>S136*H136</f>
        <v>0</v>
      </c>
      <c r="AR136" s="140" t="s">
        <v>131</v>
      </c>
      <c r="AT136" s="140" t="s">
        <v>126</v>
      </c>
      <c r="AU136" s="140" t="s">
        <v>87</v>
      </c>
      <c r="AY136" s="14" t="s">
        <v>124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4" t="s">
        <v>85</v>
      </c>
      <c r="BK136" s="141">
        <f>ROUND(I136*H136,2)</f>
        <v>0</v>
      </c>
      <c r="BL136" s="14" t="s">
        <v>131</v>
      </c>
      <c r="BM136" s="140" t="s">
        <v>197</v>
      </c>
    </row>
    <row r="137" spans="2:65" s="1" customFormat="1">
      <c r="B137" s="29"/>
      <c r="D137" s="142" t="s">
        <v>133</v>
      </c>
      <c r="F137" s="143" t="s">
        <v>198</v>
      </c>
      <c r="I137" s="144"/>
      <c r="L137" s="29"/>
      <c r="M137" s="145"/>
      <c r="T137" s="53"/>
      <c r="AT137" s="14" t="s">
        <v>133</v>
      </c>
      <c r="AU137" s="14" t="s">
        <v>87</v>
      </c>
    </row>
    <row r="138" spans="2:65" s="1" customFormat="1">
      <c r="B138" s="29"/>
      <c r="D138" s="142" t="s">
        <v>170</v>
      </c>
      <c r="F138" s="153" t="s">
        <v>199</v>
      </c>
      <c r="I138" s="144"/>
      <c r="L138" s="29"/>
      <c r="M138" s="145"/>
      <c r="T138" s="53"/>
      <c r="AT138" s="14" t="s">
        <v>170</v>
      </c>
      <c r="AU138" s="14" t="s">
        <v>87</v>
      </c>
    </row>
    <row r="139" spans="2:65" s="12" customFormat="1">
      <c r="B139" s="146"/>
      <c r="D139" s="142" t="s">
        <v>135</v>
      </c>
      <c r="E139" s="147" t="s">
        <v>1</v>
      </c>
      <c r="F139" s="148" t="s">
        <v>194</v>
      </c>
      <c r="H139" s="149">
        <v>5</v>
      </c>
      <c r="I139" s="150"/>
      <c r="L139" s="146"/>
      <c r="M139" s="151"/>
      <c r="T139" s="152"/>
      <c r="AT139" s="147" t="s">
        <v>135</v>
      </c>
      <c r="AU139" s="147" t="s">
        <v>87</v>
      </c>
      <c r="AV139" s="12" t="s">
        <v>87</v>
      </c>
      <c r="AW139" s="12" t="s">
        <v>32</v>
      </c>
      <c r="AX139" s="12" t="s">
        <v>77</v>
      </c>
      <c r="AY139" s="147" t="s">
        <v>124</v>
      </c>
    </row>
    <row r="140" spans="2:65" s="1" customFormat="1" ht="13.9" customHeight="1">
      <c r="B140" s="29"/>
      <c r="C140" s="129" t="s">
        <v>159</v>
      </c>
      <c r="D140" s="129" t="s">
        <v>126</v>
      </c>
      <c r="E140" s="130" t="s">
        <v>200</v>
      </c>
      <c r="F140" s="131" t="s">
        <v>201</v>
      </c>
      <c r="G140" s="132" t="s">
        <v>129</v>
      </c>
      <c r="H140" s="133">
        <v>1.3859999999999999</v>
      </c>
      <c r="I140" s="134"/>
      <c r="J140" s="135">
        <f>ROUND(I140*H140,2)</f>
        <v>0</v>
      </c>
      <c r="K140" s="131" t="s">
        <v>130</v>
      </c>
      <c r="L140" s="29"/>
      <c r="M140" s="136" t="s">
        <v>1</v>
      </c>
      <c r="N140" s="137" t="s">
        <v>42</v>
      </c>
      <c r="P140" s="138">
        <f>O140*H140</f>
        <v>0</v>
      </c>
      <c r="Q140" s="138">
        <v>2.234</v>
      </c>
      <c r="R140" s="138">
        <f>Q140*H140</f>
        <v>3.0963239999999996</v>
      </c>
      <c r="S140" s="138">
        <v>0</v>
      </c>
      <c r="T140" s="139">
        <f>S140*H140</f>
        <v>0</v>
      </c>
      <c r="AR140" s="140" t="s">
        <v>131</v>
      </c>
      <c r="AT140" s="140" t="s">
        <v>126</v>
      </c>
      <c r="AU140" s="140" t="s">
        <v>87</v>
      </c>
      <c r="AY140" s="14" t="s">
        <v>124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4" t="s">
        <v>85</v>
      </c>
      <c r="BK140" s="141">
        <f>ROUND(I140*H140,2)</f>
        <v>0</v>
      </c>
      <c r="BL140" s="14" t="s">
        <v>131</v>
      </c>
      <c r="BM140" s="140" t="s">
        <v>202</v>
      </c>
    </row>
    <row r="141" spans="2:65" s="1" customFormat="1">
      <c r="B141" s="29"/>
      <c r="D141" s="142" t="s">
        <v>133</v>
      </c>
      <c r="F141" s="143" t="s">
        <v>203</v>
      </c>
      <c r="I141" s="144"/>
      <c r="L141" s="29"/>
      <c r="M141" s="145"/>
      <c r="T141" s="53"/>
      <c r="AT141" s="14" t="s">
        <v>133</v>
      </c>
      <c r="AU141" s="14" t="s">
        <v>87</v>
      </c>
    </row>
    <row r="142" spans="2:65" s="12" customFormat="1">
      <c r="B142" s="146"/>
      <c r="D142" s="142" t="s">
        <v>135</v>
      </c>
      <c r="E142" s="147" t="s">
        <v>1</v>
      </c>
      <c r="F142" s="148" t="s">
        <v>204</v>
      </c>
      <c r="H142" s="149">
        <v>1.3859999999999999</v>
      </c>
      <c r="I142" s="150"/>
      <c r="L142" s="146"/>
      <c r="M142" s="151"/>
      <c r="T142" s="152"/>
      <c r="AT142" s="147" t="s">
        <v>135</v>
      </c>
      <c r="AU142" s="147" t="s">
        <v>87</v>
      </c>
      <c r="AV142" s="12" t="s">
        <v>87</v>
      </c>
      <c r="AW142" s="12" t="s">
        <v>32</v>
      </c>
      <c r="AX142" s="12" t="s">
        <v>77</v>
      </c>
      <c r="AY142" s="147" t="s">
        <v>124</v>
      </c>
    </row>
    <row r="143" spans="2:65" s="1" customFormat="1" ht="13.9" customHeight="1">
      <c r="B143" s="29"/>
      <c r="C143" s="129" t="s">
        <v>166</v>
      </c>
      <c r="D143" s="129" t="s">
        <v>126</v>
      </c>
      <c r="E143" s="130" t="s">
        <v>205</v>
      </c>
      <c r="F143" s="131" t="s">
        <v>206</v>
      </c>
      <c r="G143" s="132" t="s">
        <v>129</v>
      </c>
      <c r="H143" s="133">
        <v>1.8480000000000001</v>
      </c>
      <c r="I143" s="134"/>
      <c r="J143" s="135">
        <f>ROUND(I143*H143,2)</f>
        <v>0</v>
      </c>
      <c r="K143" s="131" t="s">
        <v>130</v>
      </c>
      <c r="L143" s="29"/>
      <c r="M143" s="136" t="s">
        <v>1</v>
      </c>
      <c r="N143" s="137" t="s">
        <v>42</v>
      </c>
      <c r="P143" s="138">
        <f>O143*H143</f>
        <v>0</v>
      </c>
      <c r="Q143" s="138">
        <v>2.4289999999999998</v>
      </c>
      <c r="R143" s="138">
        <f>Q143*H143</f>
        <v>4.4887920000000001</v>
      </c>
      <c r="S143" s="138">
        <v>0</v>
      </c>
      <c r="T143" s="139">
        <f>S143*H143</f>
        <v>0</v>
      </c>
      <c r="AR143" s="140" t="s">
        <v>131</v>
      </c>
      <c r="AT143" s="140" t="s">
        <v>126</v>
      </c>
      <c r="AU143" s="140" t="s">
        <v>87</v>
      </c>
      <c r="AY143" s="14" t="s">
        <v>124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4" t="s">
        <v>85</v>
      </c>
      <c r="BK143" s="141">
        <f>ROUND(I143*H143,2)</f>
        <v>0</v>
      </c>
      <c r="BL143" s="14" t="s">
        <v>131</v>
      </c>
      <c r="BM143" s="140" t="s">
        <v>207</v>
      </c>
    </row>
    <row r="144" spans="2:65" s="1" customFormat="1">
      <c r="B144" s="29"/>
      <c r="D144" s="142" t="s">
        <v>133</v>
      </c>
      <c r="F144" s="143" t="s">
        <v>208</v>
      </c>
      <c r="I144" s="144"/>
      <c r="L144" s="29"/>
      <c r="M144" s="145"/>
      <c r="T144" s="53"/>
      <c r="AT144" s="14" t="s">
        <v>133</v>
      </c>
      <c r="AU144" s="14" t="s">
        <v>87</v>
      </c>
    </row>
    <row r="145" spans="2:65" s="12" customFormat="1">
      <c r="B145" s="146"/>
      <c r="D145" s="142" t="s">
        <v>135</v>
      </c>
      <c r="E145" s="147" t="s">
        <v>1</v>
      </c>
      <c r="F145" s="148" t="s">
        <v>209</v>
      </c>
      <c r="H145" s="149">
        <v>1.8480000000000001</v>
      </c>
      <c r="I145" s="150"/>
      <c r="L145" s="146"/>
      <c r="M145" s="151"/>
      <c r="T145" s="152"/>
      <c r="AT145" s="147" t="s">
        <v>135</v>
      </c>
      <c r="AU145" s="147" t="s">
        <v>87</v>
      </c>
      <c r="AV145" s="12" t="s">
        <v>87</v>
      </c>
      <c r="AW145" s="12" t="s">
        <v>32</v>
      </c>
      <c r="AX145" s="12" t="s">
        <v>77</v>
      </c>
      <c r="AY145" s="147" t="s">
        <v>124</v>
      </c>
    </row>
    <row r="146" spans="2:65" s="1" customFormat="1" ht="13.9" customHeight="1">
      <c r="B146" s="29"/>
      <c r="C146" s="129" t="s">
        <v>173</v>
      </c>
      <c r="D146" s="129" t="s">
        <v>126</v>
      </c>
      <c r="E146" s="130" t="s">
        <v>210</v>
      </c>
      <c r="F146" s="131" t="s">
        <v>211</v>
      </c>
      <c r="G146" s="132" t="s">
        <v>129</v>
      </c>
      <c r="H146" s="133">
        <v>2.8</v>
      </c>
      <c r="I146" s="134"/>
      <c r="J146" s="135">
        <f>ROUND(I146*H146,2)</f>
        <v>0</v>
      </c>
      <c r="K146" s="131" t="s">
        <v>130</v>
      </c>
      <c r="L146" s="29"/>
      <c r="M146" s="136" t="s">
        <v>1</v>
      </c>
      <c r="N146" s="137" t="s">
        <v>42</v>
      </c>
      <c r="P146" s="138">
        <f>O146*H146</f>
        <v>0</v>
      </c>
      <c r="Q146" s="138">
        <v>2.4289999999999998</v>
      </c>
      <c r="R146" s="138">
        <f>Q146*H146</f>
        <v>6.8011999999999988</v>
      </c>
      <c r="S146" s="138">
        <v>0</v>
      </c>
      <c r="T146" s="139">
        <f>S146*H146</f>
        <v>0</v>
      </c>
      <c r="AR146" s="140" t="s">
        <v>131</v>
      </c>
      <c r="AT146" s="140" t="s">
        <v>126</v>
      </c>
      <c r="AU146" s="140" t="s">
        <v>87</v>
      </c>
      <c r="AY146" s="14" t="s">
        <v>124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4" t="s">
        <v>85</v>
      </c>
      <c r="BK146" s="141">
        <f>ROUND(I146*H146,2)</f>
        <v>0</v>
      </c>
      <c r="BL146" s="14" t="s">
        <v>131</v>
      </c>
      <c r="BM146" s="140" t="s">
        <v>212</v>
      </c>
    </row>
    <row r="147" spans="2:65" s="1" customFormat="1">
      <c r="B147" s="29"/>
      <c r="D147" s="142" t="s">
        <v>133</v>
      </c>
      <c r="F147" s="143" t="s">
        <v>213</v>
      </c>
      <c r="I147" s="144"/>
      <c r="L147" s="29"/>
      <c r="M147" s="145"/>
      <c r="T147" s="53"/>
      <c r="AT147" s="14" t="s">
        <v>133</v>
      </c>
      <c r="AU147" s="14" t="s">
        <v>87</v>
      </c>
    </row>
    <row r="148" spans="2:65" s="12" customFormat="1">
      <c r="B148" s="146"/>
      <c r="D148" s="142" t="s">
        <v>135</v>
      </c>
      <c r="E148" s="147" t="s">
        <v>1</v>
      </c>
      <c r="F148" s="148" t="s">
        <v>214</v>
      </c>
      <c r="H148" s="149">
        <v>2.8</v>
      </c>
      <c r="I148" s="150"/>
      <c r="L148" s="146"/>
      <c r="M148" s="151"/>
      <c r="T148" s="152"/>
      <c r="AT148" s="147" t="s">
        <v>135</v>
      </c>
      <c r="AU148" s="147" t="s">
        <v>87</v>
      </c>
      <c r="AV148" s="12" t="s">
        <v>87</v>
      </c>
      <c r="AW148" s="12" t="s">
        <v>32</v>
      </c>
      <c r="AX148" s="12" t="s">
        <v>77</v>
      </c>
      <c r="AY148" s="147" t="s">
        <v>124</v>
      </c>
    </row>
    <row r="149" spans="2:65" s="11" customFormat="1" ht="22.9" customHeight="1">
      <c r="B149" s="117"/>
      <c r="D149" s="118" t="s">
        <v>76</v>
      </c>
      <c r="E149" s="127" t="s">
        <v>215</v>
      </c>
      <c r="F149" s="127" t="s">
        <v>216</v>
      </c>
      <c r="I149" s="120"/>
      <c r="J149" s="128">
        <f>BK149</f>
        <v>0</v>
      </c>
      <c r="L149" s="117"/>
      <c r="M149" s="122"/>
      <c r="P149" s="123">
        <f>SUM(P150:P159)</f>
        <v>0</v>
      </c>
      <c r="R149" s="123">
        <f>SUM(R150:R159)</f>
        <v>58.692240939999991</v>
      </c>
      <c r="T149" s="124">
        <f>SUM(T150:T159)</f>
        <v>0</v>
      </c>
      <c r="AR149" s="118" t="s">
        <v>85</v>
      </c>
      <c r="AT149" s="125" t="s">
        <v>76</v>
      </c>
      <c r="AU149" s="125" t="s">
        <v>85</v>
      </c>
      <c r="AY149" s="118" t="s">
        <v>124</v>
      </c>
      <c r="BK149" s="126">
        <f>SUM(BK150:BK159)</f>
        <v>0</v>
      </c>
    </row>
    <row r="150" spans="2:65" s="1" customFormat="1" ht="13.9" customHeight="1">
      <c r="B150" s="29"/>
      <c r="C150" s="129" t="s">
        <v>215</v>
      </c>
      <c r="D150" s="129" t="s">
        <v>126</v>
      </c>
      <c r="E150" s="130" t="s">
        <v>217</v>
      </c>
      <c r="F150" s="131" t="s">
        <v>218</v>
      </c>
      <c r="G150" s="132" t="s">
        <v>219</v>
      </c>
      <c r="H150" s="133">
        <v>2</v>
      </c>
      <c r="I150" s="134"/>
      <c r="J150" s="135">
        <f>ROUND(I150*H150,2)</f>
        <v>0</v>
      </c>
      <c r="K150" s="131" t="s">
        <v>130</v>
      </c>
      <c r="L150" s="29"/>
      <c r="M150" s="136" t="s">
        <v>1</v>
      </c>
      <c r="N150" s="137" t="s">
        <v>42</v>
      </c>
      <c r="P150" s="138">
        <f>O150*H150</f>
        <v>0</v>
      </c>
      <c r="Q150" s="138">
        <v>16.75142</v>
      </c>
      <c r="R150" s="138">
        <f>Q150*H150</f>
        <v>33.502839999999999</v>
      </c>
      <c r="S150" s="138">
        <v>0</v>
      </c>
      <c r="T150" s="139">
        <f>S150*H150</f>
        <v>0</v>
      </c>
      <c r="AR150" s="140" t="s">
        <v>131</v>
      </c>
      <c r="AT150" s="140" t="s">
        <v>126</v>
      </c>
      <c r="AU150" s="140" t="s">
        <v>87</v>
      </c>
      <c r="AY150" s="14" t="s">
        <v>124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4" t="s">
        <v>85</v>
      </c>
      <c r="BK150" s="141">
        <f>ROUND(I150*H150,2)</f>
        <v>0</v>
      </c>
      <c r="BL150" s="14" t="s">
        <v>131</v>
      </c>
      <c r="BM150" s="140" t="s">
        <v>220</v>
      </c>
    </row>
    <row r="151" spans="2:65" s="1" customFormat="1">
      <c r="B151" s="29"/>
      <c r="D151" s="142" t="s">
        <v>133</v>
      </c>
      <c r="F151" s="143" t="s">
        <v>221</v>
      </c>
      <c r="I151" s="144"/>
      <c r="L151" s="29"/>
      <c r="M151" s="145"/>
      <c r="T151" s="53"/>
      <c r="AT151" s="14" t="s">
        <v>133</v>
      </c>
      <c r="AU151" s="14" t="s">
        <v>87</v>
      </c>
    </row>
    <row r="152" spans="2:65" s="1" customFormat="1" ht="13.9" customHeight="1">
      <c r="B152" s="29"/>
      <c r="C152" s="129" t="s">
        <v>222</v>
      </c>
      <c r="D152" s="129" t="s">
        <v>126</v>
      </c>
      <c r="E152" s="130" t="s">
        <v>223</v>
      </c>
      <c r="F152" s="131" t="s">
        <v>224</v>
      </c>
      <c r="G152" s="132" t="s">
        <v>225</v>
      </c>
      <c r="H152" s="133">
        <v>7.7</v>
      </c>
      <c r="I152" s="134"/>
      <c r="J152" s="135">
        <f>ROUND(I152*H152,2)</f>
        <v>0</v>
      </c>
      <c r="K152" s="131" t="s">
        <v>130</v>
      </c>
      <c r="L152" s="29"/>
      <c r="M152" s="136" t="s">
        <v>1</v>
      </c>
      <c r="N152" s="137" t="s">
        <v>42</v>
      </c>
      <c r="P152" s="138">
        <f>O152*H152</f>
        <v>0</v>
      </c>
      <c r="Q152" s="138">
        <v>0.88534999999999997</v>
      </c>
      <c r="R152" s="138">
        <f>Q152*H152</f>
        <v>6.8171949999999999</v>
      </c>
      <c r="S152" s="138">
        <v>0</v>
      </c>
      <c r="T152" s="139">
        <f>S152*H152</f>
        <v>0</v>
      </c>
      <c r="AR152" s="140" t="s">
        <v>131</v>
      </c>
      <c r="AT152" s="140" t="s">
        <v>126</v>
      </c>
      <c r="AU152" s="140" t="s">
        <v>87</v>
      </c>
      <c r="AY152" s="14" t="s">
        <v>124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4" t="s">
        <v>85</v>
      </c>
      <c r="BK152" s="141">
        <f>ROUND(I152*H152,2)</f>
        <v>0</v>
      </c>
      <c r="BL152" s="14" t="s">
        <v>131</v>
      </c>
      <c r="BM152" s="140" t="s">
        <v>226</v>
      </c>
    </row>
    <row r="153" spans="2:65" s="1" customFormat="1">
      <c r="B153" s="29"/>
      <c r="D153" s="142" t="s">
        <v>133</v>
      </c>
      <c r="F153" s="143" t="s">
        <v>227</v>
      </c>
      <c r="I153" s="144"/>
      <c r="L153" s="29"/>
      <c r="M153" s="145"/>
      <c r="T153" s="53"/>
      <c r="AT153" s="14" t="s">
        <v>133</v>
      </c>
      <c r="AU153" s="14" t="s">
        <v>87</v>
      </c>
    </row>
    <row r="154" spans="2:65" s="1" customFormat="1" ht="13.9" customHeight="1">
      <c r="B154" s="29"/>
      <c r="C154" s="157" t="s">
        <v>228</v>
      </c>
      <c r="D154" s="157" t="s">
        <v>229</v>
      </c>
      <c r="E154" s="158" t="s">
        <v>230</v>
      </c>
      <c r="F154" s="159" t="s">
        <v>231</v>
      </c>
      <c r="G154" s="160" t="s">
        <v>225</v>
      </c>
      <c r="H154" s="161">
        <v>7.7</v>
      </c>
      <c r="I154" s="162"/>
      <c r="J154" s="163">
        <f>ROUND(I154*H154,2)</f>
        <v>0</v>
      </c>
      <c r="K154" s="159" t="s">
        <v>130</v>
      </c>
      <c r="L154" s="164"/>
      <c r="M154" s="165" t="s">
        <v>1</v>
      </c>
      <c r="N154" s="166" t="s">
        <v>42</v>
      </c>
      <c r="P154" s="138">
        <f>O154*H154</f>
        <v>0</v>
      </c>
      <c r="Q154" s="138">
        <v>0.6</v>
      </c>
      <c r="R154" s="138">
        <f>Q154*H154</f>
        <v>4.62</v>
      </c>
      <c r="S154" s="138">
        <v>0</v>
      </c>
      <c r="T154" s="139">
        <f>S154*H154</f>
        <v>0</v>
      </c>
      <c r="AR154" s="140" t="s">
        <v>173</v>
      </c>
      <c r="AT154" s="140" t="s">
        <v>229</v>
      </c>
      <c r="AU154" s="140" t="s">
        <v>87</v>
      </c>
      <c r="AY154" s="14" t="s">
        <v>124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85</v>
      </c>
      <c r="BK154" s="141">
        <f>ROUND(I154*H154,2)</f>
        <v>0</v>
      </c>
      <c r="BL154" s="14" t="s">
        <v>131</v>
      </c>
      <c r="BM154" s="140" t="s">
        <v>232</v>
      </c>
    </row>
    <row r="155" spans="2:65" s="1" customFormat="1">
      <c r="B155" s="29"/>
      <c r="D155" s="142" t="s">
        <v>133</v>
      </c>
      <c r="F155" s="143" t="s">
        <v>231</v>
      </c>
      <c r="I155" s="144"/>
      <c r="L155" s="29"/>
      <c r="M155" s="145"/>
      <c r="T155" s="53"/>
      <c r="AT155" s="14" t="s">
        <v>133</v>
      </c>
      <c r="AU155" s="14" t="s">
        <v>87</v>
      </c>
    </row>
    <row r="156" spans="2:65" s="1" customFormat="1" ht="13.9" customHeight="1">
      <c r="B156" s="29"/>
      <c r="C156" s="129" t="s">
        <v>233</v>
      </c>
      <c r="D156" s="129" t="s">
        <v>126</v>
      </c>
      <c r="E156" s="130" t="s">
        <v>234</v>
      </c>
      <c r="F156" s="131" t="s">
        <v>235</v>
      </c>
      <c r="G156" s="132" t="s">
        <v>129</v>
      </c>
      <c r="H156" s="133">
        <v>5.5819999999999999</v>
      </c>
      <c r="I156" s="134"/>
      <c r="J156" s="135">
        <f>ROUND(I156*H156,2)</f>
        <v>0</v>
      </c>
      <c r="K156" s="131" t="s">
        <v>130</v>
      </c>
      <c r="L156" s="29"/>
      <c r="M156" s="136" t="s">
        <v>1</v>
      </c>
      <c r="N156" s="137" t="s">
        <v>42</v>
      </c>
      <c r="P156" s="138">
        <f>O156*H156</f>
        <v>0</v>
      </c>
      <c r="Q156" s="138">
        <v>2.46367</v>
      </c>
      <c r="R156" s="138">
        <f>Q156*H156</f>
        <v>13.75220594</v>
      </c>
      <c r="S156" s="138">
        <v>0</v>
      </c>
      <c r="T156" s="139">
        <f>S156*H156</f>
        <v>0</v>
      </c>
      <c r="AR156" s="140" t="s">
        <v>131</v>
      </c>
      <c r="AT156" s="140" t="s">
        <v>126</v>
      </c>
      <c r="AU156" s="140" t="s">
        <v>87</v>
      </c>
      <c r="AY156" s="14" t="s">
        <v>124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4" t="s">
        <v>85</v>
      </c>
      <c r="BK156" s="141">
        <f>ROUND(I156*H156,2)</f>
        <v>0</v>
      </c>
      <c r="BL156" s="14" t="s">
        <v>131</v>
      </c>
      <c r="BM156" s="140" t="s">
        <v>236</v>
      </c>
    </row>
    <row r="157" spans="2:65" s="1" customFormat="1">
      <c r="B157" s="29"/>
      <c r="D157" s="142" t="s">
        <v>133</v>
      </c>
      <c r="F157" s="143" t="s">
        <v>237</v>
      </c>
      <c r="I157" s="144"/>
      <c r="L157" s="29"/>
      <c r="M157" s="145"/>
      <c r="T157" s="53"/>
      <c r="AT157" s="14" t="s">
        <v>133</v>
      </c>
      <c r="AU157" s="14" t="s">
        <v>87</v>
      </c>
    </row>
    <row r="158" spans="2:65" s="1" customFormat="1">
      <c r="B158" s="29"/>
      <c r="D158" s="142" t="s">
        <v>170</v>
      </c>
      <c r="F158" s="153" t="s">
        <v>238</v>
      </c>
      <c r="I158" s="144"/>
      <c r="L158" s="29"/>
      <c r="M158" s="145"/>
      <c r="T158" s="53"/>
      <c r="AT158" s="14" t="s">
        <v>170</v>
      </c>
      <c r="AU158" s="14" t="s">
        <v>87</v>
      </c>
    </row>
    <row r="159" spans="2:65" s="12" customFormat="1">
      <c r="B159" s="146"/>
      <c r="D159" s="142" t="s">
        <v>135</v>
      </c>
      <c r="E159" s="147" t="s">
        <v>1</v>
      </c>
      <c r="F159" s="148" t="s">
        <v>239</v>
      </c>
      <c r="H159" s="149">
        <v>5.5819999999999999</v>
      </c>
      <c r="I159" s="150"/>
      <c r="L159" s="146"/>
      <c r="M159" s="151"/>
      <c r="T159" s="152"/>
      <c r="AT159" s="147" t="s">
        <v>135</v>
      </c>
      <c r="AU159" s="147" t="s">
        <v>87</v>
      </c>
      <c r="AV159" s="12" t="s">
        <v>87</v>
      </c>
      <c r="AW159" s="12" t="s">
        <v>32</v>
      </c>
      <c r="AX159" s="12" t="s">
        <v>77</v>
      </c>
      <c r="AY159" s="147" t="s">
        <v>124</v>
      </c>
    </row>
    <row r="160" spans="2:65" s="11" customFormat="1" ht="22.9" customHeight="1">
      <c r="B160" s="117"/>
      <c r="D160" s="118" t="s">
        <v>76</v>
      </c>
      <c r="E160" s="127" t="s">
        <v>240</v>
      </c>
      <c r="F160" s="127" t="s">
        <v>241</v>
      </c>
      <c r="I160" s="120"/>
      <c r="J160" s="128">
        <f>BK160</f>
        <v>0</v>
      </c>
      <c r="L160" s="117"/>
      <c r="M160" s="122"/>
      <c r="P160" s="123">
        <f>SUM(P161:P162)</f>
        <v>0</v>
      </c>
      <c r="R160" s="123">
        <f>SUM(R161:R162)</f>
        <v>0</v>
      </c>
      <c r="T160" s="124">
        <f>SUM(T161:T162)</f>
        <v>0</v>
      </c>
      <c r="AR160" s="118" t="s">
        <v>85</v>
      </c>
      <c r="AT160" s="125" t="s">
        <v>76</v>
      </c>
      <c r="AU160" s="125" t="s">
        <v>85</v>
      </c>
      <c r="AY160" s="118" t="s">
        <v>124</v>
      </c>
      <c r="BK160" s="126">
        <f>SUM(BK161:BK162)</f>
        <v>0</v>
      </c>
    </row>
    <row r="161" spans="2:65" s="1" customFormat="1" ht="13.9" customHeight="1">
      <c r="B161" s="29"/>
      <c r="C161" s="129" t="s">
        <v>242</v>
      </c>
      <c r="D161" s="129" t="s">
        <v>126</v>
      </c>
      <c r="E161" s="130" t="s">
        <v>243</v>
      </c>
      <c r="F161" s="131" t="s">
        <v>244</v>
      </c>
      <c r="G161" s="132" t="s">
        <v>245</v>
      </c>
      <c r="H161" s="133">
        <v>78.009</v>
      </c>
      <c r="I161" s="134"/>
      <c r="J161" s="135">
        <f>ROUND(I161*H161,2)</f>
        <v>0</v>
      </c>
      <c r="K161" s="131" t="s">
        <v>130</v>
      </c>
      <c r="L161" s="29"/>
      <c r="M161" s="136" t="s">
        <v>1</v>
      </c>
      <c r="N161" s="137" t="s">
        <v>42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131</v>
      </c>
      <c r="AT161" s="140" t="s">
        <v>126</v>
      </c>
      <c r="AU161" s="140" t="s">
        <v>87</v>
      </c>
      <c r="AY161" s="14" t="s">
        <v>124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4" t="s">
        <v>85</v>
      </c>
      <c r="BK161" s="141">
        <f>ROUND(I161*H161,2)</f>
        <v>0</v>
      </c>
      <c r="BL161" s="14" t="s">
        <v>131</v>
      </c>
      <c r="BM161" s="140" t="s">
        <v>246</v>
      </c>
    </row>
    <row r="162" spans="2:65" s="1" customFormat="1">
      <c r="B162" s="29"/>
      <c r="D162" s="142" t="s">
        <v>133</v>
      </c>
      <c r="F162" s="143" t="s">
        <v>247</v>
      </c>
      <c r="I162" s="144"/>
      <c r="L162" s="29"/>
      <c r="M162" s="167"/>
      <c r="N162" s="168"/>
      <c r="O162" s="168"/>
      <c r="P162" s="168"/>
      <c r="Q162" s="168"/>
      <c r="R162" s="168"/>
      <c r="S162" s="168"/>
      <c r="T162" s="169"/>
      <c r="AT162" s="14" t="s">
        <v>133</v>
      </c>
      <c r="AU162" s="14" t="s">
        <v>87</v>
      </c>
    </row>
    <row r="163" spans="2:65" s="1" customFormat="1" ht="6.95" customHeight="1">
      <c r="B163" s="41"/>
      <c r="C163" s="42"/>
      <c r="D163" s="42"/>
      <c r="E163" s="42"/>
      <c r="F163" s="42"/>
      <c r="G163" s="42"/>
      <c r="H163" s="42"/>
      <c r="I163" s="42"/>
      <c r="J163" s="42"/>
      <c r="K163" s="42"/>
      <c r="L163" s="29"/>
    </row>
  </sheetData>
  <sheetProtection algorithmName="SHA-512" hashValue="+Z4JwiXBlufnrOkepZyN0xiHRIISt0AtZU9oUeB57IhJrqf1zwQKQaFwLiKvmHUYtMJdKWttjUaPhdWtrrJTjg==" saltValue="QTIHHeJFhyZHpk9fr4jrLeV/YWa00CY6kNFK+pEOIr8VpHykQtHH/U0LxqVeu20wA1mEc3gojyP0m6WWjv1WKg==" spinCount="100000" sheet="1" objects="1" scenarios="1" formatColumns="0" formatRows="0" autoFilter="0"/>
  <autoFilter ref="C120:K162" xr:uid="{00000000-0009-0000-0000-00000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0"/>
  <sheetViews>
    <sheetView showGridLines="0" workbookViewId="0"/>
  </sheetViews>
  <sheetFormatPr defaultRowHeight="15"/>
  <cols>
    <col min="1" max="1" width="8.83203125" customWidth="1"/>
    <col min="2" max="2" width="1.1640625" customWidth="1"/>
    <col min="3" max="4" width="4.5" customWidth="1"/>
    <col min="5" max="5" width="18.33203125" customWidth="1"/>
    <col min="6" max="6" width="108" customWidth="1"/>
    <col min="7" max="7" width="8" customWidth="1"/>
    <col min="8" max="8" width="12.33203125" customWidth="1"/>
    <col min="9" max="11" width="21.5" customWidth="1"/>
    <col min="12" max="12" width="10" customWidth="1"/>
    <col min="13" max="13" width="11.5" hidden="1" customWidth="1"/>
    <col min="14" max="14" width="9.1640625" hidden="1"/>
    <col min="15" max="20" width="15.1640625" hidden="1" customWidth="1"/>
    <col min="21" max="21" width="17.5" hidden="1" customWidth="1"/>
    <col min="22" max="22" width="13.1640625" customWidth="1"/>
    <col min="23" max="23" width="17.5" customWidth="1"/>
    <col min="24" max="24" width="13.1640625" customWidth="1"/>
    <col min="25" max="25" width="16" customWidth="1"/>
    <col min="26" max="26" width="11.6640625" customWidth="1"/>
    <col min="27" max="27" width="16" customWidth="1"/>
    <col min="28" max="28" width="17.5" customWidth="1"/>
    <col min="29" max="29" width="11.6640625" customWidth="1"/>
    <col min="30" max="30" width="16" customWidth="1"/>
    <col min="31" max="31" width="17.5" customWidth="1"/>
    <col min="44" max="65" width="9.1640625" hidden="1"/>
  </cols>
  <sheetData>
    <row r="2" spans="2:46" ht="36.950000000000003" customHeight="1"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93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87</v>
      </c>
    </row>
    <row r="4" spans="2:46" ht="24.95" customHeight="1">
      <c r="B4" s="17"/>
      <c r="D4" s="18" t="s">
        <v>97</v>
      </c>
      <c r="L4" s="17"/>
      <c r="M4" s="85" t="s">
        <v>10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16</v>
      </c>
      <c r="L6" s="17"/>
    </row>
    <row r="7" spans="2:46" ht="14.45" customHeight="1">
      <c r="B7" s="17"/>
      <c r="E7" s="208" t="str">
        <f>'Rekapitulace stavby'!K6</f>
        <v>LC Červená - rekonstrukce lesní cesty ze  2L na 1L</v>
      </c>
      <c r="F7" s="209"/>
      <c r="G7" s="209"/>
      <c r="H7" s="209"/>
      <c r="L7" s="17"/>
    </row>
    <row r="8" spans="2:46" s="1" customFormat="1" ht="12" customHeight="1">
      <c r="B8" s="29"/>
      <c r="D8" s="24" t="s">
        <v>98</v>
      </c>
      <c r="L8" s="29"/>
    </row>
    <row r="9" spans="2:46" s="1" customFormat="1" ht="14.45" customHeight="1">
      <c r="B9" s="29"/>
      <c r="E9" s="198" t="s">
        <v>248</v>
      </c>
      <c r="F9" s="207"/>
      <c r="G9" s="207"/>
      <c r="H9" s="207"/>
      <c r="L9" s="29"/>
    </row>
    <row r="10" spans="2:46" s="1" customFormat="1">
      <c r="B10" s="29"/>
      <c r="L10" s="29"/>
    </row>
    <row r="11" spans="2:46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46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10. 4. 2018</v>
      </c>
      <c r="L12" s="29"/>
    </row>
    <row r="13" spans="2:46" s="1" customFormat="1" ht="10.9" customHeight="1">
      <c r="B13" s="29"/>
      <c r="L13" s="29"/>
    </row>
    <row r="14" spans="2:46" s="1" customFormat="1" ht="12" customHeight="1">
      <c r="B14" s="29"/>
      <c r="D14" s="24" t="s">
        <v>24</v>
      </c>
      <c r="I14" s="24" t="s">
        <v>25</v>
      </c>
      <c r="J14" s="22" t="s">
        <v>1</v>
      </c>
      <c r="L14" s="29"/>
    </row>
    <row r="15" spans="2:46" s="1" customFormat="1" ht="18" customHeight="1">
      <c r="B15" s="29"/>
      <c r="E15" s="22" t="s">
        <v>26</v>
      </c>
      <c r="I15" s="24" t="s">
        <v>27</v>
      </c>
      <c r="J15" s="22" t="s">
        <v>1</v>
      </c>
      <c r="L15" s="29"/>
    </row>
    <row r="16" spans="2:46" s="1" customFormat="1" ht="6.95" customHeight="1">
      <c r="B16" s="29"/>
      <c r="L16" s="29"/>
    </row>
    <row r="17" spans="2:12" s="1" customFormat="1" ht="12" customHeight="1">
      <c r="B17" s="29"/>
      <c r="D17" s="24" t="s">
        <v>28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80"/>
      <c r="G18" s="180"/>
      <c r="H18" s="180"/>
      <c r="I18" s="24" t="s">
        <v>27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30</v>
      </c>
      <c r="I20" s="24" t="s">
        <v>25</v>
      </c>
      <c r="J20" s="22" t="s">
        <v>1</v>
      </c>
      <c r="L20" s="29"/>
    </row>
    <row r="21" spans="2:12" s="1" customFormat="1" ht="18" customHeight="1">
      <c r="B21" s="29"/>
      <c r="E21" s="22" t="s">
        <v>31</v>
      </c>
      <c r="I21" s="24" t="s">
        <v>27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33</v>
      </c>
      <c r="I23" s="24" t="s">
        <v>25</v>
      </c>
      <c r="J23" s="22" t="s">
        <v>1</v>
      </c>
      <c r="L23" s="29"/>
    </row>
    <row r="24" spans="2:12" s="1" customFormat="1" ht="18" customHeight="1">
      <c r="B24" s="29"/>
      <c r="E24" s="22" t="s">
        <v>34</v>
      </c>
      <c r="I24" s="24" t="s">
        <v>27</v>
      </c>
      <c r="J24" s="22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35</v>
      </c>
      <c r="L26" s="29"/>
    </row>
    <row r="27" spans="2:12" s="7" customFormat="1" ht="60" customHeight="1">
      <c r="B27" s="86"/>
      <c r="E27" s="184" t="s">
        <v>100</v>
      </c>
      <c r="F27" s="184"/>
      <c r="G27" s="184"/>
      <c r="H27" s="184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37</v>
      </c>
      <c r="J30" s="63">
        <f>ROUND(J119, 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32" t="s">
        <v>38</v>
      </c>
      <c r="J32" s="32" t="s">
        <v>40</v>
      </c>
      <c r="L32" s="29"/>
    </row>
    <row r="33" spans="2:12" s="1" customFormat="1" ht="14.45" customHeight="1">
      <c r="B33" s="29"/>
      <c r="D33" s="52" t="s">
        <v>41</v>
      </c>
      <c r="E33" s="24" t="s">
        <v>42</v>
      </c>
      <c r="F33" s="88">
        <f>ROUND((SUM(BE119:BE139)),  2)</f>
        <v>0</v>
      </c>
      <c r="I33" s="89">
        <v>0.21</v>
      </c>
      <c r="J33" s="88">
        <f>ROUND(((SUM(BE119:BE139))*I33),  2)</f>
        <v>0</v>
      </c>
      <c r="L33" s="29"/>
    </row>
    <row r="34" spans="2:12" s="1" customFormat="1" ht="14.45" customHeight="1">
      <c r="B34" s="29"/>
      <c r="E34" s="24" t="s">
        <v>43</v>
      </c>
      <c r="F34" s="88">
        <f>ROUND((SUM(BF119:BF139)),  2)</f>
        <v>0</v>
      </c>
      <c r="I34" s="89">
        <v>0.15</v>
      </c>
      <c r="J34" s="88">
        <f>ROUND(((SUM(BF119:BF139))*I34),  2)</f>
        <v>0</v>
      </c>
      <c r="L34" s="29"/>
    </row>
    <row r="35" spans="2:12" s="1" customFormat="1" ht="14.45" hidden="1" customHeight="1">
      <c r="B35" s="29"/>
      <c r="E35" s="24" t="s">
        <v>44</v>
      </c>
      <c r="F35" s="88">
        <f>ROUND((SUM(BG119:BG139)),  2)</f>
        <v>0</v>
      </c>
      <c r="I35" s="89">
        <v>0.21</v>
      </c>
      <c r="J35" s="88">
        <f>0</f>
        <v>0</v>
      </c>
      <c r="L35" s="29"/>
    </row>
    <row r="36" spans="2:12" s="1" customFormat="1" ht="14.45" hidden="1" customHeight="1">
      <c r="B36" s="29"/>
      <c r="E36" s="24" t="s">
        <v>45</v>
      </c>
      <c r="F36" s="88">
        <f>ROUND((SUM(BH119:BH139)),  2)</f>
        <v>0</v>
      </c>
      <c r="I36" s="89">
        <v>0.15</v>
      </c>
      <c r="J36" s="88">
        <f>0</f>
        <v>0</v>
      </c>
      <c r="L36" s="29"/>
    </row>
    <row r="37" spans="2:12" s="1" customFormat="1" ht="14.45" hidden="1" customHeight="1">
      <c r="B37" s="29"/>
      <c r="E37" s="24" t="s">
        <v>46</v>
      </c>
      <c r="F37" s="88">
        <f>ROUND((SUM(BI119:BI139)),  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39"/>
      <c r="J50" s="39"/>
      <c r="K50" s="39"/>
      <c r="L50" s="2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1" customFormat="1">
      <c r="B61" s="29"/>
      <c r="D61" s="40" t="s">
        <v>52</v>
      </c>
      <c r="E61" s="31"/>
      <c r="F61" s="96" t="s">
        <v>53</v>
      </c>
      <c r="G61" s="40" t="s">
        <v>52</v>
      </c>
      <c r="H61" s="31"/>
      <c r="I61" s="31"/>
      <c r="J61" s="97" t="s">
        <v>53</v>
      </c>
      <c r="K61" s="31"/>
      <c r="L61" s="2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1" customFormat="1">
      <c r="B65" s="29"/>
      <c r="D65" s="38" t="s">
        <v>54</v>
      </c>
      <c r="E65" s="39"/>
      <c r="F65" s="39"/>
      <c r="G65" s="38" t="s">
        <v>55</v>
      </c>
      <c r="H65" s="39"/>
      <c r="I65" s="39"/>
      <c r="J65" s="39"/>
      <c r="K65" s="39"/>
      <c r="L65" s="2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1" customFormat="1">
      <c r="B76" s="29"/>
      <c r="D76" s="40" t="s">
        <v>52</v>
      </c>
      <c r="E76" s="31"/>
      <c r="F76" s="96" t="s">
        <v>53</v>
      </c>
      <c r="G76" s="40" t="s">
        <v>52</v>
      </c>
      <c r="H76" s="31"/>
      <c r="I76" s="31"/>
      <c r="J76" s="97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5" customHeight="1">
      <c r="B82" s="29"/>
      <c r="C82" s="18" t="s">
        <v>101</v>
      </c>
      <c r="L82" s="29"/>
    </row>
    <row r="83" spans="2:47" s="1" customFormat="1" ht="6.95" customHeight="1">
      <c r="B83" s="29"/>
      <c r="L83" s="29"/>
    </row>
    <row r="84" spans="2:47" s="1" customFormat="1" ht="12" customHeight="1">
      <c r="B84" s="29"/>
      <c r="C84" s="24" t="s">
        <v>16</v>
      </c>
      <c r="L84" s="29"/>
    </row>
    <row r="85" spans="2:47" s="1" customFormat="1" ht="14.45" customHeight="1">
      <c r="B85" s="29"/>
      <c r="E85" s="208" t="str">
        <f>E7</f>
        <v>LC Červená - rekonstrukce lesní cesty ze  2L na 1L</v>
      </c>
      <c r="F85" s="209"/>
      <c r="G85" s="209"/>
      <c r="H85" s="209"/>
      <c r="L85" s="29"/>
    </row>
    <row r="86" spans="2:47" s="1" customFormat="1" ht="12" customHeight="1">
      <c r="B86" s="29"/>
      <c r="C86" s="24" t="s">
        <v>98</v>
      </c>
      <c r="L86" s="29"/>
    </row>
    <row r="87" spans="2:47" s="1" customFormat="1" ht="14.45" customHeight="1">
      <c r="B87" s="29"/>
      <c r="E87" s="198" t="str">
        <f>E9</f>
        <v>SO 01.3 - Výhybna</v>
      </c>
      <c r="F87" s="207"/>
      <c r="G87" s="207"/>
      <c r="H87" s="207"/>
      <c r="L87" s="29"/>
    </row>
    <row r="88" spans="2:47" s="1" customFormat="1" ht="6.95" customHeight="1">
      <c r="B88" s="29"/>
      <c r="L88" s="29"/>
    </row>
    <row r="89" spans="2:47" s="1" customFormat="1" ht="12" customHeight="1">
      <c r="B89" s="29"/>
      <c r="C89" s="24" t="s">
        <v>20</v>
      </c>
      <c r="F89" s="22" t="str">
        <f>F12</f>
        <v>Karlovy Vary</v>
      </c>
      <c r="I89" s="24" t="s">
        <v>22</v>
      </c>
      <c r="J89" s="49" t="str">
        <f>IF(J12="","",J12)</f>
        <v>10. 4. 2018</v>
      </c>
      <c r="L89" s="29"/>
    </row>
    <row r="90" spans="2:47" s="1" customFormat="1" ht="6.95" customHeight="1">
      <c r="B90" s="29"/>
      <c r="L90" s="29"/>
    </row>
    <row r="91" spans="2:47" s="1" customFormat="1" ht="15.6" customHeight="1">
      <c r="B91" s="29"/>
      <c r="C91" s="24" t="s">
        <v>24</v>
      </c>
      <c r="F91" s="22" t="str">
        <f>E15</f>
        <v>Lázeňské lesy K.Vary</v>
      </c>
      <c r="I91" s="24" t="s">
        <v>30</v>
      </c>
      <c r="J91" s="27" t="str">
        <f>E21</f>
        <v>PONTIKA s.r.o.</v>
      </c>
      <c r="L91" s="29"/>
    </row>
    <row r="92" spans="2:47" s="1" customFormat="1" ht="15.6" customHeight="1">
      <c r="B92" s="29"/>
      <c r="C92" s="24" t="s">
        <v>28</v>
      </c>
      <c r="F92" s="22" t="str">
        <f>IF(E18="","",E18)</f>
        <v>Vyplň údaj</v>
      </c>
      <c r="I92" s="24" t="s">
        <v>33</v>
      </c>
      <c r="J92" s="27" t="str">
        <f>E24</f>
        <v>Durdíková Jitka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98" t="s">
        <v>102</v>
      </c>
      <c r="D94" s="90"/>
      <c r="E94" s="90"/>
      <c r="F94" s="90"/>
      <c r="G94" s="90"/>
      <c r="H94" s="90"/>
      <c r="I94" s="90"/>
      <c r="J94" s="99" t="s">
        <v>103</v>
      </c>
      <c r="K94" s="90"/>
      <c r="L94" s="29"/>
    </row>
    <row r="95" spans="2:47" s="1" customFormat="1" ht="10.35" customHeight="1">
      <c r="B95" s="29"/>
      <c r="L95" s="29"/>
    </row>
    <row r="96" spans="2:47" s="1" customFormat="1" ht="22.9" customHeight="1">
      <c r="B96" s="29"/>
      <c r="C96" s="100" t="s">
        <v>104</v>
      </c>
      <c r="J96" s="63">
        <f>J119</f>
        <v>0</v>
      </c>
      <c r="L96" s="29"/>
      <c r="AU96" s="14" t="s">
        <v>105</v>
      </c>
    </row>
    <row r="97" spans="2:12" s="8" customFormat="1" ht="24.95" customHeight="1">
      <c r="B97" s="101"/>
      <c r="D97" s="102" t="s">
        <v>106</v>
      </c>
      <c r="E97" s="103"/>
      <c r="F97" s="103"/>
      <c r="G97" s="103"/>
      <c r="H97" s="103"/>
      <c r="I97" s="103"/>
      <c r="J97" s="104">
        <f>J120</f>
        <v>0</v>
      </c>
      <c r="L97" s="101"/>
    </row>
    <row r="98" spans="2:12" s="9" customFormat="1" ht="19.899999999999999" customHeight="1">
      <c r="B98" s="105"/>
      <c r="D98" s="106" t="s">
        <v>107</v>
      </c>
      <c r="E98" s="107"/>
      <c r="F98" s="107"/>
      <c r="G98" s="107"/>
      <c r="H98" s="107"/>
      <c r="I98" s="107"/>
      <c r="J98" s="108">
        <f>J121</f>
        <v>0</v>
      </c>
      <c r="L98" s="105"/>
    </row>
    <row r="99" spans="2:12" s="9" customFormat="1" ht="19.899999999999999" customHeight="1">
      <c r="B99" s="105"/>
      <c r="D99" s="106" t="s">
        <v>108</v>
      </c>
      <c r="E99" s="107"/>
      <c r="F99" s="107"/>
      <c r="G99" s="107"/>
      <c r="H99" s="107"/>
      <c r="I99" s="107"/>
      <c r="J99" s="108">
        <f>J129</f>
        <v>0</v>
      </c>
      <c r="L99" s="105"/>
    </row>
    <row r="100" spans="2:12" s="1" customFormat="1" ht="21.75" customHeight="1">
      <c r="B100" s="29"/>
      <c r="L100" s="29"/>
    </row>
    <row r="101" spans="2:12" s="1" customFormat="1" ht="6.9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29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9"/>
    </row>
    <row r="106" spans="2:12" s="1" customFormat="1" ht="24.95" customHeight="1">
      <c r="B106" s="29"/>
      <c r="C106" s="18" t="s">
        <v>109</v>
      </c>
      <c r="L106" s="29"/>
    </row>
    <row r="107" spans="2:12" s="1" customFormat="1" ht="6.95" customHeight="1">
      <c r="B107" s="29"/>
      <c r="L107" s="29"/>
    </row>
    <row r="108" spans="2:12" s="1" customFormat="1" ht="12" customHeight="1">
      <c r="B108" s="29"/>
      <c r="C108" s="24" t="s">
        <v>16</v>
      </c>
      <c r="L108" s="29"/>
    </row>
    <row r="109" spans="2:12" s="1" customFormat="1" ht="14.45" customHeight="1">
      <c r="B109" s="29"/>
      <c r="E109" s="208" t="str">
        <f>E7</f>
        <v>LC Červená - rekonstrukce lesní cesty ze  2L na 1L</v>
      </c>
      <c r="F109" s="209"/>
      <c r="G109" s="209"/>
      <c r="H109" s="209"/>
      <c r="L109" s="29"/>
    </row>
    <row r="110" spans="2:12" s="1" customFormat="1" ht="12" customHeight="1">
      <c r="B110" s="29"/>
      <c r="C110" s="24" t="s">
        <v>98</v>
      </c>
      <c r="L110" s="29"/>
    </row>
    <row r="111" spans="2:12" s="1" customFormat="1" ht="14.45" customHeight="1">
      <c r="B111" s="29"/>
      <c r="E111" s="198" t="str">
        <f>E9</f>
        <v>SO 01.3 - Výhybna</v>
      </c>
      <c r="F111" s="207"/>
      <c r="G111" s="207"/>
      <c r="H111" s="207"/>
      <c r="L111" s="29"/>
    </row>
    <row r="112" spans="2:12" s="1" customFormat="1" ht="6.95" customHeight="1">
      <c r="B112" s="29"/>
      <c r="L112" s="29"/>
    </row>
    <row r="113" spans="2:65" s="1" customFormat="1" ht="12" customHeight="1">
      <c r="B113" s="29"/>
      <c r="C113" s="24" t="s">
        <v>20</v>
      </c>
      <c r="F113" s="22" t="str">
        <f>F12</f>
        <v>Karlovy Vary</v>
      </c>
      <c r="I113" s="24" t="s">
        <v>22</v>
      </c>
      <c r="J113" s="49" t="str">
        <f>IF(J12="","",J12)</f>
        <v>10. 4. 2018</v>
      </c>
      <c r="L113" s="29"/>
    </row>
    <row r="114" spans="2:65" s="1" customFormat="1" ht="6.95" customHeight="1">
      <c r="B114" s="29"/>
      <c r="L114" s="29"/>
    </row>
    <row r="115" spans="2:65" s="1" customFormat="1" ht="15.6" customHeight="1">
      <c r="B115" s="29"/>
      <c r="C115" s="24" t="s">
        <v>24</v>
      </c>
      <c r="F115" s="22" t="str">
        <f>E15</f>
        <v>Lázeňské lesy K.Vary</v>
      </c>
      <c r="I115" s="24" t="s">
        <v>30</v>
      </c>
      <c r="J115" s="27" t="str">
        <f>E21</f>
        <v>PONTIKA s.r.o.</v>
      </c>
      <c r="L115" s="29"/>
    </row>
    <row r="116" spans="2:65" s="1" customFormat="1" ht="15.6" customHeight="1">
      <c r="B116" s="29"/>
      <c r="C116" s="24" t="s">
        <v>28</v>
      </c>
      <c r="F116" s="22" t="str">
        <f>IF(E18="","",E18)</f>
        <v>Vyplň údaj</v>
      </c>
      <c r="I116" s="24" t="s">
        <v>33</v>
      </c>
      <c r="J116" s="27" t="str">
        <f>E24</f>
        <v>Durdíková Jitka</v>
      </c>
      <c r="L116" s="29"/>
    </row>
    <row r="117" spans="2:65" s="1" customFormat="1" ht="10.35" customHeight="1">
      <c r="B117" s="29"/>
      <c r="L117" s="29"/>
    </row>
    <row r="118" spans="2:65" s="10" customFormat="1" ht="29.25" customHeight="1">
      <c r="B118" s="109"/>
      <c r="C118" s="110" t="s">
        <v>110</v>
      </c>
      <c r="D118" s="111" t="s">
        <v>62</v>
      </c>
      <c r="E118" s="111" t="s">
        <v>58</v>
      </c>
      <c r="F118" s="111" t="s">
        <v>59</v>
      </c>
      <c r="G118" s="111" t="s">
        <v>111</v>
      </c>
      <c r="H118" s="111" t="s">
        <v>112</v>
      </c>
      <c r="I118" s="111" t="s">
        <v>113</v>
      </c>
      <c r="J118" s="111" t="s">
        <v>103</v>
      </c>
      <c r="K118" s="112" t="s">
        <v>114</v>
      </c>
      <c r="L118" s="109"/>
      <c r="M118" s="56" t="s">
        <v>1</v>
      </c>
      <c r="N118" s="57" t="s">
        <v>41</v>
      </c>
      <c r="O118" s="57" t="s">
        <v>115</v>
      </c>
      <c r="P118" s="57" t="s">
        <v>116</v>
      </c>
      <c r="Q118" s="57" t="s">
        <v>117</v>
      </c>
      <c r="R118" s="57" t="s">
        <v>118</v>
      </c>
      <c r="S118" s="57" t="s">
        <v>119</v>
      </c>
      <c r="T118" s="58" t="s">
        <v>120</v>
      </c>
    </row>
    <row r="119" spans="2:65" s="1" customFormat="1" ht="22.9" customHeight="1">
      <c r="B119" s="29"/>
      <c r="C119" s="61" t="s">
        <v>121</v>
      </c>
      <c r="J119" s="113">
        <f>BK119</f>
        <v>0</v>
      </c>
      <c r="L119" s="29"/>
      <c r="M119" s="59"/>
      <c r="N119" s="50"/>
      <c r="O119" s="50"/>
      <c r="P119" s="114">
        <f>P120</f>
        <v>0</v>
      </c>
      <c r="Q119" s="50"/>
      <c r="R119" s="114">
        <f>R120</f>
        <v>0</v>
      </c>
      <c r="S119" s="50"/>
      <c r="T119" s="115">
        <f>T120</f>
        <v>0</v>
      </c>
      <c r="AT119" s="14" t="s">
        <v>76</v>
      </c>
      <c r="AU119" s="14" t="s">
        <v>105</v>
      </c>
      <c r="BK119" s="116">
        <f>BK120</f>
        <v>0</v>
      </c>
    </row>
    <row r="120" spans="2:65" s="11" customFormat="1" ht="25.9" customHeight="1">
      <c r="B120" s="117"/>
      <c r="D120" s="118" t="s">
        <v>76</v>
      </c>
      <c r="E120" s="119" t="s">
        <v>122</v>
      </c>
      <c r="F120" s="119" t="s">
        <v>123</v>
      </c>
      <c r="I120" s="120"/>
      <c r="J120" s="121">
        <f>BK120</f>
        <v>0</v>
      </c>
      <c r="L120" s="117"/>
      <c r="M120" s="122"/>
      <c r="P120" s="123">
        <f>P121+P129</f>
        <v>0</v>
      </c>
      <c r="R120" s="123">
        <f>R121+R129</f>
        <v>0</v>
      </c>
      <c r="T120" s="124">
        <f>T121+T129</f>
        <v>0</v>
      </c>
      <c r="AR120" s="118" t="s">
        <v>85</v>
      </c>
      <c r="AT120" s="125" t="s">
        <v>76</v>
      </c>
      <c r="AU120" s="125" t="s">
        <v>77</v>
      </c>
      <c r="AY120" s="118" t="s">
        <v>124</v>
      </c>
      <c r="BK120" s="126">
        <f>BK121+BK129</f>
        <v>0</v>
      </c>
    </row>
    <row r="121" spans="2:65" s="11" customFormat="1" ht="22.9" customHeight="1">
      <c r="B121" s="117"/>
      <c r="D121" s="118" t="s">
        <v>76</v>
      </c>
      <c r="E121" s="127" t="s">
        <v>85</v>
      </c>
      <c r="F121" s="127" t="s">
        <v>125</v>
      </c>
      <c r="I121" s="120"/>
      <c r="J121" s="128">
        <f>BK121</f>
        <v>0</v>
      </c>
      <c r="L121" s="117"/>
      <c r="M121" s="122"/>
      <c r="P121" s="123">
        <f>SUM(P122:P128)</f>
        <v>0</v>
      </c>
      <c r="R121" s="123">
        <f>SUM(R122:R128)</f>
        <v>0</v>
      </c>
      <c r="T121" s="124">
        <f>SUM(T122:T128)</f>
        <v>0</v>
      </c>
      <c r="AR121" s="118" t="s">
        <v>85</v>
      </c>
      <c r="AT121" s="125" t="s">
        <v>76</v>
      </c>
      <c r="AU121" s="125" t="s">
        <v>85</v>
      </c>
      <c r="AY121" s="118" t="s">
        <v>124</v>
      </c>
      <c r="BK121" s="126">
        <f>SUM(BK122:BK128)</f>
        <v>0</v>
      </c>
    </row>
    <row r="122" spans="2:65" s="1" customFormat="1" ht="13.9" customHeight="1">
      <c r="B122" s="29"/>
      <c r="C122" s="129" t="s">
        <v>85</v>
      </c>
      <c r="D122" s="129" t="s">
        <v>126</v>
      </c>
      <c r="E122" s="130" t="s">
        <v>127</v>
      </c>
      <c r="F122" s="131" t="s">
        <v>128</v>
      </c>
      <c r="G122" s="132" t="s">
        <v>129</v>
      </c>
      <c r="H122" s="133">
        <v>21.7</v>
      </c>
      <c r="I122" s="134"/>
      <c r="J122" s="135">
        <f>ROUND(I122*H122,2)</f>
        <v>0</v>
      </c>
      <c r="K122" s="131" t="s">
        <v>130</v>
      </c>
      <c r="L122" s="29"/>
      <c r="M122" s="136" t="s">
        <v>1</v>
      </c>
      <c r="N122" s="137" t="s">
        <v>42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131</v>
      </c>
      <c r="AT122" s="140" t="s">
        <v>126</v>
      </c>
      <c r="AU122" s="140" t="s">
        <v>87</v>
      </c>
      <c r="AY122" s="14" t="s">
        <v>124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4" t="s">
        <v>85</v>
      </c>
      <c r="BK122" s="141">
        <f>ROUND(I122*H122,2)</f>
        <v>0</v>
      </c>
      <c r="BL122" s="14" t="s">
        <v>131</v>
      </c>
      <c r="BM122" s="140" t="s">
        <v>132</v>
      </c>
    </row>
    <row r="123" spans="2:65" s="1" customFormat="1">
      <c r="B123" s="29"/>
      <c r="D123" s="142" t="s">
        <v>133</v>
      </c>
      <c r="F123" s="143" t="s">
        <v>134</v>
      </c>
      <c r="I123" s="144"/>
      <c r="L123" s="29"/>
      <c r="M123" s="145"/>
      <c r="T123" s="53"/>
      <c r="AT123" s="14" t="s">
        <v>133</v>
      </c>
      <c r="AU123" s="14" t="s">
        <v>87</v>
      </c>
    </row>
    <row r="124" spans="2:65" s="12" customFormat="1">
      <c r="B124" s="146"/>
      <c r="D124" s="142" t="s">
        <v>135</v>
      </c>
      <c r="E124" s="147" t="s">
        <v>1</v>
      </c>
      <c r="F124" s="148" t="s">
        <v>249</v>
      </c>
      <c r="H124" s="149">
        <v>21.7</v>
      </c>
      <c r="I124" s="150"/>
      <c r="L124" s="146"/>
      <c r="M124" s="151"/>
      <c r="T124" s="152"/>
      <c r="AT124" s="147" t="s">
        <v>135</v>
      </c>
      <c r="AU124" s="147" t="s">
        <v>87</v>
      </c>
      <c r="AV124" s="12" t="s">
        <v>87</v>
      </c>
      <c r="AW124" s="12" t="s">
        <v>32</v>
      </c>
      <c r="AX124" s="12" t="s">
        <v>77</v>
      </c>
      <c r="AY124" s="147" t="s">
        <v>124</v>
      </c>
    </row>
    <row r="125" spans="2:65" s="1" customFormat="1" ht="13.9" customHeight="1">
      <c r="B125" s="29"/>
      <c r="C125" s="129" t="s">
        <v>87</v>
      </c>
      <c r="D125" s="129" t="s">
        <v>126</v>
      </c>
      <c r="E125" s="130" t="s">
        <v>138</v>
      </c>
      <c r="F125" s="131" t="s">
        <v>139</v>
      </c>
      <c r="G125" s="132" t="s">
        <v>129</v>
      </c>
      <c r="H125" s="133">
        <v>21.7</v>
      </c>
      <c r="I125" s="134"/>
      <c r="J125" s="135">
        <f>ROUND(I125*H125,2)</f>
        <v>0</v>
      </c>
      <c r="K125" s="131" t="s">
        <v>130</v>
      </c>
      <c r="L125" s="29"/>
      <c r="M125" s="136" t="s">
        <v>1</v>
      </c>
      <c r="N125" s="137" t="s">
        <v>42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131</v>
      </c>
      <c r="AT125" s="140" t="s">
        <v>126</v>
      </c>
      <c r="AU125" s="140" t="s">
        <v>87</v>
      </c>
      <c r="AY125" s="14" t="s">
        <v>124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4" t="s">
        <v>85</v>
      </c>
      <c r="BK125" s="141">
        <f>ROUND(I125*H125,2)</f>
        <v>0</v>
      </c>
      <c r="BL125" s="14" t="s">
        <v>131</v>
      </c>
      <c r="BM125" s="140" t="s">
        <v>140</v>
      </c>
    </row>
    <row r="126" spans="2:65" s="1" customFormat="1">
      <c r="B126" s="29"/>
      <c r="D126" s="142" t="s">
        <v>133</v>
      </c>
      <c r="F126" s="143" t="s">
        <v>141</v>
      </c>
      <c r="I126" s="144"/>
      <c r="L126" s="29"/>
      <c r="M126" s="145"/>
      <c r="T126" s="53"/>
      <c r="AT126" s="14" t="s">
        <v>133</v>
      </c>
      <c r="AU126" s="14" t="s">
        <v>87</v>
      </c>
    </row>
    <row r="127" spans="2:65" s="1" customFormat="1" ht="13.9" customHeight="1">
      <c r="B127" s="29"/>
      <c r="C127" s="129" t="s">
        <v>142</v>
      </c>
      <c r="D127" s="129" t="s">
        <v>126</v>
      </c>
      <c r="E127" s="130" t="s">
        <v>143</v>
      </c>
      <c r="F127" s="131" t="s">
        <v>144</v>
      </c>
      <c r="G127" s="132" t="s">
        <v>129</v>
      </c>
      <c r="H127" s="133">
        <v>21.7</v>
      </c>
      <c r="I127" s="134"/>
      <c r="J127" s="135">
        <f>ROUND(I127*H127,2)</f>
        <v>0</v>
      </c>
      <c r="K127" s="131" t="s">
        <v>130</v>
      </c>
      <c r="L127" s="29"/>
      <c r="M127" s="136" t="s">
        <v>1</v>
      </c>
      <c r="N127" s="137" t="s">
        <v>42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131</v>
      </c>
      <c r="AT127" s="140" t="s">
        <v>126</v>
      </c>
      <c r="AU127" s="140" t="s">
        <v>87</v>
      </c>
      <c r="AY127" s="14" t="s">
        <v>124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85</v>
      </c>
      <c r="BK127" s="141">
        <f>ROUND(I127*H127,2)</f>
        <v>0</v>
      </c>
      <c r="BL127" s="14" t="s">
        <v>131</v>
      </c>
      <c r="BM127" s="140" t="s">
        <v>145</v>
      </c>
    </row>
    <row r="128" spans="2:65" s="1" customFormat="1">
      <c r="B128" s="29"/>
      <c r="D128" s="142" t="s">
        <v>133</v>
      </c>
      <c r="F128" s="143" t="s">
        <v>146</v>
      </c>
      <c r="I128" s="144"/>
      <c r="L128" s="29"/>
      <c r="M128" s="145"/>
      <c r="T128" s="53"/>
      <c r="AT128" s="14" t="s">
        <v>133</v>
      </c>
      <c r="AU128" s="14" t="s">
        <v>87</v>
      </c>
    </row>
    <row r="129" spans="2:65" s="11" customFormat="1" ht="22.9" customHeight="1">
      <c r="B129" s="117"/>
      <c r="D129" s="118" t="s">
        <v>76</v>
      </c>
      <c r="E129" s="127" t="s">
        <v>153</v>
      </c>
      <c r="F129" s="127" t="s">
        <v>158</v>
      </c>
      <c r="I129" s="120"/>
      <c r="J129" s="128">
        <f>BK129</f>
        <v>0</v>
      </c>
      <c r="L129" s="117"/>
      <c r="M129" s="122"/>
      <c r="P129" s="123">
        <f>SUM(P130:P139)</f>
        <v>0</v>
      </c>
      <c r="R129" s="123">
        <f>SUM(R130:R139)</f>
        <v>0</v>
      </c>
      <c r="T129" s="124">
        <f>SUM(T130:T139)</f>
        <v>0</v>
      </c>
      <c r="AR129" s="118" t="s">
        <v>85</v>
      </c>
      <c r="AT129" s="125" t="s">
        <v>76</v>
      </c>
      <c r="AU129" s="125" t="s">
        <v>85</v>
      </c>
      <c r="AY129" s="118" t="s">
        <v>124</v>
      </c>
      <c r="BK129" s="126">
        <f>SUM(BK130:BK139)</f>
        <v>0</v>
      </c>
    </row>
    <row r="130" spans="2:65" s="1" customFormat="1" ht="13.9" customHeight="1">
      <c r="B130" s="29"/>
      <c r="C130" s="129" t="s">
        <v>131</v>
      </c>
      <c r="D130" s="129" t="s">
        <v>126</v>
      </c>
      <c r="E130" s="130" t="s">
        <v>160</v>
      </c>
      <c r="F130" s="131" t="s">
        <v>161</v>
      </c>
      <c r="G130" s="132" t="s">
        <v>149</v>
      </c>
      <c r="H130" s="133">
        <v>62</v>
      </c>
      <c r="I130" s="134"/>
      <c r="J130" s="135">
        <f>ROUND(I130*H130,2)</f>
        <v>0</v>
      </c>
      <c r="K130" s="131" t="s">
        <v>130</v>
      </c>
      <c r="L130" s="29"/>
      <c r="M130" s="136" t="s">
        <v>1</v>
      </c>
      <c r="N130" s="137" t="s">
        <v>42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131</v>
      </c>
      <c r="AT130" s="140" t="s">
        <v>126</v>
      </c>
      <c r="AU130" s="140" t="s">
        <v>87</v>
      </c>
      <c r="AY130" s="14" t="s">
        <v>124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85</v>
      </c>
      <c r="BK130" s="141">
        <f>ROUND(I130*H130,2)</f>
        <v>0</v>
      </c>
      <c r="BL130" s="14" t="s">
        <v>131</v>
      </c>
      <c r="BM130" s="140" t="s">
        <v>162</v>
      </c>
    </row>
    <row r="131" spans="2:65" s="1" customFormat="1">
      <c r="B131" s="29"/>
      <c r="D131" s="142" t="s">
        <v>133</v>
      </c>
      <c r="F131" s="143" t="s">
        <v>163</v>
      </c>
      <c r="I131" s="144"/>
      <c r="L131" s="29"/>
      <c r="M131" s="145"/>
      <c r="T131" s="53"/>
      <c r="AT131" s="14" t="s">
        <v>133</v>
      </c>
      <c r="AU131" s="14" t="s">
        <v>87</v>
      </c>
    </row>
    <row r="132" spans="2:65" s="12" customFormat="1">
      <c r="B132" s="146"/>
      <c r="D132" s="142" t="s">
        <v>135</v>
      </c>
      <c r="E132" s="147" t="s">
        <v>1</v>
      </c>
      <c r="F132" s="148" t="s">
        <v>250</v>
      </c>
      <c r="H132" s="149">
        <v>62</v>
      </c>
      <c r="I132" s="150"/>
      <c r="L132" s="146"/>
      <c r="M132" s="151"/>
      <c r="T132" s="152"/>
      <c r="AT132" s="147" t="s">
        <v>135</v>
      </c>
      <c r="AU132" s="147" t="s">
        <v>87</v>
      </c>
      <c r="AV132" s="12" t="s">
        <v>87</v>
      </c>
      <c r="AW132" s="12" t="s">
        <v>32</v>
      </c>
      <c r="AX132" s="12" t="s">
        <v>77</v>
      </c>
      <c r="AY132" s="147" t="s">
        <v>124</v>
      </c>
    </row>
    <row r="133" spans="2:65" s="1" customFormat="1" ht="13.9" customHeight="1">
      <c r="B133" s="29"/>
      <c r="C133" s="129" t="s">
        <v>153</v>
      </c>
      <c r="D133" s="129" t="s">
        <v>126</v>
      </c>
      <c r="E133" s="130" t="s">
        <v>167</v>
      </c>
      <c r="F133" s="131" t="s">
        <v>168</v>
      </c>
      <c r="G133" s="132" t="s">
        <v>149</v>
      </c>
      <c r="H133" s="133">
        <v>46.5</v>
      </c>
      <c r="I133" s="134"/>
      <c r="J133" s="135">
        <f>ROUND(I133*H133,2)</f>
        <v>0</v>
      </c>
      <c r="K133" s="131" t="s">
        <v>1</v>
      </c>
      <c r="L133" s="29"/>
      <c r="M133" s="136" t="s">
        <v>1</v>
      </c>
      <c r="N133" s="137" t="s">
        <v>42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131</v>
      </c>
      <c r="AT133" s="140" t="s">
        <v>126</v>
      </c>
      <c r="AU133" s="140" t="s">
        <v>87</v>
      </c>
      <c r="AY133" s="14" t="s">
        <v>124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4" t="s">
        <v>85</v>
      </c>
      <c r="BK133" s="141">
        <f>ROUND(I133*H133,2)</f>
        <v>0</v>
      </c>
      <c r="BL133" s="14" t="s">
        <v>131</v>
      </c>
      <c r="BM133" s="140" t="s">
        <v>169</v>
      </c>
    </row>
    <row r="134" spans="2:65" s="1" customFormat="1">
      <c r="B134" s="29"/>
      <c r="D134" s="142" t="s">
        <v>133</v>
      </c>
      <c r="F134" s="143" t="s">
        <v>168</v>
      </c>
      <c r="I134" s="144"/>
      <c r="L134" s="29"/>
      <c r="M134" s="145"/>
      <c r="T134" s="53"/>
      <c r="AT134" s="14" t="s">
        <v>133</v>
      </c>
      <c r="AU134" s="14" t="s">
        <v>87</v>
      </c>
    </row>
    <row r="135" spans="2:65" s="1" customFormat="1">
      <c r="B135" s="29"/>
      <c r="D135" s="142" t="s">
        <v>170</v>
      </c>
      <c r="F135" s="153" t="s">
        <v>171</v>
      </c>
      <c r="I135" s="144"/>
      <c r="L135" s="29"/>
      <c r="M135" s="145"/>
      <c r="T135" s="53"/>
      <c r="AT135" s="14" t="s">
        <v>170</v>
      </c>
      <c r="AU135" s="14" t="s">
        <v>87</v>
      </c>
    </row>
    <row r="136" spans="2:65" s="12" customFormat="1">
      <c r="B136" s="146"/>
      <c r="D136" s="142" t="s">
        <v>135</v>
      </c>
      <c r="E136" s="147" t="s">
        <v>1</v>
      </c>
      <c r="F136" s="148" t="s">
        <v>251</v>
      </c>
      <c r="H136" s="149">
        <v>46.5</v>
      </c>
      <c r="I136" s="150"/>
      <c r="L136" s="146"/>
      <c r="M136" s="151"/>
      <c r="T136" s="152"/>
      <c r="AT136" s="147" t="s">
        <v>135</v>
      </c>
      <c r="AU136" s="147" t="s">
        <v>87</v>
      </c>
      <c r="AV136" s="12" t="s">
        <v>87</v>
      </c>
      <c r="AW136" s="12" t="s">
        <v>32</v>
      </c>
      <c r="AX136" s="12" t="s">
        <v>77</v>
      </c>
      <c r="AY136" s="147" t="s">
        <v>124</v>
      </c>
    </row>
    <row r="137" spans="2:65" s="1" customFormat="1" ht="13.9" customHeight="1">
      <c r="B137" s="29"/>
      <c r="C137" s="129" t="s">
        <v>159</v>
      </c>
      <c r="D137" s="129" t="s">
        <v>126</v>
      </c>
      <c r="E137" s="130" t="s">
        <v>174</v>
      </c>
      <c r="F137" s="131" t="s">
        <v>175</v>
      </c>
      <c r="G137" s="132" t="s">
        <v>149</v>
      </c>
      <c r="H137" s="133">
        <v>1</v>
      </c>
      <c r="I137" s="134"/>
      <c r="J137" s="135">
        <f>ROUND(I137*H137,2)</f>
        <v>0</v>
      </c>
      <c r="K137" s="131" t="s">
        <v>1</v>
      </c>
      <c r="L137" s="29"/>
      <c r="M137" s="136" t="s">
        <v>1</v>
      </c>
      <c r="N137" s="137" t="s">
        <v>42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131</v>
      </c>
      <c r="AT137" s="140" t="s">
        <v>126</v>
      </c>
      <c r="AU137" s="140" t="s">
        <v>87</v>
      </c>
      <c r="AY137" s="14" t="s">
        <v>124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4" t="s">
        <v>85</v>
      </c>
      <c r="BK137" s="141">
        <f>ROUND(I137*H137,2)</f>
        <v>0</v>
      </c>
      <c r="BL137" s="14" t="s">
        <v>131</v>
      </c>
      <c r="BM137" s="140" t="s">
        <v>176</v>
      </c>
    </row>
    <row r="138" spans="2:65" s="1" customFormat="1">
      <c r="B138" s="29"/>
      <c r="D138" s="142" t="s">
        <v>133</v>
      </c>
      <c r="F138" s="143" t="s">
        <v>175</v>
      </c>
      <c r="I138" s="144"/>
      <c r="L138" s="29"/>
      <c r="M138" s="145"/>
      <c r="T138" s="53"/>
      <c r="AT138" s="14" t="s">
        <v>133</v>
      </c>
      <c r="AU138" s="14" t="s">
        <v>87</v>
      </c>
    </row>
    <row r="139" spans="2:65" s="12" customFormat="1">
      <c r="B139" s="146"/>
      <c r="D139" s="142" t="s">
        <v>135</v>
      </c>
      <c r="E139" s="147" t="s">
        <v>1</v>
      </c>
      <c r="F139" s="148" t="s">
        <v>252</v>
      </c>
      <c r="H139" s="149">
        <v>1</v>
      </c>
      <c r="I139" s="150"/>
      <c r="L139" s="146"/>
      <c r="M139" s="154"/>
      <c r="N139" s="155"/>
      <c r="O139" s="155"/>
      <c r="P139" s="155"/>
      <c r="Q139" s="155"/>
      <c r="R139" s="155"/>
      <c r="S139" s="155"/>
      <c r="T139" s="156"/>
      <c r="AT139" s="147" t="s">
        <v>135</v>
      </c>
      <c r="AU139" s="147" t="s">
        <v>87</v>
      </c>
      <c r="AV139" s="12" t="s">
        <v>87</v>
      </c>
      <c r="AW139" s="12" t="s">
        <v>32</v>
      </c>
      <c r="AX139" s="12" t="s">
        <v>77</v>
      </c>
      <c r="AY139" s="147" t="s">
        <v>124</v>
      </c>
    </row>
    <row r="140" spans="2:65" s="1" customFormat="1" ht="6.95" customHeight="1">
      <c r="B140" s="41"/>
      <c r="C140" s="42"/>
      <c r="D140" s="42"/>
      <c r="E140" s="42"/>
      <c r="F140" s="42"/>
      <c r="G140" s="42"/>
      <c r="H140" s="42"/>
      <c r="I140" s="42"/>
      <c r="J140" s="42"/>
      <c r="K140" s="42"/>
      <c r="L140" s="29"/>
    </row>
  </sheetData>
  <sheetProtection algorithmName="SHA-512" hashValue="xCvbTGNAkbjJwCIryM0Hy0SjXPKJcsDy8fSn9NzjpUbkn0BRHkSukMdIZTY+xQbjOBmW1oGeSbNAvISxj8cVyw==" saltValue="idncWuO8tD4tqy01IeLsHItMD5f3V/nSm5JT57erFlhs+LX0z7XPet30mm+UcgKSQ22MmanlbO0DNhmej5lGkQ==" spinCount="100000" sheet="1" objects="1" scenarios="1" formatColumns="0" formatRows="0" autoFilter="0"/>
  <autoFilter ref="C118:K139" xr:uid="{00000000-0009-0000-0000-000003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8"/>
  <sheetViews>
    <sheetView showGridLines="0" workbookViewId="0"/>
  </sheetViews>
  <sheetFormatPr defaultRowHeight="15"/>
  <cols>
    <col min="1" max="1" width="8.83203125" customWidth="1"/>
    <col min="2" max="2" width="1.1640625" customWidth="1"/>
    <col min="3" max="4" width="4.5" customWidth="1"/>
    <col min="5" max="5" width="18.33203125" customWidth="1"/>
    <col min="6" max="6" width="108" customWidth="1"/>
    <col min="7" max="7" width="8" customWidth="1"/>
    <col min="8" max="8" width="12.33203125" customWidth="1"/>
    <col min="9" max="11" width="21.5" customWidth="1"/>
    <col min="12" max="12" width="10" customWidth="1"/>
    <col min="13" max="13" width="11.5" hidden="1" customWidth="1"/>
    <col min="14" max="14" width="9.1640625" hidden="1"/>
    <col min="15" max="20" width="15.1640625" hidden="1" customWidth="1"/>
    <col min="21" max="21" width="17.5" hidden="1" customWidth="1"/>
    <col min="22" max="22" width="13.1640625" customWidth="1"/>
    <col min="23" max="23" width="17.5" customWidth="1"/>
    <col min="24" max="24" width="13.1640625" customWidth="1"/>
    <col min="25" max="25" width="16" customWidth="1"/>
    <col min="26" max="26" width="11.6640625" customWidth="1"/>
    <col min="27" max="27" width="16" customWidth="1"/>
    <col min="28" max="28" width="17.5" customWidth="1"/>
    <col min="29" max="29" width="11.6640625" customWidth="1"/>
    <col min="30" max="30" width="16" customWidth="1"/>
    <col min="31" max="31" width="17.5" customWidth="1"/>
    <col min="44" max="65" width="9.1640625" hidden="1"/>
  </cols>
  <sheetData>
    <row r="2" spans="2:46" ht="36.950000000000003" customHeight="1"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4" t="s">
        <v>96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87</v>
      </c>
    </row>
    <row r="4" spans="2:46" ht="24.95" customHeight="1">
      <c r="B4" s="17"/>
      <c r="D4" s="18" t="s">
        <v>97</v>
      </c>
      <c r="L4" s="17"/>
      <c r="M4" s="85" t="s">
        <v>10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16</v>
      </c>
      <c r="L6" s="17"/>
    </row>
    <row r="7" spans="2:46" ht="14.45" customHeight="1">
      <c r="B7" s="17"/>
      <c r="E7" s="208" t="str">
        <f>'Rekapitulace stavby'!K6</f>
        <v>LC Červená - rekonstrukce lesní cesty ze  2L na 1L</v>
      </c>
      <c r="F7" s="209"/>
      <c r="G7" s="209"/>
      <c r="H7" s="209"/>
      <c r="L7" s="17"/>
    </row>
    <row r="8" spans="2:46" s="1" customFormat="1" ht="12" customHeight="1">
      <c r="B8" s="29"/>
      <c r="D8" s="24" t="s">
        <v>98</v>
      </c>
      <c r="L8" s="29"/>
    </row>
    <row r="9" spans="2:46" s="1" customFormat="1" ht="14.45" customHeight="1">
      <c r="B9" s="29"/>
      <c r="E9" s="198" t="s">
        <v>253</v>
      </c>
      <c r="F9" s="207"/>
      <c r="G9" s="207"/>
      <c r="H9" s="207"/>
      <c r="L9" s="29"/>
    </row>
    <row r="10" spans="2:46" s="1" customFormat="1">
      <c r="B10" s="29"/>
      <c r="L10" s="29"/>
    </row>
    <row r="11" spans="2:46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46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10. 4. 2018</v>
      </c>
      <c r="L12" s="29"/>
    </row>
    <row r="13" spans="2:46" s="1" customFormat="1" ht="10.9" customHeight="1">
      <c r="B13" s="29"/>
      <c r="L13" s="29"/>
    </row>
    <row r="14" spans="2:46" s="1" customFormat="1" ht="12" customHeight="1">
      <c r="B14" s="29"/>
      <c r="D14" s="24" t="s">
        <v>24</v>
      </c>
      <c r="I14" s="24" t="s">
        <v>25</v>
      </c>
      <c r="J14" s="22" t="s">
        <v>1</v>
      </c>
      <c r="L14" s="29"/>
    </row>
    <row r="15" spans="2:46" s="1" customFormat="1" ht="18" customHeight="1">
      <c r="B15" s="29"/>
      <c r="E15" s="22" t="s">
        <v>26</v>
      </c>
      <c r="I15" s="24" t="s">
        <v>27</v>
      </c>
      <c r="J15" s="22" t="s">
        <v>1</v>
      </c>
      <c r="L15" s="29"/>
    </row>
    <row r="16" spans="2:46" s="1" customFormat="1" ht="6.95" customHeight="1">
      <c r="B16" s="29"/>
      <c r="L16" s="29"/>
    </row>
    <row r="17" spans="2:12" s="1" customFormat="1" ht="12" customHeight="1">
      <c r="B17" s="29"/>
      <c r="D17" s="24" t="s">
        <v>28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80"/>
      <c r="G18" s="180"/>
      <c r="H18" s="180"/>
      <c r="I18" s="24" t="s">
        <v>27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30</v>
      </c>
      <c r="I20" s="24" t="s">
        <v>25</v>
      </c>
      <c r="J20" s="22" t="s">
        <v>1</v>
      </c>
      <c r="L20" s="29"/>
    </row>
    <row r="21" spans="2:12" s="1" customFormat="1" ht="18" customHeight="1">
      <c r="B21" s="29"/>
      <c r="E21" s="22" t="s">
        <v>31</v>
      </c>
      <c r="I21" s="24" t="s">
        <v>27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33</v>
      </c>
      <c r="I23" s="24" t="s">
        <v>25</v>
      </c>
      <c r="J23" s="22" t="s">
        <v>1</v>
      </c>
      <c r="L23" s="29"/>
    </row>
    <row r="24" spans="2:12" s="1" customFormat="1" ht="18" customHeight="1">
      <c r="B24" s="29"/>
      <c r="E24" s="22" t="s">
        <v>34</v>
      </c>
      <c r="I24" s="24" t="s">
        <v>27</v>
      </c>
      <c r="J24" s="22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35</v>
      </c>
      <c r="L26" s="29"/>
    </row>
    <row r="27" spans="2:12" s="7" customFormat="1" ht="60" customHeight="1">
      <c r="B27" s="86"/>
      <c r="E27" s="184" t="s">
        <v>100</v>
      </c>
      <c r="F27" s="184"/>
      <c r="G27" s="184"/>
      <c r="H27" s="184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37</v>
      </c>
      <c r="J30" s="63">
        <f>ROUND(J124, 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32" t="s">
        <v>38</v>
      </c>
      <c r="J32" s="32" t="s">
        <v>40</v>
      </c>
      <c r="L32" s="29"/>
    </row>
    <row r="33" spans="2:12" s="1" customFormat="1" ht="14.45" customHeight="1">
      <c r="B33" s="29"/>
      <c r="D33" s="52" t="s">
        <v>41</v>
      </c>
      <c r="E33" s="24" t="s">
        <v>42</v>
      </c>
      <c r="F33" s="88">
        <f>ROUND((SUM(BE124:BE157)),  2)</f>
        <v>0</v>
      </c>
      <c r="I33" s="89">
        <v>0.21</v>
      </c>
      <c r="J33" s="88">
        <f>ROUND(((SUM(BE124:BE157))*I33),  2)</f>
        <v>0</v>
      </c>
      <c r="L33" s="29"/>
    </row>
    <row r="34" spans="2:12" s="1" customFormat="1" ht="14.45" customHeight="1">
      <c r="B34" s="29"/>
      <c r="E34" s="24" t="s">
        <v>43</v>
      </c>
      <c r="F34" s="88">
        <f>ROUND((SUM(BF124:BF157)),  2)</f>
        <v>0</v>
      </c>
      <c r="I34" s="89">
        <v>0.15</v>
      </c>
      <c r="J34" s="88">
        <f>ROUND(((SUM(BF124:BF157))*I34),  2)</f>
        <v>0</v>
      </c>
      <c r="L34" s="29"/>
    </row>
    <row r="35" spans="2:12" s="1" customFormat="1" ht="14.45" hidden="1" customHeight="1">
      <c r="B35" s="29"/>
      <c r="E35" s="24" t="s">
        <v>44</v>
      </c>
      <c r="F35" s="88">
        <f>ROUND((SUM(BG124:BG157)),  2)</f>
        <v>0</v>
      </c>
      <c r="I35" s="89">
        <v>0.21</v>
      </c>
      <c r="J35" s="88">
        <f>0</f>
        <v>0</v>
      </c>
      <c r="L35" s="29"/>
    </row>
    <row r="36" spans="2:12" s="1" customFormat="1" ht="14.45" hidden="1" customHeight="1">
      <c r="B36" s="29"/>
      <c r="E36" s="24" t="s">
        <v>45</v>
      </c>
      <c r="F36" s="88">
        <f>ROUND((SUM(BH124:BH157)),  2)</f>
        <v>0</v>
      </c>
      <c r="I36" s="89">
        <v>0.15</v>
      </c>
      <c r="J36" s="88">
        <f>0</f>
        <v>0</v>
      </c>
      <c r="L36" s="29"/>
    </row>
    <row r="37" spans="2:12" s="1" customFormat="1" ht="14.45" hidden="1" customHeight="1">
      <c r="B37" s="29"/>
      <c r="E37" s="24" t="s">
        <v>46</v>
      </c>
      <c r="F37" s="88">
        <f>ROUND((SUM(BI124:BI157)),  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39"/>
      <c r="J50" s="39"/>
      <c r="K50" s="39"/>
      <c r="L50" s="2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1" customFormat="1">
      <c r="B61" s="29"/>
      <c r="D61" s="40" t="s">
        <v>52</v>
      </c>
      <c r="E61" s="31"/>
      <c r="F61" s="96" t="s">
        <v>53</v>
      </c>
      <c r="G61" s="40" t="s">
        <v>52</v>
      </c>
      <c r="H61" s="31"/>
      <c r="I61" s="31"/>
      <c r="J61" s="97" t="s">
        <v>53</v>
      </c>
      <c r="K61" s="31"/>
      <c r="L61" s="2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1" customFormat="1">
      <c r="B65" s="29"/>
      <c r="D65" s="38" t="s">
        <v>54</v>
      </c>
      <c r="E65" s="39"/>
      <c r="F65" s="39"/>
      <c r="G65" s="38" t="s">
        <v>55</v>
      </c>
      <c r="H65" s="39"/>
      <c r="I65" s="39"/>
      <c r="J65" s="39"/>
      <c r="K65" s="39"/>
      <c r="L65" s="2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1" customFormat="1">
      <c r="B76" s="29"/>
      <c r="D76" s="40" t="s">
        <v>52</v>
      </c>
      <c r="E76" s="31"/>
      <c r="F76" s="96" t="s">
        <v>53</v>
      </c>
      <c r="G76" s="40" t="s">
        <v>52</v>
      </c>
      <c r="H76" s="31"/>
      <c r="I76" s="31"/>
      <c r="J76" s="97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5" customHeight="1">
      <c r="B82" s="29"/>
      <c r="C82" s="18" t="s">
        <v>101</v>
      </c>
      <c r="L82" s="29"/>
    </row>
    <row r="83" spans="2:47" s="1" customFormat="1" ht="6.95" customHeight="1">
      <c r="B83" s="29"/>
      <c r="L83" s="29"/>
    </row>
    <row r="84" spans="2:47" s="1" customFormat="1" ht="12" customHeight="1">
      <c r="B84" s="29"/>
      <c r="C84" s="24" t="s">
        <v>16</v>
      </c>
      <c r="L84" s="29"/>
    </row>
    <row r="85" spans="2:47" s="1" customFormat="1" ht="14.45" customHeight="1">
      <c r="B85" s="29"/>
      <c r="E85" s="208" t="str">
        <f>E7</f>
        <v>LC Červená - rekonstrukce lesní cesty ze  2L na 1L</v>
      </c>
      <c r="F85" s="209"/>
      <c r="G85" s="209"/>
      <c r="H85" s="209"/>
      <c r="L85" s="29"/>
    </row>
    <row r="86" spans="2:47" s="1" customFormat="1" ht="12" customHeight="1">
      <c r="B86" s="29"/>
      <c r="C86" s="24" t="s">
        <v>98</v>
      </c>
      <c r="L86" s="29"/>
    </row>
    <row r="87" spans="2:47" s="1" customFormat="1" ht="14.45" customHeight="1">
      <c r="B87" s="29"/>
      <c r="E87" s="198" t="str">
        <f>E9</f>
        <v xml:space="preserve">VON - Vedlejší a ostatní náklady </v>
      </c>
      <c r="F87" s="207"/>
      <c r="G87" s="207"/>
      <c r="H87" s="207"/>
      <c r="L87" s="29"/>
    </row>
    <row r="88" spans="2:47" s="1" customFormat="1" ht="6.95" customHeight="1">
      <c r="B88" s="29"/>
      <c r="L88" s="29"/>
    </row>
    <row r="89" spans="2:47" s="1" customFormat="1" ht="12" customHeight="1">
      <c r="B89" s="29"/>
      <c r="C89" s="24" t="s">
        <v>20</v>
      </c>
      <c r="F89" s="22" t="str">
        <f>F12</f>
        <v>Karlovy Vary</v>
      </c>
      <c r="I89" s="24" t="s">
        <v>22</v>
      </c>
      <c r="J89" s="49" t="str">
        <f>IF(J12="","",J12)</f>
        <v>10. 4. 2018</v>
      </c>
      <c r="L89" s="29"/>
    </row>
    <row r="90" spans="2:47" s="1" customFormat="1" ht="6.95" customHeight="1">
      <c r="B90" s="29"/>
      <c r="L90" s="29"/>
    </row>
    <row r="91" spans="2:47" s="1" customFormat="1" ht="15.6" customHeight="1">
      <c r="B91" s="29"/>
      <c r="C91" s="24" t="s">
        <v>24</v>
      </c>
      <c r="F91" s="22" t="str">
        <f>E15</f>
        <v>Lázeňské lesy K.Vary</v>
      </c>
      <c r="I91" s="24" t="s">
        <v>30</v>
      </c>
      <c r="J91" s="27" t="str">
        <f>E21</f>
        <v>PONTIKA s.r.o.</v>
      </c>
      <c r="L91" s="29"/>
    </row>
    <row r="92" spans="2:47" s="1" customFormat="1" ht="15.6" customHeight="1">
      <c r="B92" s="29"/>
      <c r="C92" s="24" t="s">
        <v>28</v>
      </c>
      <c r="F92" s="22" t="str">
        <f>IF(E18="","",E18)</f>
        <v>Vyplň údaj</v>
      </c>
      <c r="I92" s="24" t="s">
        <v>33</v>
      </c>
      <c r="J92" s="27" t="str">
        <f>E24</f>
        <v>Durdíková Jitka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98" t="s">
        <v>102</v>
      </c>
      <c r="D94" s="90"/>
      <c r="E94" s="90"/>
      <c r="F94" s="90"/>
      <c r="G94" s="90"/>
      <c r="H94" s="90"/>
      <c r="I94" s="90"/>
      <c r="J94" s="99" t="s">
        <v>103</v>
      </c>
      <c r="K94" s="90"/>
      <c r="L94" s="29"/>
    </row>
    <row r="95" spans="2:47" s="1" customFormat="1" ht="10.35" customHeight="1">
      <c r="B95" s="29"/>
      <c r="L95" s="29"/>
    </row>
    <row r="96" spans="2:47" s="1" customFormat="1" ht="22.9" customHeight="1">
      <c r="B96" s="29"/>
      <c r="C96" s="100" t="s">
        <v>104</v>
      </c>
      <c r="J96" s="63">
        <f>J124</f>
        <v>0</v>
      </c>
      <c r="L96" s="29"/>
      <c r="AU96" s="14" t="s">
        <v>105</v>
      </c>
    </row>
    <row r="97" spans="2:12" s="8" customFormat="1" ht="24.95" customHeight="1">
      <c r="B97" s="101"/>
      <c r="D97" s="102" t="s">
        <v>254</v>
      </c>
      <c r="E97" s="103"/>
      <c r="F97" s="103"/>
      <c r="G97" s="103"/>
      <c r="H97" s="103"/>
      <c r="I97" s="103"/>
      <c r="J97" s="104">
        <f>J125</f>
        <v>0</v>
      </c>
      <c r="L97" s="101"/>
    </row>
    <row r="98" spans="2:12" s="9" customFormat="1" ht="19.899999999999999" customHeight="1">
      <c r="B98" s="105"/>
      <c r="D98" s="106" t="s">
        <v>255</v>
      </c>
      <c r="E98" s="107"/>
      <c r="F98" s="107"/>
      <c r="G98" s="107"/>
      <c r="H98" s="107"/>
      <c r="I98" s="107"/>
      <c r="J98" s="108">
        <f>J126</f>
        <v>0</v>
      </c>
      <c r="L98" s="105"/>
    </row>
    <row r="99" spans="2:12" s="9" customFormat="1" ht="19.899999999999999" customHeight="1">
      <c r="B99" s="105"/>
      <c r="D99" s="106" t="s">
        <v>256</v>
      </c>
      <c r="E99" s="107"/>
      <c r="F99" s="107"/>
      <c r="G99" s="107"/>
      <c r="H99" s="107"/>
      <c r="I99" s="107"/>
      <c r="J99" s="108">
        <f>J136</f>
        <v>0</v>
      </c>
      <c r="L99" s="105"/>
    </row>
    <row r="100" spans="2:12" s="9" customFormat="1" ht="19.899999999999999" customHeight="1">
      <c r="B100" s="105"/>
      <c r="D100" s="106" t="s">
        <v>257</v>
      </c>
      <c r="E100" s="107"/>
      <c r="F100" s="107"/>
      <c r="G100" s="107"/>
      <c r="H100" s="107"/>
      <c r="I100" s="107"/>
      <c r="J100" s="108">
        <f>J140</f>
        <v>0</v>
      </c>
      <c r="L100" s="105"/>
    </row>
    <row r="101" spans="2:12" s="9" customFormat="1" ht="19.899999999999999" customHeight="1">
      <c r="B101" s="105"/>
      <c r="D101" s="106" t="s">
        <v>258</v>
      </c>
      <c r="E101" s="107"/>
      <c r="F101" s="107"/>
      <c r="G101" s="107"/>
      <c r="H101" s="107"/>
      <c r="I101" s="107"/>
      <c r="J101" s="108">
        <f>J144</f>
        <v>0</v>
      </c>
      <c r="L101" s="105"/>
    </row>
    <row r="102" spans="2:12" s="9" customFormat="1" ht="19.899999999999999" customHeight="1">
      <c r="B102" s="105"/>
      <c r="D102" s="106" t="s">
        <v>259</v>
      </c>
      <c r="E102" s="107"/>
      <c r="F102" s="107"/>
      <c r="G102" s="107"/>
      <c r="H102" s="107"/>
      <c r="I102" s="107"/>
      <c r="J102" s="108">
        <f>J147</f>
        <v>0</v>
      </c>
      <c r="L102" s="105"/>
    </row>
    <row r="103" spans="2:12" s="9" customFormat="1" ht="19.899999999999999" customHeight="1">
      <c r="B103" s="105"/>
      <c r="D103" s="106" t="s">
        <v>260</v>
      </c>
      <c r="E103" s="107"/>
      <c r="F103" s="107"/>
      <c r="G103" s="107"/>
      <c r="H103" s="107"/>
      <c r="I103" s="107"/>
      <c r="J103" s="108">
        <f>J151</f>
        <v>0</v>
      </c>
      <c r="L103" s="105"/>
    </row>
    <row r="104" spans="2:12" s="9" customFormat="1" ht="19.899999999999999" customHeight="1">
      <c r="B104" s="105"/>
      <c r="D104" s="106" t="s">
        <v>261</v>
      </c>
      <c r="E104" s="107"/>
      <c r="F104" s="107"/>
      <c r="G104" s="107"/>
      <c r="H104" s="107"/>
      <c r="I104" s="107"/>
      <c r="J104" s="108">
        <f>J154</f>
        <v>0</v>
      </c>
      <c r="L104" s="105"/>
    </row>
    <row r="105" spans="2:12" s="1" customFormat="1" ht="21.75" customHeight="1">
      <c r="B105" s="29"/>
      <c r="L105" s="29"/>
    </row>
    <row r="106" spans="2:12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9"/>
    </row>
    <row r="110" spans="2:12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9"/>
    </row>
    <row r="111" spans="2:12" s="1" customFormat="1" ht="24.95" customHeight="1">
      <c r="B111" s="29"/>
      <c r="C111" s="18" t="s">
        <v>109</v>
      </c>
      <c r="L111" s="29"/>
    </row>
    <row r="112" spans="2:12" s="1" customFormat="1" ht="6.95" customHeight="1">
      <c r="B112" s="29"/>
      <c r="L112" s="29"/>
    </row>
    <row r="113" spans="2:65" s="1" customFormat="1" ht="12" customHeight="1">
      <c r="B113" s="29"/>
      <c r="C113" s="24" t="s">
        <v>16</v>
      </c>
      <c r="L113" s="29"/>
    </row>
    <row r="114" spans="2:65" s="1" customFormat="1" ht="14.45" customHeight="1">
      <c r="B114" s="29"/>
      <c r="E114" s="208" t="str">
        <f>E7</f>
        <v>LC Červená - rekonstrukce lesní cesty ze  2L na 1L</v>
      </c>
      <c r="F114" s="209"/>
      <c r="G114" s="209"/>
      <c r="H114" s="209"/>
      <c r="L114" s="29"/>
    </row>
    <row r="115" spans="2:65" s="1" customFormat="1" ht="12" customHeight="1">
      <c r="B115" s="29"/>
      <c r="C115" s="24" t="s">
        <v>98</v>
      </c>
      <c r="L115" s="29"/>
    </row>
    <row r="116" spans="2:65" s="1" customFormat="1" ht="14.45" customHeight="1">
      <c r="B116" s="29"/>
      <c r="E116" s="198" t="str">
        <f>E9</f>
        <v xml:space="preserve">VON - Vedlejší a ostatní náklady </v>
      </c>
      <c r="F116" s="207"/>
      <c r="G116" s="207"/>
      <c r="H116" s="207"/>
      <c r="L116" s="29"/>
    </row>
    <row r="117" spans="2:65" s="1" customFormat="1" ht="6.95" customHeight="1">
      <c r="B117" s="29"/>
      <c r="L117" s="29"/>
    </row>
    <row r="118" spans="2:65" s="1" customFormat="1" ht="12" customHeight="1">
      <c r="B118" s="29"/>
      <c r="C118" s="24" t="s">
        <v>20</v>
      </c>
      <c r="F118" s="22" t="str">
        <f>F12</f>
        <v>Karlovy Vary</v>
      </c>
      <c r="I118" s="24" t="s">
        <v>22</v>
      </c>
      <c r="J118" s="49" t="str">
        <f>IF(J12="","",J12)</f>
        <v>10. 4. 2018</v>
      </c>
      <c r="L118" s="29"/>
    </row>
    <row r="119" spans="2:65" s="1" customFormat="1" ht="6.95" customHeight="1">
      <c r="B119" s="29"/>
      <c r="L119" s="29"/>
    </row>
    <row r="120" spans="2:65" s="1" customFormat="1" ht="15.6" customHeight="1">
      <c r="B120" s="29"/>
      <c r="C120" s="24" t="s">
        <v>24</v>
      </c>
      <c r="F120" s="22" t="str">
        <f>E15</f>
        <v>Lázeňské lesy K.Vary</v>
      </c>
      <c r="I120" s="24" t="s">
        <v>30</v>
      </c>
      <c r="J120" s="27" t="str">
        <f>E21</f>
        <v>PONTIKA s.r.o.</v>
      </c>
      <c r="L120" s="29"/>
    </row>
    <row r="121" spans="2:65" s="1" customFormat="1" ht="15.6" customHeight="1">
      <c r="B121" s="29"/>
      <c r="C121" s="24" t="s">
        <v>28</v>
      </c>
      <c r="F121" s="22" t="str">
        <f>IF(E18="","",E18)</f>
        <v>Vyplň údaj</v>
      </c>
      <c r="I121" s="24" t="s">
        <v>33</v>
      </c>
      <c r="J121" s="27" t="str">
        <f>E24</f>
        <v>Durdíková Jitka</v>
      </c>
      <c r="L121" s="29"/>
    </row>
    <row r="122" spans="2:65" s="1" customFormat="1" ht="10.35" customHeight="1">
      <c r="B122" s="29"/>
      <c r="L122" s="29"/>
    </row>
    <row r="123" spans="2:65" s="10" customFormat="1" ht="29.25" customHeight="1">
      <c r="B123" s="109"/>
      <c r="C123" s="110" t="s">
        <v>110</v>
      </c>
      <c r="D123" s="111" t="s">
        <v>62</v>
      </c>
      <c r="E123" s="111" t="s">
        <v>58</v>
      </c>
      <c r="F123" s="111" t="s">
        <v>59</v>
      </c>
      <c r="G123" s="111" t="s">
        <v>111</v>
      </c>
      <c r="H123" s="111" t="s">
        <v>112</v>
      </c>
      <c r="I123" s="111" t="s">
        <v>113</v>
      </c>
      <c r="J123" s="111" t="s">
        <v>103</v>
      </c>
      <c r="K123" s="112" t="s">
        <v>114</v>
      </c>
      <c r="L123" s="109"/>
      <c r="M123" s="56" t="s">
        <v>1</v>
      </c>
      <c r="N123" s="57" t="s">
        <v>41</v>
      </c>
      <c r="O123" s="57" t="s">
        <v>115</v>
      </c>
      <c r="P123" s="57" t="s">
        <v>116</v>
      </c>
      <c r="Q123" s="57" t="s">
        <v>117</v>
      </c>
      <c r="R123" s="57" t="s">
        <v>118</v>
      </c>
      <c r="S123" s="57" t="s">
        <v>119</v>
      </c>
      <c r="T123" s="58" t="s">
        <v>120</v>
      </c>
    </row>
    <row r="124" spans="2:65" s="1" customFormat="1" ht="22.9" customHeight="1">
      <c r="B124" s="29"/>
      <c r="C124" s="61" t="s">
        <v>121</v>
      </c>
      <c r="J124" s="113">
        <f>BK124</f>
        <v>0</v>
      </c>
      <c r="L124" s="29"/>
      <c r="M124" s="59"/>
      <c r="N124" s="50"/>
      <c r="O124" s="50"/>
      <c r="P124" s="114">
        <f>P125</f>
        <v>0</v>
      </c>
      <c r="Q124" s="50"/>
      <c r="R124" s="114">
        <f>R125</f>
        <v>0</v>
      </c>
      <c r="S124" s="50"/>
      <c r="T124" s="115">
        <f>T125</f>
        <v>0</v>
      </c>
      <c r="AT124" s="14" t="s">
        <v>76</v>
      </c>
      <c r="AU124" s="14" t="s">
        <v>105</v>
      </c>
      <c r="BK124" s="116">
        <f>BK125</f>
        <v>0</v>
      </c>
    </row>
    <row r="125" spans="2:65" s="11" customFormat="1" ht="25.9" customHeight="1">
      <c r="B125" s="117"/>
      <c r="D125" s="118" t="s">
        <v>76</v>
      </c>
      <c r="E125" s="119" t="s">
        <v>262</v>
      </c>
      <c r="F125" s="119" t="s">
        <v>263</v>
      </c>
      <c r="I125" s="120"/>
      <c r="J125" s="121">
        <f>BK125</f>
        <v>0</v>
      </c>
      <c r="L125" s="117"/>
      <c r="M125" s="122"/>
      <c r="P125" s="123">
        <f>P126+P136+P140+P144+P147+P151+P154</f>
        <v>0</v>
      </c>
      <c r="R125" s="123">
        <f>R126+R136+R140+R144+R147+R151+R154</f>
        <v>0</v>
      </c>
      <c r="T125" s="124">
        <f>T126+T136+T140+T144+T147+T151+T154</f>
        <v>0</v>
      </c>
      <c r="AR125" s="118" t="s">
        <v>153</v>
      </c>
      <c r="AT125" s="125" t="s">
        <v>76</v>
      </c>
      <c r="AU125" s="125" t="s">
        <v>77</v>
      </c>
      <c r="AY125" s="118" t="s">
        <v>124</v>
      </c>
      <c r="BK125" s="126">
        <f>BK126+BK136+BK140+BK144+BK147+BK151+BK154</f>
        <v>0</v>
      </c>
    </row>
    <row r="126" spans="2:65" s="11" customFormat="1" ht="22.9" customHeight="1">
      <c r="B126" s="117"/>
      <c r="D126" s="118" t="s">
        <v>76</v>
      </c>
      <c r="E126" s="127" t="s">
        <v>264</v>
      </c>
      <c r="F126" s="127" t="s">
        <v>265</v>
      </c>
      <c r="I126" s="120"/>
      <c r="J126" s="128">
        <f>BK126</f>
        <v>0</v>
      </c>
      <c r="L126" s="117"/>
      <c r="M126" s="122"/>
      <c r="P126" s="123">
        <f>SUM(P127:P135)</f>
        <v>0</v>
      </c>
      <c r="R126" s="123">
        <f>SUM(R127:R135)</f>
        <v>0</v>
      </c>
      <c r="T126" s="124">
        <f>SUM(T127:T135)</f>
        <v>0</v>
      </c>
      <c r="AR126" s="118" t="s">
        <v>153</v>
      </c>
      <c r="AT126" s="125" t="s">
        <v>76</v>
      </c>
      <c r="AU126" s="125" t="s">
        <v>85</v>
      </c>
      <c r="AY126" s="118" t="s">
        <v>124</v>
      </c>
      <c r="BK126" s="126">
        <f>SUM(BK127:BK135)</f>
        <v>0</v>
      </c>
    </row>
    <row r="127" spans="2:65" s="1" customFormat="1" ht="13.9" customHeight="1">
      <c r="B127" s="29"/>
      <c r="C127" s="129" t="s">
        <v>85</v>
      </c>
      <c r="D127" s="129" t="s">
        <v>126</v>
      </c>
      <c r="E127" s="130" t="s">
        <v>266</v>
      </c>
      <c r="F127" s="131" t="s">
        <v>267</v>
      </c>
      <c r="G127" s="132" t="s">
        <v>268</v>
      </c>
      <c r="H127" s="133">
        <v>1</v>
      </c>
      <c r="I127" s="134"/>
      <c r="J127" s="135">
        <f>ROUND(I127*H127,2)</f>
        <v>0</v>
      </c>
      <c r="K127" s="131" t="s">
        <v>130</v>
      </c>
      <c r="L127" s="29"/>
      <c r="M127" s="136" t="s">
        <v>1</v>
      </c>
      <c r="N127" s="137" t="s">
        <v>42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269</v>
      </c>
      <c r="AT127" s="140" t="s">
        <v>126</v>
      </c>
      <c r="AU127" s="140" t="s">
        <v>87</v>
      </c>
      <c r="AY127" s="14" t="s">
        <v>124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85</v>
      </c>
      <c r="BK127" s="141">
        <f>ROUND(I127*H127,2)</f>
        <v>0</v>
      </c>
      <c r="BL127" s="14" t="s">
        <v>269</v>
      </c>
      <c r="BM127" s="140" t="s">
        <v>270</v>
      </c>
    </row>
    <row r="128" spans="2:65" s="1" customFormat="1">
      <c r="B128" s="29"/>
      <c r="D128" s="142" t="s">
        <v>133</v>
      </c>
      <c r="F128" s="143" t="s">
        <v>267</v>
      </c>
      <c r="I128" s="144"/>
      <c r="L128" s="29"/>
      <c r="M128" s="145"/>
      <c r="T128" s="53"/>
      <c r="AT128" s="14" t="s">
        <v>133</v>
      </c>
      <c r="AU128" s="14" t="s">
        <v>87</v>
      </c>
    </row>
    <row r="129" spans="2:65" s="1" customFormat="1">
      <c r="B129" s="29"/>
      <c r="D129" s="142" t="s">
        <v>170</v>
      </c>
      <c r="F129" s="153" t="s">
        <v>271</v>
      </c>
      <c r="I129" s="144"/>
      <c r="L129" s="29"/>
      <c r="M129" s="145"/>
      <c r="T129" s="53"/>
      <c r="AT129" s="14" t="s">
        <v>170</v>
      </c>
      <c r="AU129" s="14" t="s">
        <v>87</v>
      </c>
    </row>
    <row r="130" spans="2:65" s="1" customFormat="1" ht="13.9" customHeight="1">
      <c r="B130" s="29"/>
      <c r="C130" s="129" t="s">
        <v>87</v>
      </c>
      <c r="D130" s="129" t="s">
        <v>126</v>
      </c>
      <c r="E130" s="130" t="s">
        <v>272</v>
      </c>
      <c r="F130" s="131" t="s">
        <v>273</v>
      </c>
      <c r="G130" s="132" t="s">
        <v>268</v>
      </c>
      <c r="H130" s="133">
        <v>1</v>
      </c>
      <c r="I130" s="134"/>
      <c r="J130" s="135">
        <f>ROUND(I130*H130,2)</f>
        <v>0</v>
      </c>
      <c r="K130" s="131" t="s">
        <v>1</v>
      </c>
      <c r="L130" s="29"/>
      <c r="M130" s="136" t="s">
        <v>1</v>
      </c>
      <c r="N130" s="137" t="s">
        <v>42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269</v>
      </c>
      <c r="AT130" s="140" t="s">
        <v>126</v>
      </c>
      <c r="AU130" s="140" t="s">
        <v>87</v>
      </c>
      <c r="AY130" s="14" t="s">
        <v>124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85</v>
      </c>
      <c r="BK130" s="141">
        <f>ROUND(I130*H130,2)</f>
        <v>0</v>
      </c>
      <c r="BL130" s="14" t="s">
        <v>269</v>
      </c>
      <c r="BM130" s="140" t="s">
        <v>274</v>
      </c>
    </row>
    <row r="131" spans="2:65" s="1" customFormat="1">
      <c r="B131" s="29"/>
      <c r="D131" s="142" t="s">
        <v>133</v>
      </c>
      <c r="F131" s="143" t="s">
        <v>275</v>
      </c>
      <c r="I131" s="144"/>
      <c r="L131" s="29"/>
      <c r="M131" s="145"/>
      <c r="T131" s="53"/>
      <c r="AT131" s="14" t="s">
        <v>133</v>
      </c>
      <c r="AU131" s="14" t="s">
        <v>87</v>
      </c>
    </row>
    <row r="132" spans="2:65" s="1" customFormat="1" ht="13.9" customHeight="1">
      <c r="B132" s="29"/>
      <c r="C132" s="129" t="s">
        <v>142</v>
      </c>
      <c r="D132" s="129" t="s">
        <v>126</v>
      </c>
      <c r="E132" s="130" t="s">
        <v>276</v>
      </c>
      <c r="F132" s="131" t="s">
        <v>277</v>
      </c>
      <c r="G132" s="132" t="s">
        <v>268</v>
      </c>
      <c r="H132" s="133">
        <v>1</v>
      </c>
      <c r="I132" s="134"/>
      <c r="J132" s="135">
        <f>ROUND(I132*H132,2)</f>
        <v>0</v>
      </c>
      <c r="K132" s="131" t="s">
        <v>130</v>
      </c>
      <c r="L132" s="29"/>
      <c r="M132" s="136" t="s">
        <v>1</v>
      </c>
      <c r="N132" s="137" t="s">
        <v>42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269</v>
      </c>
      <c r="AT132" s="140" t="s">
        <v>126</v>
      </c>
      <c r="AU132" s="140" t="s">
        <v>87</v>
      </c>
      <c r="AY132" s="14" t="s">
        <v>124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4" t="s">
        <v>85</v>
      </c>
      <c r="BK132" s="141">
        <f>ROUND(I132*H132,2)</f>
        <v>0</v>
      </c>
      <c r="BL132" s="14" t="s">
        <v>269</v>
      </c>
      <c r="BM132" s="140" t="s">
        <v>278</v>
      </c>
    </row>
    <row r="133" spans="2:65" s="1" customFormat="1">
      <c r="B133" s="29"/>
      <c r="D133" s="142" t="s">
        <v>133</v>
      </c>
      <c r="F133" s="143" t="s">
        <v>277</v>
      </c>
      <c r="I133" s="144"/>
      <c r="L133" s="29"/>
      <c r="M133" s="145"/>
      <c r="T133" s="53"/>
      <c r="AT133" s="14" t="s">
        <v>133</v>
      </c>
      <c r="AU133" s="14" t="s">
        <v>87</v>
      </c>
    </row>
    <row r="134" spans="2:65" s="1" customFormat="1" ht="13.9" customHeight="1">
      <c r="B134" s="29"/>
      <c r="C134" s="129" t="s">
        <v>131</v>
      </c>
      <c r="D134" s="129" t="s">
        <v>126</v>
      </c>
      <c r="E134" s="130" t="s">
        <v>279</v>
      </c>
      <c r="F134" s="131" t="s">
        <v>280</v>
      </c>
      <c r="G134" s="132" t="s">
        <v>268</v>
      </c>
      <c r="H134" s="133">
        <v>1</v>
      </c>
      <c r="I134" s="134"/>
      <c r="J134" s="135">
        <f>ROUND(I134*H134,2)</f>
        <v>0</v>
      </c>
      <c r="K134" s="131" t="s">
        <v>1</v>
      </c>
      <c r="L134" s="29"/>
      <c r="M134" s="136" t="s">
        <v>1</v>
      </c>
      <c r="N134" s="137" t="s">
        <v>42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269</v>
      </c>
      <c r="AT134" s="140" t="s">
        <v>126</v>
      </c>
      <c r="AU134" s="140" t="s">
        <v>87</v>
      </c>
      <c r="AY134" s="14" t="s">
        <v>124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4" t="s">
        <v>85</v>
      </c>
      <c r="BK134" s="141">
        <f>ROUND(I134*H134,2)</f>
        <v>0</v>
      </c>
      <c r="BL134" s="14" t="s">
        <v>269</v>
      </c>
      <c r="BM134" s="140" t="s">
        <v>281</v>
      </c>
    </row>
    <row r="135" spans="2:65" s="1" customFormat="1">
      <c r="B135" s="29"/>
      <c r="D135" s="142" t="s">
        <v>133</v>
      </c>
      <c r="F135" s="143" t="s">
        <v>282</v>
      </c>
      <c r="I135" s="144"/>
      <c r="L135" s="29"/>
      <c r="M135" s="145"/>
      <c r="T135" s="53"/>
      <c r="AT135" s="14" t="s">
        <v>133</v>
      </c>
      <c r="AU135" s="14" t="s">
        <v>87</v>
      </c>
    </row>
    <row r="136" spans="2:65" s="11" customFormat="1" ht="22.9" customHeight="1">
      <c r="B136" s="117"/>
      <c r="D136" s="118" t="s">
        <v>76</v>
      </c>
      <c r="E136" s="127" t="s">
        <v>283</v>
      </c>
      <c r="F136" s="127" t="s">
        <v>284</v>
      </c>
      <c r="I136" s="120"/>
      <c r="J136" s="128">
        <f>BK136</f>
        <v>0</v>
      </c>
      <c r="L136" s="117"/>
      <c r="M136" s="122"/>
      <c r="P136" s="123">
        <f>SUM(P137:P139)</f>
        <v>0</v>
      </c>
      <c r="R136" s="123">
        <f>SUM(R137:R139)</f>
        <v>0</v>
      </c>
      <c r="T136" s="124">
        <f>SUM(T137:T139)</f>
        <v>0</v>
      </c>
      <c r="AR136" s="118" t="s">
        <v>153</v>
      </c>
      <c r="AT136" s="125" t="s">
        <v>76</v>
      </c>
      <c r="AU136" s="125" t="s">
        <v>85</v>
      </c>
      <c r="AY136" s="118" t="s">
        <v>124</v>
      </c>
      <c r="BK136" s="126">
        <f>SUM(BK137:BK139)</f>
        <v>0</v>
      </c>
    </row>
    <row r="137" spans="2:65" s="1" customFormat="1" ht="13.9" customHeight="1">
      <c r="B137" s="29"/>
      <c r="C137" s="129" t="s">
        <v>153</v>
      </c>
      <c r="D137" s="129" t="s">
        <v>126</v>
      </c>
      <c r="E137" s="130" t="s">
        <v>285</v>
      </c>
      <c r="F137" s="131" t="s">
        <v>286</v>
      </c>
      <c r="G137" s="132" t="s">
        <v>268</v>
      </c>
      <c r="H137" s="133">
        <v>1</v>
      </c>
      <c r="I137" s="134"/>
      <c r="J137" s="135">
        <f>ROUND(I137*H137,2)</f>
        <v>0</v>
      </c>
      <c r="K137" s="131" t="s">
        <v>1</v>
      </c>
      <c r="L137" s="29"/>
      <c r="M137" s="136" t="s">
        <v>1</v>
      </c>
      <c r="N137" s="137" t="s">
        <v>42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269</v>
      </c>
      <c r="AT137" s="140" t="s">
        <v>126</v>
      </c>
      <c r="AU137" s="140" t="s">
        <v>87</v>
      </c>
      <c r="AY137" s="14" t="s">
        <v>124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4" t="s">
        <v>85</v>
      </c>
      <c r="BK137" s="141">
        <f>ROUND(I137*H137,2)</f>
        <v>0</v>
      </c>
      <c r="BL137" s="14" t="s">
        <v>269</v>
      </c>
      <c r="BM137" s="140" t="s">
        <v>287</v>
      </c>
    </row>
    <row r="138" spans="2:65" s="1" customFormat="1">
      <c r="B138" s="29"/>
      <c r="D138" s="142" t="s">
        <v>133</v>
      </c>
      <c r="F138" s="143" t="s">
        <v>288</v>
      </c>
      <c r="I138" s="144"/>
      <c r="L138" s="29"/>
      <c r="M138" s="145"/>
      <c r="T138" s="53"/>
      <c r="AT138" s="14" t="s">
        <v>133</v>
      </c>
      <c r="AU138" s="14" t="s">
        <v>87</v>
      </c>
    </row>
    <row r="139" spans="2:65" s="1" customFormat="1">
      <c r="B139" s="29"/>
      <c r="D139" s="142" t="s">
        <v>170</v>
      </c>
      <c r="F139" s="153" t="s">
        <v>289</v>
      </c>
      <c r="I139" s="144"/>
      <c r="L139" s="29"/>
      <c r="M139" s="145"/>
      <c r="T139" s="53"/>
      <c r="AT139" s="14" t="s">
        <v>170</v>
      </c>
      <c r="AU139" s="14" t="s">
        <v>87</v>
      </c>
    </row>
    <row r="140" spans="2:65" s="11" customFormat="1" ht="22.9" customHeight="1">
      <c r="B140" s="117"/>
      <c r="D140" s="118" t="s">
        <v>76</v>
      </c>
      <c r="E140" s="127" t="s">
        <v>290</v>
      </c>
      <c r="F140" s="127" t="s">
        <v>291</v>
      </c>
      <c r="I140" s="120"/>
      <c r="J140" s="128">
        <f>BK140</f>
        <v>0</v>
      </c>
      <c r="L140" s="117"/>
      <c r="M140" s="122"/>
      <c r="P140" s="123">
        <f>SUM(P141:P143)</f>
        <v>0</v>
      </c>
      <c r="R140" s="123">
        <f>SUM(R141:R143)</f>
        <v>0</v>
      </c>
      <c r="T140" s="124">
        <f>SUM(T141:T143)</f>
        <v>0</v>
      </c>
      <c r="AR140" s="118" t="s">
        <v>153</v>
      </c>
      <c r="AT140" s="125" t="s">
        <v>76</v>
      </c>
      <c r="AU140" s="125" t="s">
        <v>85</v>
      </c>
      <c r="AY140" s="118" t="s">
        <v>124</v>
      </c>
      <c r="BK140" s="126">
        <f>SUM(BK141:BK143)</f>
        <v>0</v>
      </c>
    </row>
    <row r="141" spans="2:65" s="1" customFormat="1" ht="13.9" customHeight="1">
      <c r="B141" s="29"/>
      <c r="C141" s="129" t="s">
        <v>159</v>
      </c>
      <c r="D141" s="129" t="s">
        <v>126</v>
      </c>
      <c r="E141" s="130" t="s">
        <v>292</v>
      </c>
      <c r="F141" s="131" t="s">
        <v>293</v>
      </c>
      <c r="G141" s="132" t="s">
        <v>268</v>
      </c>
      <c r="H141" s="133">
        <v>1</v>
      </c>
      <c r="I141" s="134"/>
      <c r="J141" s="135">
        <f>ROUND(I141*H141,2)</f>
        <v>0</v>
      </c>
      <c r="K141" s="131" t="s">
        <v>1</v>
      </c>
      <c r="L141" s="29"/>
      <c r="M141" s="136" t="s">
        <v>1</v>
      </c>
      <c r="N141" s="137" t="s">
        <v>42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269</v>
      </c>
      <c r="AT141" s="140" t="s">
        <v>126</v>
      </c>
      <c r="AU141" s="140" t="s">
        <v>87</v>
      </c>
      <c r="AY141" s="14" t="s">
        <v>124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4" t="s">
        <v>85</v>
      </c>
      <c r="BK141" s="141">
        <f>ROUND(I141*H141,2)</f>
        <v>0</v>
      </c>
      <c r="BL141" s="14" t="s">
        <v>269</v>
      </c>
      <c r="BM141" s="140" t="s">
        <v>294</v>
      </c>
    </row>
    <row r="142" spans="2:65" s="1" customFormat="1">
      <c r="B142" s="29"/>
      <c r="D142" s="142" t="s">
        <v>133</v>
      </c>
      <c r="F142" s="143" t="s">
        <v>295</v>
      </c>
      <c r="I142" s="144"/>
      <c r="L142" s="29"/>
      <c r="M142" s="145"/>
      <c r="T142" s="53"/>
      <c r="AT142" s="14" t="s">
        <v>133</v>
      </c>
      <c r="AU142" s="14" t="s">
        <v>87</v>
      </c>
    </row>
    <row r="143" spans="2:65" s="1" customFormat="1">
      <c r="B143" s="29"/>
      <c r="D143" s="142" t="s">
        <v>170</v>
      </c>
      <c r="F143" s="153" t="s">
        <v>296</v>
      </c>
      <c r="I143" s="144"/>
      <c r="L143" s="29"/>
      <c r="M143" s="145"/>
      <c r="T143" s="53"/>
      <c r="AT143" s="14" t="s">
        <v>170</v>
      </c>
      <c r="AU143" s="14" t="s">
        <v>87</v>
      </c>
    </row>
    <row r="144" spans="2:65" s="11" customFormat="1" ht="22.9" customHeight="1">
      <c r="B144" s="117"/>
      <c r="D144" s="118" t="s">
        <v>76</v>
      </c>
      <c r="E144" s="127" t="s">
        <v>297</v>
      </c>
      <c r="F144" s="127" t="s">
        <v>298</v>
      </c>
      <c r="I144" s="120"/>
      <c r="J144" s="128">
        <f>BK144</f>
        <v>0</v>
      </c>
      <c r="L144" s="117"/>
      <c r="M144" s="122"/>
      <c r="P144" s="123">
        <f>SUM(P145:P146)</f>
        <v>0</v>
      </c>
      <c r="R144" s="123">
        <f>SUM(R145:R146)</f>
        <v>0</v>
      </c>
      <c r="T144" s="124">
        <f>SUM(T145:T146)</f>
        <v>0</v>
      </c>
      <c r="AR144" s="118" t="s">
        <v>153</v>
      </c>
      <c r="AT144" s="125" t="s">
        <v>76</v>
      </c>
      <c r="AU144" s="125" t="s">
        <v>85</v>
      </c>
      <c r="AY144" s="118" t="s">
        <v>124</v>
      </c>
      <c r="BK144" s="126">
        <f>SUM(BK145:BK146)</f>
        <v>0</v>
      </c>
    </row>
    <row r="145" spans="2:65" s="1" customFormat="1" ht="22.15" customHeight="1">
      <c r="B145" s="29"/>
      <c r="C145" s="129" t="s">
        <v>166</v>
      </c>
      <c r="D145" s="129" t="s">
        <v>126</v>
      </c>
      <c r="E145" s="130" t="s">
        <v>299</v>
      </c>
      <c r="F145" s="131" t="s">
        <v>300</v>
      </c>
      <c r="G145" s="132" t="s">
        <v>268</v>
      </c>
      <c r="H145" s="133">
        <v>1</v>
      </c>
      <c r="I145" s="134"/>
      <c r="J145" s="135">
        <f>ROUND(I145*H145,2)</f>
        <v>0</v>
      </c>
      <c r="K145" s="131" t="s">
        <v>1</v>
      </c>
      <c r="L145" s="29"/>
      <c r="M145" s="136" t="s">
        <v>1</v>
      </c>
      <c r="N145" s="137" t="s">
        <v>42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131</v>
      </c>
      <c r="AT145" s="140" t="s">
        <v>126</v>
      </c>
      <c r="AU145" s="140" t="s">
        <v>87</v>
      </c>
      <c r="AY145" s="14" t="s">
        <v>124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4" t="s">
        <v>85</v>
      </c>
      <c r="BK145" s="141">
        <f>ROUND(I145*H145,2)</f>
        <v>0</v>
      </c>
      <c r="BL145" s="14" t="s">
        <v>131</v>
      </c>
      <c r="BM145" s="140" t="s">
        <v>301</v>
      </c>
    </row>
    <row r="146" spans="2:65" s="1" customFormat="1">
      <c r="B146" s="29"/>
      <c r="D146" s="142" t="s">
        <v>133</v>
      </c>
      <c r="F146" s="143" t="s">
        <v>300</v>
      </c>
      <c r="I146" s="144"/>
      <c r="L146" s="29"/>
      <c r="M146" s="145"/>
      <c r="T146" s="53"/>
      <c r="AT146" s="14" t="s">
        <v>133</v>
      </c>
      <c r="AU146" s="14" t="s">
        <v>87</v>
      </c>
    </row>
    <row r="147" spans="2:65" s="11" customFormat="1" ht="22.9" customHeight="1">
      <c r="B147" s="117"/>
      <c r="D147" s="118" t="s">
        <v>76</v>
      </c>
      <c r="E147" s="127" t="s">
        <v>302</v>
      </c>
      <c r="F147" s="127" t="s">
        <v>303</v>
      </c>
      <c r="I147" s="120"/>
      <c r="J147" s="128">
        <f>BK147</f>
        <v>0</v>
      </c>
      <c r="L147" s="117"/>
      <c r="M147" s="122"/>
      <c r="P147" s="123">
        <f>SUM(P148:P150)</f>
        <v>0</v>
      </c>
      <c r="R147" s="123">
        <f>SUM(R148:R150)</f>
        <v>0</v>
      </c>
      <c r="T147" s="124">
        <f>SUM(T148:T150)</f>
        <v>0</v>
      </c>
      <c r="AR147" s="118" t="s">
        <v>153</v>
      </c>
      <c r="AT147" s="125" t="s">
        <v>76</v>
      </c>
      <c r="AU147" s="125" t="s">
        <v>85</v>
      </c>
      <c r="AY147" s="118" t="s">
        <v>124</v>
      </c>
      <c r="BK147" s="126">
        <f>SUM(BK148:BK150)</f>
        <v>0</v>
      </c>
    </row>
    <row r="148" spans="2:65" s="1" customFormat="1" ht="13.9" customHeight="1">
      <c r="B148" s="29"/>
      <c r="C148" s="129" t="s">
        <v>173</v>
      </c>
      <c r="D148" s="129" t="s">
        <v>126</v>
      </c>
      <c r="E148" s="130" t="s">
        <v>304</v>
      </c>
      <c r="F148" s="131" t="s">
        <v>305</v>
      </c>
      <c r="G148" s="132" t="s">
        <v>268</v>
      </c>
      <c r="H148" s="133">
        <v>1</v>
      </c>
      <c r="I148" s="134"/>
      <c r="J148" s="135">
        <f>ROUND(I148*H148,2)</f>
        <v>0</v>
      </c>
      <c r="K148" s="131" t="s">
        <v>1</v>
      </c>
      <c r="L148" s="29"/>
      <c r="M148" s="136" t="s">
        <v>1</v>
      </c>
      <c r="N148" s="137" t="s">
        <v>42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131</v>
      </c>
      <c r="AT148" s="140" t="s">
        <v>126</v>
      </c>
      <c r="AU148" s="140" t="s">
        <v>87</v>
      </c>
      <c r="AY148" s="14" t="s">
        <v>124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4" t="s">
        <v>85</v>
      </c>
      <c r="BK148" s="141">
        <f>ROUND(I148*H148,2)</f>
        <v>0</v>
      </c>
      <c r="BL148" s="14" t="s">
        <v>131</v>
      </c>
      <c r="BM148" s="140" t="s">
        <v>306</v>
      </c>
    </row>
    <row r="149" spans="2:65" s="1" customFormat="1">
      <c r="B149" s="29"/>
      <c r="D149" s="142" t="s">
        <v>133</v>
      </c>
      <c r="F149" s="143" t="s">
        <v>305</v>
      </c>
      <c r="I149" s="144"/>
      <c r="L149" s="29"/>
      <c r="M149" s="145"/>
      <c r="T149" s="53"/>
      <c r="AT149" s="14" t="s">
        <v>133</v>
      </c>
      <c r="AU149" s="14" t="s">
        <v>87</v>
      </c>
    </row>
    <row r="150" spans="2:65" s="1" customFormat="1">
      <c r="B150" s="29"/>
      <c r="D150" s="142" t="s">
        <v>170</v>
      </c>
      <c r="F150" s="153" t="s">
        <v>307</v>
      </c>
      <c r="I150" s="144"/>
      <c r="L150" s="29"/>
      <c r="M150" s="145"/>
      <c r="T150" s="53"/>
      <c r="AT150" s="14" t="s">
        <v>170</v>
      </c>
      <c r="AU150" s="14" t="s">
        <v>87</v>
      </c>
    </row>
    <row r="151" spans="2:65" s="11" customFormat="1" ht="22.9" customHeight="1">
      <c r="B151" s="117"/>
      <c r="D151" s="118" t="s">
        <v>76</v>
      </c>
      <c r="E151" s="127" t="s">
        <v>308</v>
      </c>
      <c r="F151" s="127" t="s">
        <v>309</v>
      </c>
      <c r="I151" s="120"/>
      <c r="J151" s="128">
        <f>BK151</f>
        <v>0</v>
      </c>
      <c r="L151" s="117"/>
      <c r="M151" s="122"/>
      <c r="P151" s="123">
        <f>SUM(P152:P153)</f>
        <v>0</v>
      </c>
      <c r="R151" s="123">
        <f>SUM(R152:R153)</f>
        <v>0</v>
      </c>
      <c r="T151" s="124">
        <f>SUM(T152:T153)</f>
        <v>0</v>
      </c>
      <c r="AR151" s="118" t="s">
        <v>153</v>
      </c>
      <c r="AT151" s="125" t="s">
        <v>76</v>
      </c>
      <c r="AU151" s="125" t="s">
        <v>85</v>
      </c>
      <c r="AY151" s="118" t="s">
        <v>124</v>
      </c>
      <c r="BK151" s="126">
        <f>SUM(BK152:BK153)</f>
        <v>0</v>
      </c>
    </row>
    <row r="152" spans="2:65" s="1" customFormat="1" ht="13.9" customHeight="1">
      <c r="B152" s="29"/>
      <c r="C152" s="129" t="s">
        <v>215</v>
      </c>
      <c r="D152" s="129" t="s">
        <v>126</v>
      </c>
      <c r="E152" s="130" t="s">
        <v>310</v>
      </c>
      <c r="F152" s="131" t="s">
        <v>311</v>
      </c>
      <c r="G152" s="132" t="s">
        <v>312</v>
      </c>
      <c r="H152" s="133">
        <v>1</v>
      </c>
      <c r="I152" s="134"/>
      <c r="J152" s="135">
        <f>ROUND(I152*H152,2)</f>
        <v>0</v>
      </c>
      <c r="K152" s="131" t="s">
        <v>130</v>
      </c>
      <c r="L152" s="29"/>
      <c r="M152" s="136" t="s">
        <v>1</v>
      </c>
      <c r="N152" s="137" t="s">
        <v>42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269</v>
      </c>
      <c r="AT152" s="140" t="s">
        <v>126</v>
      </c>
      <c r="AU152" s="140" t="s">
        <v>87</v>
      </c>
      <c r="AY152" s="14" t="s">
        <v>124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4" t="s">
        <v>85</v>
      </c>
      <c r="BK152" s="141">
        <f>ROUND(I152*H152,2)</f>
        <v>0</v>
      </c>
      <c r="BL152" s="14" t="s">
        <v>269</v>
      </c>
      <c r="BM152" s="140" t="s">
        <v>313</v>
      </c>
    </row>
    <row r="153" spans="2:65" s="1" customFormat="1">
      <c r="B153" s="29"/>
      <c r="D153" s="142" t="s">
        <v>133</v>
      </c>
      <c r="F153" s="143" t="s">
        <v>311</v>
      </c>
      <c r="I153" s="144"/>
      <c r="L153" s="29"/>
      <c r="M153" s="145"/>
      <c r="T153" s="53"/>
      <c r="AT153" s="14" t="s">
        <v>133</v>
      </c>
      <c r="AU153" s="14" t="s">
        <v>87</v>
      </c>
    </row>
    <row r="154" spans="2:65" s="11" customFormat="1" ht="22.9" customHeight="1">
      <c r="B154" s="117"/>
      <c r="D154" s="118" t="s">
        <v>76</v>
      </c>
      <c r="E154" s="127" t="s">
        <v>314</v>
      </c>
      <c r="F154" s="127" t="s">
        <v>315</v>
      </c>
      <c r="I154" s="120"/>
      <c r="J154" s="128">
        <f>BK154</f>
        <v>0</v>
      </c>
      <c r="L154" s="117"/>
      <c r="M154" s="122"/>
      <c r="P154" s="123">
        <f>SUM(P155:P157)</f>
        <v>0</v>
      </c>
      <c r="R154" s="123">
        <f>SUM(R155:R157)</f>
        <v>0</v>
      </c>
      <c r="T154" s="124">
        <f>SUM(T155:T157)</f>
        <v>0</v>
      </c>
      <c r="AR154" s="118" t="s">
        <v>153</v>
      </c>
      <c r="AT154" s="125" t="s">
        <v>76</v>
      </c>
      <c r="AU154" s="125" t="s">
        <v>85</v>
      </c>
      <c r="AY154" s="118" t="s">
        <v>124</v>
      </c>
      <c r="BK154" s="126">
        <f>SUM(BK155:BK157)</f>
        <v>0</v>
      </c>
    </row>
    <row r="155" spans="2:65" s="1" customFormat="1" ht="13.9" customHeight="1">
      <c r="B155" s="29"/>
      <c r="C155" s="129" t="s">
        <v>222</v>
      </c>
      <c r="D155" s="129" t="s">
        <v>126</v>
      </c>
      <c r="E155" s="130" t="s">
        <v>316</v>
      </c>
      <c r="F155" s="131" t="s">
        <v>317</v>
      </c>
      <c r="G155" s="132" t="s">
        <v>268</v>
      </c>
      <c r="H155" s="133">
        <v>1</v>
      </c>
      <c r="I155" s="134"/>
      <c r="J155" s="135">
        <f>ROUND(I155*H155,2)</f>
        <v>0</v>
      </c>
      <c r="K155" s="131" t="s">
        <v>130</v>
      </c>
      <c r="L155" s="29"/>
      <c r="M155" s="136" t="s">
        <v>1</v>
      </c>
      <c r="N155" s="137" t="s">
        <v>42</v>
      </c>
      <c r="P155" s="138">
        <f>O155*H155</f>
        <v>0</v>
      </c>
      <c r="Q155" s="138">
        <v>0</v>
      </c>
      <c r="R155" s="138">
        <f>Q155*H155</f>
        <v>0</v>
      </c>
      <c r="S155" s="138">
        <v>0</v>
      </c>
      <c r="T155" s="139">
        <f>S155*H155</f>
        <v>0</v>
      </c>
      <c r="AR155" s="140" t="s">
        <v>269</v>
      </c>
      <c r="AT155" s="140" t="s">
        <v>126</v>
      </c>
      <c r="AU155" s="140" t="s">
        <v>87</v>
      </c>
      <c r="AY155" s="14" t="s">
        <v>124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4" t="s">
        <v>85</v>
      </c>
      <c r="BK155" s="141">
        <f>ROUND(I155*H155,2)</f>
        <v>0</v>
      </c>
      <c r="BL155" s="14" t="s">
        <v>269</v>
      </c>
      <c r="BM155" s="140" t="s">
        <v>318</v>
      </c>
    </row>
    <row r="156" spans="2:65" s="1" customFormat="1">
      <c r="B156" s="29"/>
      <c r="D156" s="142" t="s">
        <v>133</v>
      </c>
      <c r="F156" s="143" t="s">
        <v>317</v>
      </c>
      <c r="I156" s="144"/>
      <c r="L156" s="29"/>
      <c r="M156" s="145"/>
      <c r="T156" s="53"/>
      <c r="AT156" s="14" t="s">
        <v>133</v>
      </c>
      <c r="AU156" s="14" t="s">
        <v>87</v>
      </c>
    </row>
    <row r="157" spans="2:65" s="12" customFormat="1">
      <c r="B157" s="146"/>
      <c r="D157" s="142" t="s">
        <v>135</v>
      </c>
      <c r="E157" s="147" t="s">
        <v>1</v>
      </c>
      <c r="F157" s="148" t="s">
        <v>319</v>
      </c>
      <c r="H157" s="149">
        <v>1</v>
      </c>
      <c r="I157" s="150"/>
      <c r="L157" s="146"/>
      <c r="M157" s="154"/>
      <c r="N157" s="155"/>
      <c r="O157" s="155"/>
      <c r="P157" s="155"/>
      <c r="Q157" s="155"/>
      <c r="R157" s="155"/>
      <c r="S157" s="155"/>
      <c r="T157" s="156"/>
      <c r="AT157" s="147" t="s">
        <v>135</v>
      </c>
      <c r="AU157" s="147" t="s">
        <v>87</v>
      </c>
      <c r="AV157" s="12" t="s">
        <v>87</v>
      </c>
      <c r="AW157" s="12" t="s">
        <v>32</v>
      </c>
      <c r="AX157" s="12" t="s">
        <v>77</v>
      </c>
      <c r="AY157" s="147" t="s">
        <v>124</v>
      </c>
    </row>
    <row r="158" spans="2:65" s="1" customFormat="1" ht="6.95" customHeight="1">
      <c r="B158" s="41"/>
      <c r="C158" s="42"/>
      <c r="D158" s="42"/>
      <c r="E158" s="42"/>
      <c r="F158" s="42"/>
      <c r="G158" s="42"/>
      <c r="H158" s="42"/>
      <c r="I158" s="42"/>
      <c r="J158" s="42"/>
      <c r="K158" s="42"/>
      <c r="L158" s="29"/>
    </row>
  </sheetData>
  <sheetProtection algorithmName="SHA-512" hashValue="i/ZqTYY/Xfh7pntaFnqEyTr7LPh7twVb+ciHQm3z0HI8DGZfW92ejgmuCKDc+gtLlt3tPFgNWTJ/dNwVEHjGqQ==" saltValue="Rw8CTmCZ/RDINwaiZUWt+r50EOEGzzLwYprQM7ZC7EEQslbQLN1MT1XkOzxGZzY6iIDer/AhXei4E21Xnb1IyQ==" spinCount="100000" sheet="1" objects="1" scenarios="1" formatColumns="0" formatRows="0" autoFilter="0"/>
  <autoFilter ref="C123:K157" xr:uid="{00000000-0009-0000-0000-000004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/>
  <cp:revision/>
  <dcterms:created xsi:type="dcterms:W3CDTF">2020-10-07T12:31:29Z</dcterms:created>
  <dcterms:modified xsi:type="dcterms:W3CDTF">2022-01-28T14:33:37Z</dcterms:modified>
  <cp:category/>
  <cp:contentStatus/>
</cp:coreProperties>
</file>