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irin\OneDrive\Plocha\"/>
    </mc:Choice>
  </mc:AlternateContent>
  <bookViews>
    <workbookView xWindow="0" yWindow="0" windowWidth="0" windowHeight="0"/>
  </bookViews>
  <sheets>
    <sheet name="Rekapitulace stavby" sheetId="1" r:id="rId1"/>
    <sheet name="SO 101 - Cyklostezka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'SO 101 - Cyklostezka'!$C$95:$K$463</definedName>
    <definedName name="_xlnm.Print_Area" localSheetId="1">'SO 101 - Cyklostezka'!$C$4:$J$39,'SO 101 - Cyklostezka'!$C$45:$J$77,'SO 101 - Cyklostezka'!$C$83:$K$463</definedName>
    <definedName name="_xlnm.Print_Titles" localSheetId="1">'SO 101 - Cyklostezka'!$95:$95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462"/>
  <c r="BH462"/>
  <c r="BG462"/>
  <c r="BF462"/>
  <c r="T462"/>
  <c r="T461"/>
  <c r="R462"/>
  <c r="R461"/>
  <c r="P462"/>
  <c r="P461"/>
  <c r="BI459"/>
  <c r="BH459"/>
  <c r="BG459"/>
  <c r="BF459"/>
  <c r="T459"/>
  <c r="T458"/>
  <c r="R459"/>
  <c r="R458"/>
  <c r="P459"/>
  <c r="P458"/>
  <c r="BI456"/>
  <c r="BH456"/>
  <c r="BG456"/>
  <c r="BF456"/>
  <c r="T456"/>
  <c r="T455"/>
  <c r="T454"/>
  <c r="R456"/>
  <c r="R455"/>
  <c r="R454"/>
  <c r="P456"/>
  <c r="P455"/>
  <c r="P454"/>
  <c r="BI452"/>
  <c r="BH452"/>
  <c r="BG452"/>
  <c r="BF452"/>
  <c r="T452"/>
  <c r="R452"/>
  <c r="P452"/>
  <c r="BI450"/>
  <c r="BH450"/>
  <c r="BG450"/>
  <c r="BF450"/>
  <c r="T450"/>
  <c r="R450"/>
  <c r="P450"/>
  <c r="BI446"/>
  <c r="BH446"/>
  <c r="BG446"/>
  <c r="BF446"/>
  <c r="T446"/>
  <c r="R446"/>
  <c r="P446"/>
  <c r="BI442"/>
  <c r="BH442"/>
  <c r="BG442"/>
  <c r="BF442"/>
  <c r="T442"/>
  <c r="R442"/>
  <c r="P442"/>
  <c r="BI440"/>
  <c r="BH440"/>
  <c r="BG440"/>
  <c r="BF440"/>
  <c r="T440"/>
  <c r="R440"/>
  <c r="P440"/>
  <c r="BI437"/>
  <c r="BH437"/>
  <c r="BG437"/>
  <c r="BF437"/>
  <c r="T437"/>
  <c r="R437"/>
  <c r="P437"/>
  <c r="BI434"/>
  <c r="BH434"/>
  <c r="BG434"/>
  <c r="BF434"/>
  <c r="T434"/>
  <c r="R434"/>
  <c r="P434"/>
  <c r="BI432"/>
  <c r="BH432"/>
  <c r="BG432"/>
  <c r="BF432"/>
  <c r="T432"/>
  <c r="R432"/>
  <c r="P432"/>
  <c r="BI429"/>
  <c r="BH429"/>
  <c r="BG429"/>
  <c r="BF429"/>
  <c r="T429"/>
  <c r="R429"/>
  <c r="P429"/>
  <c r="BI426"/>
  <c r="BH426"/>
  <c r="BG426"/>
  <c r="BF426"/>
  <c r="T426"/>
  <c r="R426"/>
  <c r="P426"/>
  <c r="BI423"/>
  <c r="BH423"/>
  <c r="BG423"/>
  <c r="BF423"/>
  <c r="T423"/>
  <c r="R423"/>
  <c r="P423"/>
  <c r="BI421"/>
  <c r="BH421"/>
  <c r="BG421"/>
  <c r="BF421"/>
  <c r="T421"/>
  <c r="R421"/>
  <c r="P421"/>
  <c r="BI418"/>
  <c r="BH418"/>
  <c r="BG418"/>
  <c r="BF418"/>
  <c r="T418"/>
  <c r="R418"/>
  <c r="P418"/>
  <c r="BI416"/>
  <c r="BH416"/>
  <c r="BG416"/>
  <c r="BF416"/>
  <c r="T416"/>
  <c r="R416"/>
  <c r="P416"/>
  <c r="BI411"/>
  <c r="BH411"/>
  <c r="BG411"/>
  <c r="BF411"/>
  <c r="T411"/>
  <c r="R411"/>
  <c r="P411"/>
  <c r="BI408"/>
  <c r="BH408"/>
  <c r="BG408"/>
  <c r="BF408"/>
  <c r="T408"/>
  <c r="R408"/>
  <c r="P408"/>
  <c r="BI406"/>
  <c r="BH406"/>
  <c r="BG406"/>
  <c r="BF406"/>
  <c r="T406"/>
  <c r="R406"/>
  <c r="P406"/>
  <c r="BI403"/>
  <c r="BH403"/>
  <c r="BG403"/>
  <c r="BF403"/>
  <c r="T403"/>
  <c r="R403"/>
  <c r="P403"/>
  <c r="BI401"/>
  <c r="BH401"/>
  <c r="BG401"/>
  <c r="BF401"/>
  <c r="T401"/>
  <c r="R401"/>
  <c r="P401"/>
  <c r="BI397"/>
  <c r="BH397"/>
  <c r="BG397"/>
  <c r="BF397"/>
  <c r="T397"/>
  <c r="R397"/>
  <c r="P397"/>
  <c r="BI396"/>
  <c r="BH396"/>
  <c r="BG396"/>
  <c r="BF396"/>
  <c r="T396"/>
  <c r="R396"/>
  <c r="P396"/>
  <c r="BI394"/>
  <c r="BH394"/>
  <c r="BG394"/>
  <c r="BF394"/>
  <c r="T394"/>
  <c r="R394"/>
  <c r="P394"/>
  <c r="BI393"/>
  <c r="BH393"/>
  <c r="BG393"/>
  <c r="BF393"/>
  <c r="T393"/>
  <c r="R393"/>
  <c r="P393"/>
  <c r="BI392"/>
  <c r="BH392"/>
  <c r="BG392"/>
  <c r="BF392"/>
  <c r="T392"/>
  <c r="R392"/>
  <c r="P392"/>
  <c r="BI390"/>
  <c r="BH390"/>
  <c r="BG390"/>
  <c r="BF390"/>
  <c r="T390"/>
  <c r="R390"/>
  <c r="P390"/>
  <c r="BI387"/>
  <c r="BH387"/>
  <c r="BG387"/>
  <c r="BF387"/>
  <c r="T387"/>
  <c r="R387"/>
  <c r="P387"/>
  <c r="BI383"/>
  <c r="BH383"/>
  <c r="BG383"/>
  <c r="BF383"/>
  <c r="T383"/>
  <c r="R383"/>
  <c r="P383"/>
  <c r="BI381"/>
  <c r="BH381"/>
  <c r="BG381"/>
  <c r="BF381"/>
  <c r="T381"/>
  <c r="R381"/>
  <c r="P381"/>
  <c r="BI378"/>
  <c r="BH378"/>
  <c r="BG378"/>
  <c r="BF378"/>
  <c r="T378"/>
  <c r="R378"/>
  <c r="P378"/>
  <c r="BI377"/>
  <c r="BH377"/>
  <c r="BG377"/>
  <c r="BF377"/>
  <c r="T377"/>
  <c r="R377"/>
  <c r="P377"/>
  <c r="BI373"/>
  <c r="BH373"/>
  <c r="BG373"/>
  <c r="BF373"/>
  <c r="T373"/>
  <c r="R373"/>
  <c r="P373"/>
  <c r="BI369"/>
  <c r="BH369"/>
  <c r="BG369"/>
  <c r="BF369"/>
  <c r="T369"/>
  <c r="R369"/>
  <c r="P369"/>
  <c r="BI367"/>
  <c r="BH367"/>
  <c r="BG367"/>
  <c r="BF367"/>
  <c r="T367"/>
  <c r="R367"/>
  <c r="P367"/>
  <c r="BI363"/>
  <c r="BH363"/>
  <c r="BG363"/>
  <c r="BF363"/>
  <c r="T363"/>
  <c r="R363"/>
  <c r="P363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49"/>
  <c r="BH349"/>
  <c r="BG349"/>
  <c r="BF349"/>
  <c r="T349"/>
  <c r="R349"/>
  <c r="P349"/>
  <c r="BI345"/>
  <c r="BH345"/>
  <c r="BG345"/>
  <c r="BF345"/>
  <c r="T345"/>
  <c r="R345"/>
  <c r="P345"/>
  <c r="BI342"/>
  <c r="BH342"/>
  <c r="BG342"/>
  <c r="BF342"/>
  <c r="T342"/>
  <c r="R342"/>
  <c r="P342"/>
  <c r="BI339"/>
  <c r="BH339"/>
  <c r="BG339"/>
  <c r="BF339"/>
  <c r="T339"/>
  <c r="R339"/>
  <c r="P339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7"/>
  <c r="BH327"/>
  <c r="BG327"/>
  <c r="BF327"/>
  <c r="T327"/>
  <c r="R327"/>
  <c r="P327"/>
  <c r="BI324"/>
  <c r="BH324"/>
  <c r="BG324"/>
  <c r="BF324"/>
  <c r="T324"/>
  <c r="R324"/>
  <c r="P324"/>
  <c r="BI321"/>
  <c r="BH321"/>
  <c r="BG321"/>
  <c r="BF321"/>
  <c r="T321"/>
  <c r="R321"/>
  <c r="P321"/>
  <c r="BI319"/>
  <c r="BH319"/>
  <c r="BG319"/>
  <c r="BF319"/>
  <c r="T319"/>
  <c r="R319"/>
  <c r="P319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7"/>
  <c r="BH307"/>
  <c r="BG307"/>
  <c r="BF307"/>
  <c r="T307"/>
  <c r="R307"/>
  <c r="P307"/>
  <c r="BI304"/>
  <c r="BH304"/>
  <c r="BG304"/>
  <c r="BF304"/>
  <c r="T304"/>
  <c r="R304"/>
  <c r="P304"/>
  <c r="BI301"/>
  <c r="BH301"/>
  <c r="BG301"/>
  <c r="BF301"/>
  <c r="T301"/>
  <c r="R301"/>
  <c r="P301"/>
  <c r="BI298"/>
  <c r="BH298"/>
  <c r="BG298"/>
  <c r="BF298"/>
  <c r="T298"/>
  <c r="R298"/>
  <c r="P298"/>
  <c r="BI291"/>
  <c r="BH291"/>
  <c r="BG291"/>
  <c r="BF291"/>
  <c r="T291"/>
  <c r="R291"/>
  <c r="P291"/>
  <c r="BI288"/>
  <c r="BH288"/>
  <c r="BG288"/>
  <c r="BF288"/>
  <c r="T288"/>
  <c r="R288"/>
  <c r="P288"/>
  <c r="BI281"/>
  <c r="BH281"/>
  <c r="BG281"/>
  <c r="BF281"/>
  <c r="T281"/>
  <c r="R281"/>
  <c r="P281"/>
  <c r="BI274"/>
  <c r="BH274"/>
  <c r="BG274"/>
  <c r="BF274"/>
  <c r="T274"/>
  <c r="R274"/>
  <c r="P274"/>
  <c r="BI263"/>
  <c r="BH263"/>
  <c r="BG263"/>
  <c r="BF263"/>
  <c r="T263"/>
  <c r="R263"/>
  <c r="P263"/>
  <c r="BI261"/>
  <c r="BH261"/>
  <c r="BG261"/>
  <c r="BF261"/>
  <c r="T261"/>
  <c r="R261"/>
  <c r="P261"/>
  <c r="BI258"/>
  <c r="BH258"/>
  <c r="BG258"/>
  <c r="BF258"/>
  <c r="T258"/>
  <c r="R258"/>
  <c r="P258"/>
  <c r="BI255"/>
  <c r="BH255"/>
  <c r="BG255"/>
  <c r="BF255"/>
  <c r="T255"/>
  <c r="R255"/>
  <c r="P255"/>
  <c r="BI253"/>
  <c r="BH253"/>
  <c r="BG253"/>
  <c r="BF253"/>
  <c r="T253"/>
  <c r="R253"/>
  <c r="P253"/>
  <c r="BI250"/>
  <c r="BH250"/>
  <c r="BG250"/>
  <c r="BF250"/>
  <c r="T250"/>
  <c r="R250"/>
  <c r="P250"/>
  <c r="BI245"/>
  <c r="BH245"/>
  <c r="BG245"/>
  <c r="BF245"/>
  <c r="T245"/>
  <c r="R245"/>
  <c r="P245"/>
  <c r="BI241"/>
  <c r="BH241"/>
  <c r="BG241"/>
  <c r="BF241"/>
  <c r="T241"/>
  <c r="R241"/>
  <c r="P241"/>
  <c r="BI239"/>
  <c r="BH239"/>
  <c r="BG239"/>
  <c r="BF239"/>
  <c r="T239"/>
  <c r="R239"/>
  <c r="P239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R217"/>
  <c r="P217"/>
  <c r="BI215"/>
  <c r="BH215"/>
  <c r="BG215"/>
  <c r="BF215"/>
  <c r="T215"/>
  <c r="R215"/>
  <c r="P215"/>
  <c r="BI210"/>
  <c r="BH210"/>
  <c r="BG210"/>
  <c r="BF210"/>
  <c r="T210"/>
  <c r="R210"/>
  <c r="P210"/>
  <c r="BI208"/>
  <c r="BH208"/>
  <c r="BG208"/>
  <c r="BF208"/>
  <c r="T208"/>
  <c r="R208"/>
  <c r="P208"/>
  <c r="BI204"/>
  <c r="BH204"/>
  <c r="BG204"/>
  <c r="BF204"/>
  <c r="T204"/>
  <c r="R204"/>
  <c r="P204"/>
  <c r="BI202"/>
  <c r="BH202"/>
  <c r="BG202"/>
  <c r="BF202"/>
  <c r="T202"/>
  <c r="R202"/>
  <c r="P202"/>
  <c r="BI197"/>
  <c r="BH197"/>
  <c r="BG197"/>
  <c r="BF197"/>
  <c r="T197"/>
  <c r="R197"/>
  <c r="P197"/>
  <c r="BI193"/>
  <c r="BH193"/>
  <c r="BG193"/>
  <c r="BF193"/>
  <c r="T193"/>
  <c r="R193"/>
  <c r="P193"/>
  <c r="BI188"/>
  <c r="BH188"/>
  <c r="BG188"/>
  <c r="BF188"/>
  <c r="T188"/>
  <c r="R188"/>
  <c r="P188"/>
  <c r="BI185"/>
  <c r="BH185"/>
  <c r="BG185"/>
  <c r="BF185"/>
  <c r="T185"/>
  <c r="R185"/>
  <c r="P185"/>
  <c r="BI179"/>
  <c r="BH179"/>
  <c r="BG179"/>
  <c r="BF179"/>
  <c r="T179"/>
  <c r="R179"/>
  <c r="P179"/>
  <c r="BI174"/>
  <c r="BH174"/>
  <c r="BG174"/>
  <c r="BF174"/>
  <c r="T174"/>
  <c r="R174"/>
  <c r="P174"/>
  <c r="BI168"/>
  <c r="BH168"/>
  <c r="BG168"/>
  <c r="BF168"/>
  <c r="T168"/>
  <c r="R168"/>
  <c r="P168"/>
  <c r="BI164"/>
  <c r="BH164"/>
  <c r="BG164"/>
  <c r="BF164"/>
  <c r="T164"/>
  <c r="R164"/>
  <c r="P164"/>
  <c r="BI160"/>
  <c r="BH160"/>
  <c r="BG160"/>
  <c r="BF160"/>
  <c r="T160"/>
  <c r="R160"/>
  <c r="P160"/>
  <c r="BI153"/>
  <c r="BH153"/>
  <c r="BG153"/>
  <c r="BF153"/>
  <c r="T153"/>
  <c r="R153"/>
  <c r="P153"/>
  <c r="BI139"/>
  <c r="BH139"/>
  <c r="BG139"/>
  <c r="BF139"/>
  <c r="T139"/>
  <c r="R139"/>
  <c r="P139"/>
  <c r="BI128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4"/>
  <c r="BH114"/>
  <c r="BG114"/>
  <c r="BF114"/>
  <c r="T114"/>
  <c r="R114"/>
  <c r="P114"/>
  <c r="BI109"/>
  <c r="BH109"/>
  <c r="BG109"/>
  <c r="BF109"/>
  <c r="T109"/>
  <c r="R109"/>
  <c r="P109"/>
  <c r="BI103"/>
  <c r="BH103"/>
  <c r="BG103"/>
  <c r="BF103"/>
  <c r="T103"/>
  <c r="R103"/>
  <c r="P103"/>
  <c r="BI99"/>
  <c r="BH99"/>
  <c r="BG99"/>
  <c r="BF99"/>
  <c r="T99"/>
  <c r="R99"/>
  <c r="P99"/>
  <c r="J92"/>
  <c r="F92"/>
  <c r="F90"/>
  <c r="E88"/>
  <c r="J54"/>
  <c r="F54"/>
  <c r="F52"/>
  <c r="E50"/>
  <c r="J24"/>
  <c r="E24"/>
  <c r="J55"/>
  <c r="J23"/>
  <c r="J18"/>
  <c r="E18"/>
  <c r="F93"/>
  <c r="J17"/>
  <c r="J12"/>
  <c r="J90"/>
  <c r="E7"/>
  <c r="E86"/>
  <c i="1" r="L50"/>
  <c r="AM50"/>
  <c r="AM49"/>
  <c r="L49"/>
  <c r="AM47"/>
  <c r="L47"/>
  <c r="L45"/>
  <c r="L44"/>
  <c i="2" r="BK342"/>
  <c r="BK312"/>
  <c r="BK377"/>
  <c r="J321"/>
  <c r="BK288"/>
  <c r="BK437"/>
  <c r="BK440"/>
  <c r="BK185"/>
  <c r="J124"/>
  <c r="J312"/>
  <c r="BK358"/>
  <c r="J220"/>
  <c r="J315"/>
  <c r="BK274"/>
  <c r="BK324"/>
  <c r="J241"/>
  <c r="J324"/>
  <c r="J307"/>
  <c r="BK220"/>
  <c r="BK393"/>
  <c r="BK429"/>
  <c r="BK304"/>
  <c r="BK202"/>
  <c r="J345"/>
  <c r="J208"/>
  <c r="BK396"/>
  <c r="BK330"/>
  <c r="BK321"/>
  <c r="BK316"/>
  <c r="BK363"/>
  <c r="BK231"/>
  <c r="BK197"/>
  <c r="BK128"/>
  <c r="BK226"/>
  <c r="J378"/>
  <c r="J446"/>
  <c r="J281"/>
  <c r="J440"/>
  <c i="1" r="AS54"/>
  <c i="2" r="BK432"/>
  <c r="BK99"/>
  <c r="J381"/>
  <c r="BK434"/>
  <c r="J255"/>
  <c r="J160"/>
  <c r="J114"/>
  <c r="BK462"/>
  <c r="BK188"/>
  <c r="J231"/>
  <c r="BK310"/>
  <c r="J426"/>
  <c r="BK352"/>
  <c r="BK103"/>
  <c r="J393"/>
  <c r="BK411"/>
  <c r="BK387"/>
  <c r="BK401"/>
  <c r="BK245"/>
  <c r="BK394"/>
  <c r="BK450"/>
  <c r="J397"/>
  <c r="J217"/>
  <c r="J367"/>
  <c r="BK383"/>
  <c r="J174"/>
  <c r="J253"/>
  <c r="J250"/>
  <c r="J423"/>
  <c r="BK281"/>
  <c r="BK416"/>
  <c r="BK224"/>
  <c r="BK378"/>
  <c r="BK215"/>
  <c r="J363"/>
  <c r="BK442"/>
  <c r="BK164"/>
  <c r="BK367"/>
  <c r="BK298"/>
  <c r="J334"/>
  <c r="BK233"/>
  <c r="BK345"/>
  <c r="J416"/>
  <c r="BK160"/>
  <c r="J153"/>
  <c r="BK255"/>
  <c r="J179"/>
  <c r="BK301"/>
  <c r="BK250"/>
  <c r="BK193"/>
  <c r="J258"/>
  <c r="J291"/>
  <c r="J228"/>
  <c r="BK228"/>
  <c r="J310"/>
  <c r="J358"/>
  <c r="J339"/>
  <c r="J349"/>
  <c r="J429"/>
  <c r="BK426"/>
  <c r="J316"/>
  <c r="J128"/>
  <c r="BK390"/>
  <c r="BK258"/>
  <c r="J418"/>
  <c r="J226"/>
  <c r="BK336"/>
  <c r="J394"/>
  <c r="BK392"/>
  <c r="J168"/>
  <c r="J356"/>
  <c r="BK418"/>
  <c r="J233"/>
  <c r="J369"/>
  <c r="J109"/>
  <c r="BK179"/>
  <c r="BK235"/>
  <c r="J188"/>
  <c r="J288"/>
  <c r="J261"/>
  <c r="BK120"/>
  <c r="BK291"/>
  <c r="BK204"/>
  <c r="J164"/>
  <c r="J120"/>
  <c r="J354"/>
  <c r="J139"/>
  <c r="BK153"/>
  <c r="BK241"/>
  <c r="BK210"/>
  <c r="BK314"/>
  <c r="BK217"/>
  <c r="BK423"/>
  <c r="J327"/>
  <c r="BK397"/>
  <c r="J336"/>
  <c r="J456"/>
  <c r="J332"/>
  <c r="BK315"/>
  <c r="BK114"/>
  <c r="J403"/>
  <c r="J202"/>
  <c r="J390"/>
  <c r="BK452"/>
  <c r="J197"/>
  <c r="J392"/>
  <c r="J462"/>
  <c r="BK369"/>
  <c r="BK327"/>
  <c r="J450"/>
  <c r="J204"/>
  <c r="J377"/>
  <c r="J387"/>
  <c r="J342"/>
  <c r="J421"/>
  <c r="J434"/>
  <c r="J298"/>
  <c r="BK459"/>
  <c r="J442"/>
  <c r="J224"/>
  <c r="J274"/>
  <c r="BK339"/>
  <c r="J304"/>
  <c r="BK360"/>
  <c r="BK349"/>
  <c r="J185"/>
  <c r="J352"/>
  <c r="BK253"/>
  <c r="BK208"/>
  <c r="J319"/>
  <c r="BK109"/>
  <c r="J193"/>
  <c r="BK222"/>
  <c r="BK406"/>
  <c r="J99"/>
  <c r="BK332"/>
  <c r="BK403"/>
  <c r="BK456"/>
  <c r="BK356"/>
  <c r="J263"/>
  <c r="J215"/>
  <c r="BK446"/>
  <c r="J459"/>
  <c r="J103"/>
  <c r="J360"/>
  <c r="BK263"/>
  <c r="J452"/>
  <c r="BK408"/>
  <c r="BK168"/>
  <c r="BK381"/>
  <c r="J432"/>
  <c r="BK261"/>
  <c r="J406"/>
  <c r="J437"/>
  <c r="J314"/>
  <c r="J383"/>
  <c r="BK139"/>
  <c r="BK373"/>
  <c r="BK239"/>
  <c r="J330"/>
  <c r="J408"/>
  <c r="BK421"/>
  <c r="J401"/>
  <c r="J210"/>
  <c r="J222"/>
  <c r="J373"/>
  <c r="J235"/>
  <c r="BK307"/>
  <c r="BK124"/>
  <c r="BK319"/>
  <c r="J301"/>
  <c r="J239"/>
  <c r="BK334"/>
  <c r="J396"/>
  <c r="J411"/>
  <c r="J245"/>
  <c r="BK354"/>
  <c r="BK174"/>
  <c l="1" r="BK98"/>
  <c r="BK273"/>
  <c r="J273"/>
  <c r="J62"/>
  <c r="T335"/>
  <c r="P366"/>
  <c r="T366"/>
  <c r="T273"/>
  <c r="BK335"/>
  <c r="J335"/>
  <c r="J64"/>
  <c r="R372"/>
  <c r="T415"/>
  <c r="P273"/>
  <c r="R306"/>
  <c r="BK366"/>
  <c r="J366"/>
  <c r="J65"/>
  <c r="R366"/>
  <c r="BK415"/>
  <c r="J415"/>
  <c r="J68"/>
  <c r="BK420"/>
  <c r="J420"/>
  <c r="J69"/>
  <c r="BK439"/>
  <c r="J439"/>
  <c r="J70"/>
  <c r="BK445"/>
  <c r="BK444"/>
  <c r="J444"/>
  <c r="J71"/>
  <c r="P98"/>
  <c r="R273"/>
  <c r="R335"/>
  <c r="BK372"/>
  <c r="J372"/>
  <c r="J67"/>
  <c r="P415"/>
  <c r="R420"/>
  <c r="R439"/>
  <c r="P445"/>
  <c r="P444"/>
  <c r="T98"/>
  <c r="P306"/>
  <c r="T306"/>
  <c r="T372"/>
  <c r="T371"/>
  <c r="P420"/>
  <c r="T439"/>
  <c r="T445"/>
  <c r="T444"/>
  <c r="R98"/>
  <c r="BK306"/>
  <c r="J306"/>
  <c r="J63"/>
  <c r="P335"/>
  <c r="P372"/>
  <c r="P371"/>
  <c r="R415"/>
  <c r="T420"/>
  <c r="P439"/>
  <c r="R445"/>
  <c r="R444"/>
  <c r="BK461"/>
  <c r="J461"/>
  <c r="J76"/>
  <c r="BK458"/>
  <c r="J458"/>
  <c r="J75"/>
  <c r="BK455"/>
  <c r="J455"/>
  <c r="J74"/>
  <c r="BE120"/>
  <c r="BE139"/>
  <c r="BE298"/>
  <c r="BE321"/>
  <c r="BE324"/>
  <c r="BE334"/>
  <c r="BE336"/>
  <c r="BE339"/>
  <c r="BE345"/>
  <c r="BE349"/>
  <c r="BE392"/>
  <c r="BE397"/>
  <c r="BE403"/>
  <c r="BE426"/>
  <c r="J52"/>
  <c r="BE174"/>
  <c r="BE179"/>
  <c r="BE208"/>
  <c r="BE241"/>
  <c r="BE245"/>
  <c r="BE255"/>
  <c r="BE352"/>
  <c r="BE354"/>
  <c r="BE423"/>
  <c r="BE446"/>
  <c r="BE456"/>
  <c r="E48"/>
  <c r="BE114"/>
  <c r="BE128"/>
  <c r="BE168"/>
  <c r="BE226"/>
  <c r="BE258"/>
  <c r="BE281"/>
  <c r="BE288"/>
  <c r="BE316"/>
  <c r="BE342"/>
  <c r="BE356"/>
  <c r="BE367"/>
  <c r="BE416"/>
  <c r="BE459"/>
  <c r="F55"/>
  <c r="J93"/>
  <c r="BE124"/>
  <c r="BE202"/>
  <c r="BE204"/>
  <c r="BE210"/>
  <c r="BE215"/>
  <c r="BE217"/>
  <c r="BE220"/>
  <c r="BE222"/>
  <c r="BE224"/>
  <c r="BE228"/>
  <c r="BE319"/>
  <c r="BE369"/>
  <c r="BE408"/>
  <c r="BE418"/>
  <c r="BE421"/>
  <c r="BE434"/>
  <c r="BE197"/>
  <c r="BE239"/>
  <c r="BE291"/>
  <c r="BE307"/>
  <c r="BE363"/>
  <c r="BE383"/>
  <c r="BE396"/>
  <c r="BE401"/>
  <c r="BE411"/>
  <c r="BE442"/>
  <c r="BE450"/>
  <c r="BE360"/>
  <c r="BE387"/>
  <c r="BE390"/>
  <c r="BE394"/>
  <c r="BE429"/>
  <c r="BE437"/>
  <c r="BE452"/>
  <c r="BE99"/>
  <c r="BE185"/>
  <c r="BE188"/>
  <c r="BE233"/>
  <c r="BE250"/>
  <c r="BE253"/>
  <c r="BE263"/>
  <c r="BE274"/>
  <c r="BE314"/>
  <c r="BE315"/>
  <c r="BE327"/>
  <c r="BE330"/>
  <c r="BE358"/>
  <c r="BE373"/>
  <c r="BE393"/>
  <c r="BE440"/>
  <c r="BE103"/>
  <c r="BE109"/>
  <c r="BE153"/>
  <c r="BE160"/>
  <c r="BE164"/>
  <c r="BE193"/>
  <c r="BE231"/>
  <c r="BE235"/>
  <c r="BE261"/>
  <c r="BE301"/>
  <c r="BE304"/>
  <c r="BE310"/>
  <c r="BE312"/>
  <c r="BE332"/>
  <c r="BE377"/>
  <c r="BE378"/>
  <c r="BE381"/>
  <c r="BE406"/>
  <c r="BE432"/>
  <c r="BE462"/>
  <c r="J34"/>
  <c i="1" r="AW55"/>
  <c i="2" r="F34"/>
  <c i="1" r="BA55"/>
  <c r="BA54"/>
  <c r="AW54"/>
  <c r="AK30"/>
  <c i="2" r="F36"/>
  <c i="1" r="BC55"/>
  <c r="BC54"/>
  <c r="W32"/>
  <c i="2" r="F37"/>
  <c i="1" r="BD55"/>
  <c r="BD54"/>
  <c r="W33"/>
  <c i="2" r="F35"/>
  <c i="1" r="BB55"/>
  <c r="BB54"/>
  <c r="W31"/>
  <c i="2" l="1" r="P97"/>
  <c r="P96"/>
  <c i="1" r="AU55"/>
  <c i="2" r="T97"/>
  <c r="T96"/>
  <c r="R371"/>
  <c r="R97"/>
  <c r="R96"/>
  <c r="J98"/>
  <c r="J61"/>
  <c r="BK371"/>
  <c r="J371"/>
  <c r="J66"/>
  <c r="J445"/>
  <c r="J72"/>
  <c r="BK454"/>
  <c r="J454"/>
  <c r="J73"/>
  <c r="F33"/>
  <c i="1" r="AZ55"/>
  <c r="AZ54"/>
  <c r="AV54"/>
  <c r="AK29"/>
  <c r="AX54"/>
  <c r="AU54"/>
  <c r="W30"/>
  <c r="AY54"/>
  <c i="2" r="J33"/>
  <c i="1" r="AV55"/>
  <c r="AT55"/>
  <c i="2" l="1" r="BK97"/>
  <c r="J97"/>
  <c r="J60"/>
  <c i="1" r="AT54"/>
  <c r="W29"/>
  <c i="2" l="1" r="BK96"/>
  <c r="J96"/>
  <c r="J59"/>
  <c l="1" r="J30"/>
  <c i="1" r="AG55"/>
  <c r="AG54"/>
  <c r="AK26"/>
  <c r="AK35"/>
  <c l="1" r="AN54"/>
  <c i="2" r="J39"/>
  <c i="1"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<sst xmlns="http://schemas.openxmlformats.org/spreadsheetml/2006/main">
  <si>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</si>
  <si>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</si>
  <si>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</si>
  <si>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</si>
  <si>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</si>
  <si>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{72557eee-41d7-44b1-86ea-d8ee895a1104}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</si>
  <si>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</si>
  <si>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</si>
  <si>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</si>
  <si>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</si>
  <si>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</si>
  <si>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</si>
  <si>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</si>
  <si>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</si>
  <si>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2025102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</si>
  <si>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</si>
  <si>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</si>
  <si>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Karlovy Vary, cyklostezka A6 - Chebský most - Ostrovský most</t>
  </si>
  <si>
    <t>KSO:</t>
  </si>
  <si>
    <t/>
  </si>
  <si>
    <t>CC-CZ:</t>
  </si>
  <si>
    <t>Místo:</t>
  </si>
  <si>
    <t>Karlovy Vary</t>
  </si>
  <si>
    <t>Datum:</t>
  </si>
  <si>
    <t>24. 10. 2025</t>
  </si>
  <si>
    <t>Zadavatel:</t>
  </si>
  <si>
    <t>IČ:</t>
  </si>
  <si>
    <t>Statutární městlo Karlovy Vary</t>
  </si>
  <si>
    <t>DIČ:</t>
  </si>
  <si>
    <t>Účastník:</t>
  </si>
  <si>
    <t>Vyplň údaj</t>
  </si>
  <si>
    <t>Projektant:</t>
  </si>
  <si>
    <t>Ing. Jiří Oboznenko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</si>
  <si>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</si>
  <si>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</si>
  <si>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</si>
  <si>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</si>
  <si>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</si>
  <si>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</si>
  <si>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</si>
  <si>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</si>
  <si>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</si>
  <si>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</si>
  <si>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</si>
  <si>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</si>
  <si>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</si>
  <si>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</si>
  <si>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</si>
  <si>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</si>
  <si>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</si>
  <si>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</si>
  <si>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</si>
  <si>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</si>
  <si>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</si>
  <si>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</si>
  <si>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</si>
  <si>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</si>
  <si>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</si>
  <si>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</si>
  <si>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</si>
  <si>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</si>
  <si>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</si>
  <si>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</si>
  <si>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</si>
  <si>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</si>
  <si>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</si>
  <si>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</si>
  <si>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</si>
  <si>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</si>
  <si>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</si>
  <si>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</si>
  <si>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</si>
  <si>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</si>
  <si>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</si>
  <si>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</si>
  <si>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</si>
  <si>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</si>
  <si>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</si>
  <si>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Cyklostezka</t>
  </si>
  <si>
    <t>STA</t>
  </si>
  <si>
    <t>1</t>
  </si>
  <si>
    <t>{38297f10-f06f-454f-b15b-049889223159}</t>
  </si>
  <si>
    <t>2</t>
  </si>
  <si>
    <t>KRYCÍ LIST SOUPISU PRACÍ</t>
  </si>
  <si>
    <t>Objekt:</t>
  </si>
  <si>
    <t>SO 101 - Cyklostezka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</si>
  <si>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</si>
  <si>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</si>
  <si>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</si>
  <si>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</si>
  <si>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</si>
  <si>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</si>
  <si>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</si>
  <si>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</si>
  <si>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</si>
  <si>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</si>
  <si>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</si>
  <si>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  91 - Doplňující konstrukce a práce pozemních komunikací, letišť a ploch</t>
  </si>
  <si>
    <t xml:space="preserve">      96 - Bourání konstrukcí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</si>
  <si>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</si>
  <si>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</si>
  <si>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</si>
  <si>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</si>
  <si>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</si>
  <si>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</si>
  <si>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</si>
  <si>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</si>
  <si>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</si>
  <si>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</si>
  <si>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</si>
  <si>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</si>
  <si>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</si>
  <si>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</si>
  <si>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</si>
  <si>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</si>
  <si>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</si>
  <si>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</si>
  <si>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</si>
  <si>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</si>
  <si>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</si>
  <si>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</si>
  <si>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</si>
  <si>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</si>
  <si>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</si>
  <si>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</si>
  <si>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112251101</t>
  </si>
  <si>
    <t>Odstranění pařezů strojně s jejich vykopáním nebo vytrháním průměru přes 100 do 300 mm</t>
  </si>
  <si>
    <t>kus</t>
  </si>
  <si>
    <t>CS ÚRS 2025 02</t>
  </si>
  <si>
    <t>4</t>
  </si>
  <si>
    <t>-179365108</t>
  </si>
  <si>
    <t>Online PSC</t>
  </si>
  <si>
    <t>https://podminky.urs.cz/item/CS_URS_2025_02/112251101</t>
  </si>
  <si>
    <t>VV</t>
  </si>
  <si>
    <t>*dle výpisu</t>
  </si>
  <si>
    <t>"Betula pendula" 1</t>
  </si>
  <si>
    <t>112251102</t>
  </si>
  <si>
    <t>Odstranění pařezů strojně s jejich vykopáním nebo vytrháním průměru přes 300 do 500 mm</t>
  </si>
  <si>
    <t>1647997340</t>
  </si>
  <si>
    <t>https://podminky.urs.cz/item/CS_URS_2025_02/112251102</t>
  </si>
  <si>
    <t>"Populus balsamica" 2</t>
  </si>
  <si>
    <t>"Acer platanoides" 1</t>
  </si>
  <si>
    <t>3</t>
  </si>
  <si>
    <t>112251103</t>
  </si>
  <si>
    <t>Odstranění pařezů strojně s jejich vykopáním nebo vytrháním průměru přes 500 do 700 mm</t>
  </si>
  <si>
    <t>-1184145921</t>
  </si>
  <si>
    <t>https://podminky.urs.cz/item/CS_URS_2025_02/112251103</t>
  </si>
  <si>
    <t xml:space="preserve">"Populus nigra Italica"  3</t>
  </si>
  <si>
    <t>"Populus balsamica" 1</t>
  </si>
  <si>
    <t>112251104</t>
  </si>
  <si>
    <t>Odstranění pařezů strojně s jejich vykopáním nebo vytrháním průměru přes 700 do 900 mm</t>
  </si>
  <si>
    <t>-1290157720</t>
  </si>
  <si>
    <t>https://podminky.urs.cz/item/CS_URS_2025_02/112251104</t>
  </si>
  <si>
    <t>"Salix fragilis 800+600 dvojkmen od země, proschlá" 1</t>
  </si>
  <si>
    <t>"Populus nigra Italica" 1</t>
  </si>
  <si>
    <t>"Populus balsamica 700+200" 1</t>
  </si>
  <si>
    <t>5</t>
  </si>
  <si>
    <t>113107223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</si>
  <si>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</si>
  <si>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m2</t>
  </si>
  <si>
    <t>1802114777</t>
  </si>
  <si>
    <t>https://podminky.urs.cz/item/CS_URS_2025_02/113107223</t>
  </si>
  <si>
    <t>"odstranění stáv. cesty ve staničení 0,100" 105,0*2,0</t>
  </si>
  <si>
    <t>"odstranění stáv. cesty od 0,000" 100,0*2,0</t>
  </si>
  <si>
    <t>6</t>
  </si>
  <si>
    <t>113107241</t>
  </si>
  <si>
    <t>Odstranění podkladů nebo krytů strojně plochy jednotlivě přes 200 m2 s přemístěním hmot na skládku na vzdálenost do 20 m nebo s naložením na dopravní prostředek živičných, o tl. vrstvy do 50 mm</t>
  </si>
  <si>
    <t>1057854854</t>
  </si>
  <si>
    <t>https://podminky.urs.cz/item/CS_URS_2025_02/113107241</t>
  </si>
  <si>
    <t>7</t>
  </si>
  <si>
    <t>121151123</t>
  </si>
  <si>
    <t>Sejmutí ornice strojně při souvislé ploše přes 500 m2, tl. vrstvy do 200 mm</t>
  </si>
  <si>
    <t>1966721375</t>
  </si>
  <si>
    <t>https://podminky.urs.cz/item/CS_URS_2025_02/121151123</t>
  </si>
  <si>
    <t>*tl.150mm</t>
  </si>
  <si>
    <t>"od 0,000 k odbočce (odstavná plocha)" (18,0+9,0)*(2,0+1,0)/2+3,0*3,0+2,0*(3,0+4,0)/2+210,0*4,0</t>
  </si>
  <si>
    <t>5,0*(4,0+3,0)/2+55,0*3,0+13,0*(3,0+4,0)/2+(13,5+36,0)*4,0</t>
  </si>
  <si>
    <t>*odečet odstraněné stáv. cesty v místě křížení s novou</t>
  </si>
  <si>
    <t>-(100,0*2,0+6,0*2,0)</t>
  </si>
  <si>
    <t xml:space="preserve">"propojení se stáv. cestou z beton. panelů ve staničení 0,210 (odbočka k odstavné ploše)" </t>
  </si>
  <si>
    <t>(13,0+5,0)*3,5+4,0*(3,5+8,0)/2</t>
  </si>
  <si>
    <t>"odstavná plocha - zatravňovací dlažba" 87,0</t>
  </si>
  <si>
    <t>"odečet odstraněné stáv. cesty " -(24,0+22,0)/2*2,5</t>
  </si>
  <si>
    <t>8</t>
  </si>
  <si>
    <t>122251104</t>
  </si>
  <si>
    <t>Odkopávky a prokopávky nezapažené strojně v hornině třídy těžitelnosti I skupiny 3 přes 100 do 500 m3</t>
  </si>
  <si>
    <t>m3</t>
  </si>
  <si>
    <t>490730265</t>
  </si>
  <si>
    <t>https://podminky.urs.cz/item/CS_URS_2025_02/122251104</t>
  </si>
  <si>
    <t>*do tl.510mm po sejmutí ornice</t>
  </si>
  <si>
    <t>"odstavná plocha - zatravňovací dlažba" 87,0*(0,51-0,15)</t>
  </si>
  <si>
    <t>"odečet stáv. cesty" -(8,0+6,0)/2*2,0*(0,51-0,3)</t>
  </si>
  <si>
    <t>*do tl.300mm po sejmutí ornice</t>
  </si>
  <si>
    <t>"od 0,000 k odbočce (odstavná plocha)" ((18,0+9,0)*(2,0+1,0)/2+3,0*3,0+2,0*(3,0+4,0)/2+210,0*4,0)*(0,3-0,15)</t>
  </si>
  <si>
    <t>(5,0*(4,0+3,0)/2+55,0*3,0+13,0*(3,0+4,0)/2+(13,5+36,0)*4,0)*(0,3-0,15)</t>
  </si>
  <si>
    <t>*odečet odstraněné stáv. cesty v místě křížení s novou tl.300mm</t>
  </si>
  <si>
    <t>-(100,0*2,0+6,0*2,0)*0,3</t>
  </si>
  <si>
    <t>((13,0+5,0)*3,5+4,0*(3,5+8,0)/2)*(0,3-0,15)</t>
  </si>
  <si>
    <t>"odečet odstraněné stáv. cesty tl.300mm" -(24,0+22,0)/2*2,5*0,3</t>
  </si>
  <si>
    <t>"sanace pláně" 985,0*0,3</t>
  </si>
  <si>
    <t>9</t>
  </si>
  <si>
    <t>132251102</t>
  </si>
  <si>
    <t>Hloubení nezapažených rýh šířky do 800 mm strojně s urovnáním dna do předepsaného profilu a spádu v hornině třídy těžitelnosti I skupiny 3 přes 20 do 50 m3</t>
  </si>
  <si>
    <t>1635944194</t>
  </si>
  <si>
    <t>https://podminky.urs.cz/item/CS_URS_2025_02/132251102</t>
  </si>
  <si>
    <t>*odvodnění - trativod</t>
  </si>
  <si>
    <t>"celá cyklostezka" 0,5*0,3*(65,0+7,0+12,0+5,0+8,0+50,0+3,0+195,0)</t>
  </si>
  <si>
    <t>"propojení se stáv. cestou z beton. panelů ve staničení 0,210 (odbočka k odstavné ploše)" 0,5*0,3*21,0</t>
  </si>
  <si>
    <t xml:space="preserve">"odečet v místě  bez trativodu" -0,5*0,3*78,0</t>
  </si>
  <si>
    <t>"vyvedení do svahu cyklostezky cca 15m" 0,5*0,3*1,0*15</t>
  </si>
  <si>
    <t>10</t>
  </si>
  <si>
    <t>133251101</t>
  </si>
  <si>
    <t>Hloubení nezapažených šachet strojně v hornině třídy těžitelnosti I skupiny 3 do 20 m3</t>
  </si>
  <si>
    <t>1214083803</t>
  </si>
  <si>
    <t>https://podminky.urs.cz/item/CS_URS_2025_02/133251101</t>
  </si>
  <si>
    <t>"nové oplocení u kurtů" 0,3*0,3*0,8*38</t>
  </si>
  <si>
    <t>"Al sloupky, ochranná síť u kurtů" 0,5*0,5*0,8*32</t>
  </si>
  <si>
    <t>11</t>
  </si>
  <si>
    <t>162201421</t>
  </si>
  <si>
    <t>Vodorovné přemístění větví, kmenů nebo pařezů s naložením, složením a dopravou do 1000 m pařezů kmenů, průměru přes 100 do 300 mm</t>
  </si>
  <si>
    <t>-1363691012</t>
  </si>
  <si>
    <t>https://podminky.urs.cz/item/CS_URS_2025_02/162201421</t>
  </si>
  <si>
    <t>162201422</t>
  </si>
  <si>
    <t>Vodorovné přemístění větví, kmenů nebo pařezů s naložením, složením a dopravou do 1000 m pařezů kmenů, průměru přes 300 do 500 mm</t>
  </si>
  <si>
    <t>1538765358</t>
  </si>
  <si>
    <t>https://podminky.urs.cz/item/CS_URS_2025_02/162201422</t>
  </si>
  <si>
    <t>13</t>
  </si>
  <si>
    <t>162201423</t>
  </si>
  <si>
    <t>Vodorovné přemístění větví, kmenů nebo pařezů s naložením, složením a dopravou do 1000 m pařezů kmenů, průměru přes 500 do 700 mm</t>
  </si>
  <si>
    <t>250577558</t>
  </si>
  <si>
    <t>https://podminky.urs.cz/item/CS_URS_2025_02/162201423</t>
  </si>
  <si>
    <t>14</t>
  </si>
  <si>
    <t>162201424</t>
  </si>
  <si>
    <t>Vodorovné přemístění větví, kmenů nebo pařezů s naložením, složením a dopravou do 1000 m pařezů kmenů, průměru přes 700 do 900 mm</t>
  </si>
  <si>
    <t>-102022648</t>
  </si>
  <si>
    <t>https://podminky.urs.cz/item/CS_URS_2025_02/162201424</t>
  </si>
  <si>
    <t>15</t>
  </si>
  <si>
    <t>162301971</t>
  </si>
  <si>
    <t>Vodorovné přemístění větví, kmenů nebo pařezů s naložením, složením a dopravou Příplatek k cenám za každých dalších i započatých 1000 m přes 1000 m pařezů kmenů, průměru přes 100 do 300 mm</t>
  </si>
  <si>
    <t>-40645026</t>
  </si>
  <si>
    <t>https://podminky.urs.cz/item/CS_URS_2025_02/162301971</t>
  </si>
  <si>
    <t>"Betula pendula" 1*7</t>
  </si>
  <si>
    <t>16</t>
  </si>
  <si>
    <t>162301972</t>
  </si>
  <si>
    <t>Vodorovné přemístění větví, kmenů nebo pařezů s naložením, složením a dopravou Příplatek k cenám za každých dalších i započatých 1000 m přes 1000 m pařezů kmenů, průměru přes 300 do 500 mm</t>
  </si>
  <si>
    <t>74377885</t>
  </si>
  <si>
    <t>https://podminky.urs.cz/item/CS_URS_2025_02/162301972</t>
  </si>
  <si>
    <t>"Populus balsamica" 2*7</t>
  </si>
  <si>
    <t>"Acer platanoides" 1*7</t>
  </si>
  <si>
    <t>17</t>
  </si>
  <si>
    <t>162301973</t>
  </si>
  <si>
    <t>Vodorovné přemístění větví, kmenů nebo pařezů s naložením, složením a dopravou Příplatek k cenám za každých dalších i započatých 1000 m přes 1000 m pařezů kmenů, průměru přes 500 do 700 mm</t>
  </si>
  <si>
    <t>1497114439</t>
  </si>
  <si>
    <t>https://podminky.urs.cz/item/CS_URS_2025_02/162301973</t>
  </si>
  <si>
    <t xml:space="preserve">"Populus nigra Italica"  3*7</t>
  </si>
  <si>
    <t>"Populus balsamica" 1*7</t>
  </si>
  <si>
    <t>18</t>
  </si>
  <si>
    <t>162301974</t>
  </si>
  <si>
    <t>Vodorovné přemístění větví, kmenů nebo pařezů s naložením, složením a dopravou Příplatek k cenám za každých dalších i započatých 1000 m přes 1000 m pařezů kmenů, průměru přes 700 do 900 mm</t>
  </si>
  <si>
    <t>-514523149</t>
  </si>
  <si>
    <t>https://podminky.urs.cz/item/CS_URS_2025_02/162301974</t>
  </si>
  <si>
    <t>"Salix fragilis 800+600 dvojkmen od země, proschlá" 1*7</t>
  </si>
  <si>
    <t>"Populus nigra Italica" 1*7</t>
  </si>
  <si>
    <t>"Populus balsamica 700+200" 1*7</t>
  </si>
  <si>
    <t>19</t>
  </si>
  <si>
    <t>171200R</t>
  </si>
  <si>
    <t>Uložení a poplatek za uložení na skládce (skládkovné) dřevní hmoty</t>
  </si>
  <si>
    <t>kpl</t>
  </si>
  <si>
    <t>-1371059861</t>
  </si>
  <si>
    <t>"12ks - pařezy" 1</t>
  </si>
  <si>
    <t>20</t>
  </si>
  <si>
    <t>167151101</t>
  </si>
  <si>
    <t>Nakládání, skládání a překládání neulehlého výkopku nebo sypaniny strojně nakládání, množství do 100 m3, z horniny třídy těžitelnosti I, skupiny 1 až 3</t>
  </si>
  <si>
    <t>-2136840148</t>
  </si>
  <si>
    <t>https://podminky.urs.cz/item/CS_URS_2025_02/167151101</t>
  </si>
  <si>
    <t>*ornice zpět pro zatravnění</t>
  </si>
  <si>
    <t>"ornice celé cyklostezky " 1226,0*0,15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</si>
  <si>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</si>
  <si>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</si>
  <si>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-2044165414</t>
  </si>
  <si>
    <t>https://podminky.urs.cz/item/CS_URS_2025_02/162251102</t>
  </si>
  <si>
    <t>22</t>
  </si>
  <si>
    <t>162751114</t>
  </si>
  <si>
    <t>Vodorovné přemístění výkopku nebo sypaniny po suchu na obvyklém dopravním prostředku, bez naložení výkopku, avšak se složením bez rozhrnutí z horniny třídy těžitelnosti I skupiny 1 až 3 na vzdálenost přes 6 000 do 7 000 m</t>
  </si>
  <si>
    <t>-1955572206</t>
  </si>
  <si>
    <t>https://podminky.urs.cz/item/CS_URS_2025_02/162751114</t>
  </si>
  <si>
    <t>"odkop" 454,305</t>
  </si>
  <si>
    <t>"rýhy" 45,45</t>
  </si>
  <si>
    <t>"šachty" 9,136</t>
  </si>
  <si>
    <t>23</t>
  </si>
  <si>
    <t>171251101</t>
  </si>
  <si>
    <t>Uložení sypanin do násypů strojně s rozprostřením sypaniny ve vrstvách a s hrubým urovnáním nezhutněných jakékoliv třídy těžitelnosti</t>
  </si>
  <si>
    <t>-2059832362</t>
  </si>
  <si>
    <t>https://podminky.urs.cz/item/CS_URS_2025_02/171251101</t>
  </si>
  <si>
    <t>24</t>
  </si>
  <si>
    <t>171201231</t>
  </si>
  <si>
    <t>Poplatek za uložení stavebního odpadu na recyklační skládce (skládkovné) zeminy a kamení zatříděného do Katalogu odpadů pod kódem 17 05 04</t>
  </si>
  <si>
    <t>t</t>
  </si>
  <si>
    <t>-1284874084</t>
  </si>
  <si>
    <t>https://podminky.urs.cz/item/CS_URS_2025_02/171201231</t>
  </si>
  <si>
    <t>508,891*1,8</t>
  </si>
  <si>
    <t>25</t>
  </si>
  <si>
    <t>174251201</t>
  </si>
  <si>
    <t>Zásyp jam po pařezech strojně výkopkem z horniny získané při dobývání pařezů s hrubým urovnáním povrchu zasypávky průměru pařezu přes 100 do 300 mm</t>
  </si>
  <si>
    <t>519833155</t>
  </si>
  <si>
    <t>https://podminky.urs.cz/item/CS_URS_2025_02/174251201</t>
  </si>
  <si>
    <t>26</t>
  </si>
  <si>
    <t>174251202</t>
  </si>
  <si>
    <t>Zásyp jam po pařezech strojně výkopkem z horniny získané při dobývání pařezů s hrubým urovnáním povrchu zasypávky průměru pařezu přes 300 do 500 mm</t>
  </si>
  <si>
    <t>1033747314</t>
  </si>
  <si>
    <t>https://podminky.urs.cz/item/CS_URS_2025_02/174251202</t>
  </si>
  <si>
    <t>27</t>
  </si>
  <si>
    <t>174251203</t>
  </si>
  <si>
    <t>Zásyp jam po pařezech strojně výkopkem z horniny získané při dobývání pařezů s hrubým urovnáním povrchu zasypávky průměru pařezu přes 500 do 700 mm</t>
  </si>
  <si>
    <t>1999535010</t>
  </si>
  <si>
    <t>https://podminky.urs.cz/item/CS_URS_2025_02/174251203</t>
  </si>
  <si>
    <t>28</t>
  </si>
  <si>
    <t>174251204</t>
  </si>
  <si>
    <t>Zásyp jam po pařezech strojně výkopkem z horniny získané při dobývání pařezů s hrubým urovnáním povrchu zasypávky průměru pařezu přes 700 do 900 mm</t>
  </si>
  <si>
    <t>-2031742079</t>
  </si>
  <si>
    <t>https://podminky.urs.cz/item/CS_URS_2025_02/174251204</t>
  </si>
  <si>
    <t>29</t>
  </si>
  <si>
    <t>180405111</t>
  </si>
  <si>
    <t>Založení trávníků ve vegetačních dlaždicích nebo prefabrikátech výsevem semene v rovině nebo na svahu do 1:5</t>
  </si>
  <si>
    <t>197923858</t>
  </si>
  <si>
    <t>https://podminky.urs.cz/item/CS_URS_2025_02/180405111</t>
  </si>
  <si>
    <t>30</t>
  </si>
  <si>
    <t>M</t>
  </si>
  <si>
    <t>00572470</t>
  </si>
  <si>
    <t>osivo směs travní univerzál</t>
  </si>
  <si>
    <t>kg</t>
  </si>
  <si>
    <t>-2042498051</t>
  </si>
  <si>
    <t>87*0,02 'Přepočtené koeficientem množství</t>
  </si>
  <si>
    <t>31</t>
  </si>
  <si>
    <t>182313101.R</t>
  </si>
  <si>
    <t>Vyplnění otvorů tvárnic nebo panelů ŠD</t>
  </si>
  <si>
    <t>396274025</t>
  </si>
  <si>
    <t>32</t>
  </si>
  <si>
    <t>174111101</t>
  </si>
  <si>
    <t>Zásyp sypaninou z jakékoliv horniny ručně s uložením výkopku ve vrstvách se zhutněním jam, šachet, rýh nebo kolem objektů v těchto vykopávkách</t>
  </si>
  <si>
    <t>1407660279</t>
  </si>
  <si>
    <t>https://podminky.urs.cz/item/CS_URS_2025_02/174111101</t>
  </si>
  <si>
    <t xml:space="preserve">*výplň 30% </t>
  </si>
  <si>
    <t>"odstavná plocha - zatravňovací dlažba" 87,0*0,3*0,08</t>
  </si>
  <si>
    <t>33</t>
  </si>
  <si>
    <t>58343810</t>
  </si>
  <si>
    <t>kamenivo drcené hrubé frakce 4/8</t>
  </si>
  <si>
    <t>-1730136698</t>
  </si>
  <si>
    <t>2,088*2 'Přepočtené koeficientem množství</t>
  </si>
  <si>
    <t>34</t>
  </si>
  <si>
    <t>181351105</t>
  </si>
  <si>
    <t>Rozprostření a urovnání ornice v rovině nebo ve svahu sklonu do 1:5 strojně při souvislé ploše přes 100 do 500 m2, tl. vrstvy přes 250 do 300 mm</t>
  </si>
  <si>
    <t>1073381437</t>
  </si>
  <si>
    <t>https://podminky.urs.cz/item/CS_URS_2025_02/181351105</t>
  </si>
  <si>
    <t>*rekultivace plochy po odstranění stáv. cesty ve staničení 0,100</t>
  </si>
  <si>
    <t>105,0*2,0</t>
  </si>
  <si>
    <t>35</t>
  </si>
  <si>
    <t>181351113</t>
  </si>
  <si>
    <t>Rozprostření a urovnání ornice v rovině nebo ve svahu sklonu do 1:5 strojně při souvislé ploše přes 500 m2, tl. vrstvy do 200 mm</t>
  </si>
  <si>
    <t>671146927</t>
  </si>
  <si>
    <t>https://podminky.urs.cz/item/CS_URS_2025_02/181351113</t>
  </si>
  <si>
    <t>"ornice celé cyklostezky " 1226,0</t>
  </si>
  <si>
    <t>*rekultivace plochy po odstranění stáv. cesty ve staničení 0,100 tl.300mm</t>
  </si>
  <si>
    <t>-105,0*2,0</t>
  </si>
  <si>
    <t>36</t>
  </si>
  <si>
    <t>181451311</t>
  </si>
  <si>
    <t>Založení trávníku strojně výsevem včetně utažení na ploše v rovině nebo na svahu do 1:5</t>
  </si>
  <si>
    <t>-1729450474</t>
  </si>
  <si>
    <t>https://podminky.urs.cz/item/CS_URS_2025_02/181451311</t>
  </si>
  <si>
    <t>"ornice celé cyklostezky " 210,0+1016,0</t>
  </si>
  <si>
    <t>37</t>
  </si>
  <si>
    <t>-578444854</t>
  </si>
  <si>
    <t>1226*0,025 'Přepočtené koeficientem množství</t>
  </si>
  <si>
    <t>38</t>
  </si>
  <si>
    <t>185804215</t>
  </si>
  <si>
    <t>Vypletí v rovině nebo na svahu do 1:5 trávníku po výsevu</t>
  </si>
  <si>
    <t>1487228252</t>
  </si>
  <si>
    <t>https://podminky.urs.cz/item/CS_URS_2025_02/185804215</t>
  </si>
  <si>
    <t>"plocha ohumusování" 1226,0</t>
  </si>
  <si>
    <t>39</t>
  </si>
  <si>
    <t>185804312</t>
  </si>
  <si>
    <t>Zalití rostlin vodou plochy záhonů jednotlivě přes 20 m2</t>
  </si>
  <si>
    <t>752339932</t>
  </si>
  <si>
    <t>https://podminky.urs.cz/item/CS_URS_2025_02/185804312</t>
  </si>
  <si>
    <t>1226*0,015 'Přepočtené koeficientem množství</t>
  </si>
  <si>
    <t>40</t>
  </si>
  <si>
    <t>185851121</t>
  </si>
  <si>
    <t>Dovoz vody pro zálivku rostlin na vzdálenost do 1000 m</t>
  </si>
  <si>
    <t>-954771611</t>
  </si>
  <si>
    <t>https://podminky.urs.cz/item/CS_URS_2025_02/185851121</t>
  </si>
  <si>
    <t>41</t>
  </si>
  <si>
    <t>181152302</t>
  </si>
  <si>
    <t>Úprava pláně na stavbách silnic a dálnic strojně v zářezech mimo skalních se zhutněním</t>
  </si>
  <si>
    <t>567840479</t>
  </si>
  <si>
    <t>https://podminky.urs.cz/item/CS_URS_2025_02/181152302</t>
  </si>
  <si>
    <t>Zakládání</t>
  </si>
  <si>
    <t>42</t>
  </si>
  <si>
    <t>211531111</t>
  </si>
  <si>
    <t>Výplň kamenivem do rýh odvodňovacích žeber nebo trativodů bez zhutnění, s úpravou povrchu výplně kamenivem hrubým drceným frakce 16 až 63 mm</t>
  </si>
  <si>
    <t>-1542831859</t>
  </si>
  <si>
    <t>https://podminky.urs.cz/item/CS_URS_2025_02/211531111</t>
  </si>
  <si>
    <t>*odvodnění - trativod dorovnání v místě krajnice (zatravnění)</t>
  </si>
  <si>
    <t>"celá cyklostezka" (65,0+7,0+12,0+5,0+8,0+50,0+3,0+195,0)*0,5*0,2</t>
  </si>
  <si>
    <t>"propojení se stáv. cestou z beton. panelů ve staničení 0,210 (odbočka k odstavné ploše)" 21,0*0,5*0,2</t>
  </si>
  <si>
    <t>"odečet v místě bez trativodu" -78,0*0,5*0,2</t>
  </si>
  <si>
    <t>"vyvedení do svahu cyklostezky cca 15m" 1,0*15*0,5*0,2</t>
  </si>
  <si>
    <t>43</t>
  </si>
  <si>
    <t>211971110</t>
  </si>
  <si>
    <t>Zřízení opláštění výplně z geotextilie odvodňovacích žeber nebo trativodů v rýze nebo zářezu se stěnami šikmými o sklonu do 1:2</t>
  </si>
  <si>
    <t>1383008191</t>
  </si>
  <si>
    <t>https://podminky.urs.cz/item/CS_URS_2025_02/211971110</t>
  </si>
  <si>
    <t>"celá cyklostezka" (65,0+7,0+12,0+5,0+8,0+50,0+3,0+195,0)*1,0</t>
  </si>
  <si>
    <t>"propojení se stáv. cestou z beton. panelů ve staničení 0,210 (odbočka k odstavné ploše)" 21,0*1,0</t>
  </si>
  <si>
    <t xml:space="preserve">"odečet v místě  bez trativodu" -78,0*1,0</t>
  </si>
  <si>
    <t>"vyvedení do svahu cyklostezky cca 15m" 1,0*15*1,0</t>
  </si>
  <si>
    <t>44</t>
  </si>
  <si>
    <t>69311081</t>
  </si>
  <si>
    <t>geotextilie netkaná separační, ochranná, filtrační, drenážní PES 300g/m2</t>
  </si>
  <si>
    <t>2087113853</t>
  </si>
  <si>
    <t>P</t>
  </si>
  <si>
    <t>Poznámka k položce:_x000d_
dle výběru investora</t>
  </si>
  <si>
    <t>303*1,1845 'Přepočtené koeficientem množství</t>
  </si>
  <si>
    <t>45</t>
  </si>
  <si>
    <t>212751104</t>
  </si>
  <si>
    <t>Trativody z drenážních a melioračních trubek pro meliorace, dočasné nebo odlehčovací drenáže se zřízením štěrkového lože pod trubky a s jejich obsypem v otevřeném výkopu trubka flexibilní PVC-U SN 4 celoperforovaná 360° DN 100</t>
  </si>
  <si>
    <t>m</t>
  </si>
  <si>
    <t>-792444958</t>
  </si>
  <si>
    <t>https://podminky.urs.cz/item/CS_URS_2025_02/212751104</t>
  </si>
  <si>
    <t>*odvodnění - trativod DN 90mm</t>
  </si>
  <si>
    <t>"celá cyklostezka" 65,0+7,0+12,0+5,0+8,0+50,0+3,0+195,0</t>
  </si>
  <si>
    <t>"propojení se stáv. cestou z beton. panelů ve staničení 0,210 (odbočka k odstavné ploše)" 21,0</t>
  </si>
  <si>
    <t>"odečet v místě bez trativodu" -78,0</t>
  </si>
  <si>
    <t>"vyvedení do svahu cyklostezky cca 15m" 1,0*15</t>
  </si>
  <si>
    <t>46</t>
  </si>
  <si>
    <t>275313611</t>
  </si>
  <si>
    <t>Základy z betonu prostého patky a bloky z betonu kamenem neprokládaného tř. C 16/20</t>
  </si>
  <si>
    <t>-758204550</t>
  </si>
  <si>
    <t>https://podminky.urs.cz/item/CS_URS_2025_02/275313611</t>
  </si>
  <si>
    <t>"Al sloupky, ochranná síť u kurtů (před oplocením)" 0,5*0,5*0,8*32</t>
  </si>
  <si>
    <t>47</t>
  </si>
  <si>
    <t>275351121</t>
  </si>
  <si>
    <t>Bednění základů patek zřízení</t>
  </si>
  <si>
    <t>1279454107</t>
  </si>
  <si>
    <t>https://podminky.urs.cz/item/CS_URS_2025_02/275351121</t>
  </si>
  <si>
    <t>"Al sloupky, ochranná síť u kurtů (před oplocením)" 0,5*4*0,8*32</t>
  </si>
  <si>
    <t>48</t>
  </si>
  <si>
    <t>275351122</t>
  </si>
  <si>
    <t>Bednění základů patek odstranění</t>
  </si>
  <si>
    <t>789353911</t>
  </si>
  <si>
    <t>https://podminky.urs.cz/item/CS_URS_2025_02/275351122</t>
  </si>
  <si>
    <t>Svislé a kompletní konstrukce</t>
  </si>
  <si>
    <t>49</t>
  </si>
  <si>
    <t>338171123</t>
  </si>
  <si>
    <t>Montáž sloupků a vzpěr plotových ocelových trubkových nebo profilovaných výšky přes 2 do 2,6 m se zabetonováním do 0,08 m3 do připravených jamek</t>
  </si>
  <si>
    <t>-1089636216</t>
  </si>
  <si>
    <t>https://podminky.urs.cz/item/CS_URS_2025_02/338171123</t>
  </si>
  <si>
    <t>"nové oplocení u kurtů" 38</t>
  </si>
  <si>
    <t>50</t>
  </si>
  <si>
    <t>55342262</t>
  </si>
  <si>
    <t>sloupek plotový koncový Pz a komaxitový 2350/48x1,5mm</t>
  </si>
  <si>
    <t>396696535</t>
  </si>
  <si>
    <t>"nové oplocení u kurtů" 32</t>
  </si>
  <si>
    <t>51</t>
  </si>
  <si>
    <t>55342190</t>
  </si>
  <si>
    <t>plotová profilovaná vzpěra D 40-50mm dl 2,0-2,5m bez hlavy a objímky pro svařované pletivo v návinu povrchová úprava Pz a komaxit</t>
  </si>
  <si>
    <t>-109142271</t>
  </si>
  <si>
    <t>"nové oplocení u kurtů" 6</t>
  </si>
  <si>
    <t>52</t>
  </si>
  <si>
    <t>55342195</t>
  </si>
  <si>
    <t>hlava plotové vzpěry D 40-50mm pro svařované pletivo v návinu povrchová úprava Pz a komaxit</t>
  </si>
  <si>
    <t>-762210016</t>
  </si>
  <si>
    <t>53</t>
  </si>
  <si>
    <t>55342202</t>
  </si>
  <si>
    <t>objímka pro uchycení vzpěry na sloupek D 40-50mm</t>
  </si>
  <si>
    <t>688207447</t>
  </si>
  <si>
    <t>54</t>
  </si>
  <si>
    <t>348101220</t>
  </si>
  <si>
    <t>Osazení vrat nebo vrátek k oplocení na sloupky ocelové, plochy jednotlivě přes 2 do 4 m2</t>
  </si>
  <si>
    <t>1371008389</t>
  </si>
  <si>
    <t>https://podminky.urs.cz/item/CS_URS_2025_02/348101220</t>
  </si>
  <si>
    <t>"nové oplocení u kurtů" 1</t>
  </si>
  <si>
    <t>55</t>
  </si>
  <si>
    <t>55342334</t>
  </si>
  <si>
    <t>branka plotová jednokřídlá Pz s PVC vrstvou 1000x1730mm</t>
  </si>
  <si>
    <t>-677583672</t>
  </si>
  <si>
    <t>56</t>
  </si>
  <si>
    <t>348401130</t>
  </si>
  <si>
    <t>Montáž oplocení z pletiva strojového s napínacími dráty přes 1,6 do 2,0 m</t>
  </si>
  <si>
    <t>533931720</t>
  </si>
  <si>
    <t>https://podminky.urs.cz/item/CS_URS_2025_02/348401130</t>
  </si>
  <si>
    <t>"nové oplocení u kurtů" 79,5</t>
  </si>
  <si>
    <t>57</t>
  </si>
  <si>
    <t>31327515</t>
  </si>
  <si>
    <t>pletivo drátěné plastifikované se čtvercovými oky 55/2,5mm v 2000mm</t>
  </si>
  <si>
    <t>743342719</t>
  </si>
  <si>
    <t>79,5*1,05 'Přepočtené koeficientem množství</t>
  </si>
  <si>
    <t>58</t>
  </si>
  <si>
    <t>348401350</t>
  </si>
  <si>
    <t>Montáž oplocení z pletiva doplňujících konstrukcí rozvinutí, uchycení a napnutí drátu napínacího</t>
  </si>
  <si>
    <t>1092051017</t>
  </si>
  <si>
    <t>https://podminky.urs.cz/item/CS_URS_2025_02/348401350</t>
  </si>
  <si>
    <t>"nové oplocení u kurtů" 79,5*2</t>
  </si>
  <si>
    <t>59</t>
  </si>
  <si>
    <t>15619100</t>
  </si>
  <si>
    <t>drát kruhový poplastovaný napínací 2,5/3,5mm</t>
  </si>
  <si>
    <t>13905364</t>
  </si>
  <si>
    <t>159*1,05 'Přepočtené koeficientem množství</t>
  </si>
  <si>
    <t>60</t>
  </si>
  <si>
    <t>348401360</t>
  </si>
  <si>
    <t>Montáž oplocení z pletiva doplňujících konstrukcí rozvinutí, uchycení a napnutí drátu přiháčkování pletiva k napínacímu drátu</t>
  </si>
  <si>
    <t>-282082400</t>
  </si>
  <si>
    <t>https://podminky.urs.cz/item/CS_URS_2025_02/348401360</t>
  </si>
  <si>
    <t>61</t>
  </si>
  <si>
    <t>15619201</t>
  </si>
  <si>
    <t>drát poplastovaný kruhový vázací 2,0mm</t>
  </si>
  <si>
    <t>-584046740</t>
  </si>
  <si>
    <t>Komunikace pozemní</t>
  </si>
  <si>
    <t>62</t>
  </si>
  <si>
    <t>564831011</t>
  </si>
  <si>
    <t>Podklad ze štěrkodrti ŠD s rozprostřením a zhutněním plochy jednotlivě do 100 m2, po zhutnění tl. 100 mm</t>
  </si>
  <si>
    <t>334103414</t>
  </si>
  <si>
    <t>https://podminky.urs.cz/item/CS_URS_2025_02/564831011</t>
  </si>
  <si>
    <t>63</t>
  </si>
  <si>
    <t>564730001</t>
  </si>
  <si>
    <t>Podklad nebo kryt z kameniva hrubého drceného vel. 8-16 mm s rozprostřením a zhutněním plochy jednotlivě do 100 m2, po zhutnění tl. 100 mm</t>
  </si>
  <si>
    <t>-1654797312</t>
  </si>
  <si>
    <t>https://podminky.urs.cz/item/CS_URS_2025_02/564730001</t>
  </si>
  <si>
    <t>64</t>
  </si>
  <si>
    <t>564760101</t>
  </si>
  <si>
    <t>Podklad nebo kryt z kameniva hrubého drceného vel. 16-32 mm s rozprostřením a zhutněním plochy jednotlivě do 100 m2, po zhutnění tl. 200 mm</t>
  </si>
  <si>
    <t>-751196400</t>
  </si>
  <si>
    <t>https://podminky.urs.cz/item/CS_URS_2025_02/564760101</t>
  </si>
  <si>
    <t>65</t>
  </si>
  <si>
    <t>564861111</t>
  </si>
  <si>
    <t>Podklad ze štěrkodrti ŠD s rozprostřením a zhutněním plochy přes 100 m2, po zhutnění tl. 200 mm</t>
  </si>
  <si>
    <t>815806068</t>
  </si>
  <si>
    <t>https://podminky.urs.cz/item/CS_URS_2025_02/564861111</t>
  </si>
  <si>
    <t>*asfaltová plocha cyklostezky</t>
  </si>
  <si>
    <t>"dle výpisu projektanta" 1017,0</t>
  </si>
  <si>
    <t>66</t>
  </si>
  <si>
    <t>564871116</t>
  </si>
  <si>
    <t>Podklad ze štěrkodrti ŠD s rozprostřením a zhutněním plochy přes 100 m2, po zhutnění tl. 300 mm</t>
  </si>
  <si>
    <t>1435108818</t>
  </si>
  <si>
    <t>https://podminky.urs.cz/item/CS_URS_2025_02/564871116</t>
  </si>
  <si>
    <t>"sanace pláně" 985,0</t>
  </si>
  <si>
    <t>67</t>
  </si>
  <si>
    <t>564911511</t>
  </si>
  <si>
    <t>Podklad nebo podsyp z R-materiálu s rozprostřením a zhutněním plochy přes 100 m2, po zhutnění tl. 50 mm</t>
  </si>
  <si>
    <t>-50242494</t>
  </si>
  <si>
    <t>https://podminky.urs.cz/item/CS_URS_2025_02/564911511</t>
  </si>
  <si>
    <t>68</t>
  </si>
  <si>
    <t>573191111</t>
  </si>
  <si>
    <t>Postřik infiltrační kationaktivní emulzí v množství 1,00 kg/m2</t>
  </si>
  <si>
    <t>1763977187</t>
  </si>
  <si>
    <t>https://podminky.urs.cz/item/CS_URS_2025_02/573191111</t>
  </si>
  <si>
    <t>69</t>
  </si>
  <si>
    <t>573211107</t>
  </si>
  <si>
    <t>Postřik spojovací PS bez posypu kamenivem z asfaltu silničního, v množství 0,30 kg/m2</t>
  </si>
  <si>
    <t>-1661397384</t>
  </si>
  <si>
    <t>https://podminky.urs.cz/item/CS_URS_2025_02/573211107</t>
  </si>
  <si>
    <t>70</t>
  </si>
  <si>
    <t>577143111</t>
  </si>
  <si>
    <t>Asfaltový beton vrstva obrusná ACO 8 z nemodifikovaného asfaltu s rozprostřením a se zhutněním ACO 8 v pruhu šířky přes 1,5 do 3 m, po zhutnění tl. 50 mm</t>
  </si>
  <si>
    <t>-1333043076</t>
  </si>
  <si>
    <t>https://podminky.urs.cz/item/CS_URS_2025_02/577143111</t>
  </si>
  <si>
    <t>71</t>
  </si>
  <si>
    <t>596412123</t>
  </si>
  <si>
    <t>Kladení dlažby z betonových vegetačních dlaždic pozemních komunikací s ložem z kameniva těženého nebo drceného tl. do 50 mm, s vyplněním spár a vegetačních otvorů, s hutněním vibrováním velikosti dlaždic přes 0,09 m2 tl. 80 mm, pro plochy přes 50 do 100 m2</t>
  </si>
  <si>
    <t>-1212271834</t>
  </si>
  <si>
    <t>https://podminky.urs.cz/item/CS_URS_2025_02/596412123</t>
  </si>
  <si>
    <t>72</t>
  </si>
  <si>
    <t>59246016</t>
  </si>
  <si>
    <t>dlažba plošná vegetační betonová 600x400mm tl 80mm přírodní</t>
  </si>
  <si>
    <t>694973689</t>
  </si>
  <si>
    <t>87*1,03 'Přepočtené koeficientem množství</t>
  </si>
  <si>
    <t>Vedení trubní dálková a přípojná</t>
  </si>
  <si>
    <t>73</t>
  </si>
  <si>
    <t>899000</t>
  </si>
  <si>
    <t>Obnovení uliční vpusti</t>
  </si>
  <si>
    <t>-46543070</t>
  </si>
  <si>
    <t>"UV na začátku úseku" 1</t>
  </si>
  <si>
    <t>74</t>
  </si>
  <si>
    <t>2301200R</t>
  </si>
  <si>
    <t>Čištění potrubí profukováním nebo proplachováním DN 150</t>
  </si>
  <si>
    <t>-35310322</t>
  </si>
  <si>
    <t>"pročištění stáv. kanalizace" 25,0</t>
  </si>
  <si>
    <t>Ostatní konstrukce a práce, bourání</t>
  </si>
  <si>
    <t>91</t>
  </si>
  <si>
    <t>Doplňující konstrukce a práce pozemních komunikací, letišť a ploch</t>
  </si>
  <si>
    <t>75</t>
  </si>
  <si>
    <t>910000</t>
  </si>
  <si>
    <t>Dodávka a montáž ochranné sítě</t>
  </si>
  <si>
    <t>-991693378</t>
  </si>
  <si>
    <t>*ochranná síť na Al sloupky u kurtů (před oplocením)</t>
  </si>
  <si>
    <t>79,5*7,0</t>
  </si>
  <si>
    <t>76</t>
  </si>
  <si>
    <t>910001</t>
  </si>
  <si>
    <t>Dodávka a montáž informační tabule 1600x1000mm</t>
  </si>
  <si>
    <t>ks</t>
  </si>
  <si>
    <t>-1303992092</t>
  </si>
  <si>
    <t>77</t>
  </si>
  <si>
    <t>912112111</t>
  </si>
  <si>
    <t>Montáž sloupku zahrazovacího flexibilního</t>
  </si>
  <si>
    <t>1640107106</t>
  </si>
  <si>
    <t>https://podminky.urs.cz/item/CS_URS_2025_02/912112111</t>
  </si>
  <si>
    <t>"dopravní sloupek u vjezdu na odbočku k odstavné ploše" 1</t>
  </si>
  <si>
    <t>78</t>
  </si>
  <si>
    <t>74910162</t>
  </si>
  <si>
    <t>sloupek parkovací flexibilní D 80mm V 750mm plastový</t>
  </si>
  <si>
    <t>1270917793</t>
  </si>
  <si>
    <t>79</t>
  </si>
  <si>
    <t>914111111</t>
  </si>
  <si>
    <t>Montáž svislé dopravní značky základní velikosti do 1 m2 objímkami na sloupky nebo konzoly</t>
  </si>
  <si>
    <t>-388537554</t>
  </si>
  <si>
    <t>https://podminky.urs.cz/item/CS_URS_2025_02/914111111</t>
  </si>
  <si>
    <t xml:space="preserve">"C9a" 2 </t>
  </si>
  <si>
    <t xml:space="preserve">"C9b" 2 </t>
  </si>
  <si>
    <t>80</t>
  </si>
  <si>
    <t>40445619</t>
  </si>
  <si>
    <t>zákazové, příkazové dopravní značky B1-B34, C1-15 500mm</t>
  </si>
  <si>
    <t>-702015064</t>
  </si>
  <si>
    <t>81</t>
  </si>
  <si>
    <t>914511111</t>
  </si>
  <si>
    <t>Montáž sloupku dopravních značek délky do 3,5 m do betonového základu</t>
  </si>
  <si>
    <t>-300339907</t>
  </si>
  <si>
    <t>https://podminky.urs.cz/item/CS_URS_2025_02/914511111</t>
  </si>
  <si>
    <t>82</t>
  </si>
  <si>
    <t>40445225</t>
  </si>
  <si>
    <t>sloupek pro dopravní značku Zn D 60mm v 3,5m</t>
  </si>
  <si>
    <t>-576404607</t>
  </si>
  <si>
    <t>83</t>
  </si>
  <si>
    <t>40445253</t>
  </si>
  <si>
    <t>víčko plastové na sloupek D 60mm</t>
  </si>
  <si>
    <t>-272607486</t>
  </si>
  <si>
    <t>84</t>
  </si>
  <si>
    <t>914531111</t>
  </si>
  <si>
    <t>Montáž konzol nebo nástavců pro osazení dopravních značek velikosti do 1 m2 na sloupek</t>
  </si>
  <si>
    <t>-2093018796</t>
  </si>
  <si>
    <t>https://podminky.urs.cz/item/CS_URS_2025_02/914531111</t>
  </si>
  <si>
    <t>85</t>
  </si>
  <si>
    <t>40445256</t>
  </si>
  <si>
    <t>svorka upínací na sloupek dopravní značky D 60mm</t>
  </si>
  <si>
    <t>-448468091</t>
  </si>
  <si>
    <t>86</t>
  </si>
  <si>
    <t>916131113</t>
  </si>
  <si>
    <t>Osazení silničního obrubníku betonového se zřízením lože, s vyplněním a zatřením spár cementovou maltou ležatého s boční opěrou z betonu prostého, do lože z betonu prostého</t>
  </si>
  <si>
    <t>-869061852</t>
  </si>
  <si>
    <t>https://podminky.urs.cz/item/CS_URS_2025_02/916131113</t>
  </si>
  <si>
    <t>"nájezdový, odbočka" 8,0</t>
  </si>
  <si>
    <t>"odstavná zatravňovací plocha vnitřní" 12,0</t>
  </si>
  <si>
    <t>87</t>
  </si>
  <si>
    <t>59217029</t>
  </si>
  <si>
    <t>obrubník silniční betonový nájezdový 1000x150x150mm</t>
  </si>
  <si>
    <t>16304215</t>
  </si>
  <si>
    <t>20*1,02 'Přepočtené koeficientem množství</t>
  </si>
  <si>
    <t>88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</si>
  <si>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</si>
  <si>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</si>
  <si>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-1292485726</t>
  </si>
  <si>
    <t>https://podminky.urs.cz/item/CS_URS_2025_02/916131213</t>
  </si>
  <si>
    <t>"dle výpisu projektanta" 700,0</t>
  </si>
  <si>
    <t>89</t>
  </si>
  <si>
    <t>59217072</t>
  </si>
  <si>
    <t>obrubník silniční betonový 1000x100x250mm</t>
  </si>
  <si>
    <t>-595613378</t>
  </si>
  <si>
    <t>700*1,02 'Přepočtené koeficientem množství</t>
  </si>
  <si>
    <t>90</t>
  </si>
  <si>
    <t>916991121</t>
  </si>
  <si>
    <t>Lože pod obrubníky, krajníky nebo obruby z dlažebních kostek z betonu prostého</t>
  </si>
  <si>
    <t>-490391823</t>
  </si>
  <si>
    <t>https://podminky.urs.cz/item/CS_URS_2025_02/916991121</t>
  </si>
  <si>
    <t>(700,0+20,0)*0,15*0,15</t>
  </si>
  <si>
    <t>919122122</t>
  </si>
  <si>
    <t>Utěsnění dilatačních spár zálivkou za tepla v cementobetonovém nebo živičném krytu včetně adhezního nátěru s těsnicím profilem pod zálivkou, pro komůrky šířky 15 mm, hloubky 30 mm</t>
  </si>
  <si>
    <t>-533891622</t>
  </si>
  <si>
    <t>https://podminky.urs.cz/item/CS_URS_2025_02/919122122</t>
  </si>
  <si>
    <t>"0,000; 0,340" 2,0+3,0</t>
  </si>
  <si>
    <t>"na konci odbočky, pokračování panel.cesty" 2,5</t>
  </si>
  <si>
    <t>96</t>
  </si>
  <si>
    <t>Bourání konstrukcí</t>
  </si>
  <si>
    <t>92</t>
  </si>
  <si>
    <t>9660717R</t>
  </si>
  <si>
    <t>Bourání sloupků a vzpěr plotových ocelových do 7,5 m zabetonovaných</t>
  </si>
  <si>
    <t>1731984965</t>
  </si>
  <si>
    <t>"oplocení u kurtů" 28</t>
  </si>
  <si>
    <t>93</t>
  </si>
  <si>
    <t>9660718R0</t>
  </si>
  <si>
    <t>Rozebrání oplocení z drátěného pletiva se čtvercovými oky v do 7,0 m</t>
  </si>
  <si>
    <t>-1914144551</t>
  </si>
  <si>
    <t>"oplocení u kurtů" 5,0+74,5</t>
  </si>
  <si>
    <t>997</t>
  </si>
  <si>
    <t>Přesun sutě</t>
  </si>
  <si>
    <t>94</t>
  </si>
  <si>
    <t>997221571</t>
  </si>
  <si>
    <t>Vodorovná doprava vybouraných hmot bez naložení, ale se složením a s hrubým urovnáním na vzdálenost do 1 km</t>
  </si>
  <si>
    <t>-974541155</t>
  </si>
  <si>
    <t>https://podminky.urs.cz/item/CS_URS_2025_02/997221571</t>
  </si>
  <si>
    <t>95</t>
  </si>
  <si>
    <t>997221579</t>
  </si>
  <si>
    <t>Vodorovná doprava vybouraných hmot bez naložení, ale se složením a s hrubým urovnáním na vzdálenost Příplatek k ceně za každý další započatý 1 km přes 1 km</t>
  </si>
  <si>
    <t>1936389415</t>
  </si>
  <si>
    <t>https://podminky.urs.cz/item/CS_URS_2025_02/997221579</t>
  </si>
  <si>
    <t>225,477*7 'Přepočtené koeficientem množství</t>
  </si>
  <si>
    <t>997221873</t>
  </si>
  <si>
    <t>753912314</t>
  </si>
  <si>
    <t>https://podminky.urs.cz/item/CS_URS_2025_02/997221873</t>
  </si>
  <si>
    <t>"štěrk z pův. cesty" 180,4</t>
  </si>
  <si>
    <t>97</t>
  </si>
  <si>
    <t>997221875</t>
  </si>
  <si>
    <t>Poplatek za uložení stavebního odpadu na recyklační skládce (skládkovné) asfaltového bez obsahu dehtu zatříděného do Katalogu odpadů pod kódem 17 03 02</t>
  </si>
  <si>
    <t>1155499541</t>
  </si>
  <si>
    <t>https://podminky.urs.cz/item/CS_URS_2025_02/997221875</t>
  </si>
  <si>
    <t>"živice z pův. cesty" 40,18</t>
  </si>
  <si>
    <t>98</t>
  </si>
  <si>
    <t>997231111</t>
  </si>
  <si>
    <t>Vodorovná doprava suti a vybouraných hmot s vyložením a hrubým urovnáním na vzdálenost do 1 km</t>
  </si>
  <si>
    <t>-451051453</t>
  </si>
  <si>
    <t>https://podminky.urs.cz/item/CS_URS_2025_02/997231111</t>
  </si>
  <si>
    <t>99</t>
  </si>
  <si>
    <t>997231119</t>
  </si>
  <si>
    <t>Vodorovná doprava suti a vybouraných hmot s vyložením a hrubým urovnáním na vzdálenost Příplatek k cenám za každý další započatý 1 km</t>
  </si>
  <si>
    <t>1414654263</t>
  </si>
  <si>
    <t>https://podminky.urs.cz/item/CS_URS_2025_02/997231119</t>
  </si>
  <si>
    <t>4,897*7 'Přepočtené koeficientem množství</t>
  </si>
  <si>
    <t>100</t>
  </si>
  <si>
    <t>997960001</t>
  </si>
  <si>
    <t>Železo a ocel do sběrných surovin</t>
  </si>
  <si>
    <t>-1043828444</t>
  </si>
  <si>
    <t>"oplocení" 4,897</t>
  </si>
  <si>
    <t>998</t>
  </si>
  <si>
    <t>Přesun hmot</t>
  </si>
  <si>
    <t>101</t>
  </si>
  <si>
    <t>998225111</t>
  </si>
  <si>
    <t>Přesun hmot pro komunikace s krytem z kameniva, monolitickým betonovým nebo živičným dopravní vzdálenost do 200 m jakékoliv délky objektu</t>
  </si>
  <si>
    <t>1876424293</t>
  </si>
  <si>
    <t>https://podminky.urs.cz/item/CS_URS_2025_02/998225111</t>
  </si>
  <si>
    <t>102</t>
  </si>
  <si>
    <t>998225191</t>
  </si>
  <si>
    <t>Přesun hmot pro komunikace s krytem z kameniva, monolitickým betonovým nebo živičným Příplatek k ceně za zvětšený přesun přes vymezenou vodorovnou dopravní vzdálenost do 1000 m</t>
  </si>
  <si>
    <t>1759420931</t>
  </si>
  <si>
    <t>https://podminky.urs.cz/item/CS_URS_2025_02/998225191</t>
  </si>
  <si>
    <t>PSV</t>
  </si>
  <si>
    <t>Práce a dodávky PSV</t>
  </si>
  <si>
    <t>767</t>
  </si>
  <si>
    <t>Konstrukce zámečnické</t>
  </si>
  <si>
    <t>103</t>
  </si>
  <si>
    <t>767995113</t>
  </si>
  <si>
    <t>Montáž ostatních atypických zámečnických konstrukcí hmotnosti přes 10 do 20 kg</t>
  </si>
  <si>
    <t>60245180</t>
  </si>
  <si>
    <t>https://podminky.urs.cz/item/CS_URS_2025_02/767995113</t>
  </si>
  <si>
    <t>*Al sloupky, ochranná síť u kurtů (před oplocením)</t>
  </si>
  <si>
    <t>"Al sloupky 65x5 v. 7,5m" 7,5*2,54*32</t>
  </si>
  <si>
    <t>104</t>
  </si>
  <si>
    <t>55396003</t>
  </si>
  <si>
    <t>Atyp. zámečnické výrobky - hliníkový sloupek v. 7,5m</t>
  </si>
  <si>
    <t>646956177</t>
  </si>
  <si>
    <t>105</t>
  </si>
  <si>
    <t>998767101</t>
  </si>
  <si>
    <t>Přesun hmot pro zámečnické konstrukce stanovený z hmotnosti přesunovaného materiálu vodorovná dopravní vzdálenost do 50 m základní v objektech výšky do 6 m</t>
  </si>
  <si>
    <t>1295823395</t>
  </si>
  <si>
    <t>https://podminky.urs.cz/item/CS_URS_2025_02/998767101</t>
  </si>
  <si>
    <t>VRN</t>
  </si>
  <si>
    <t>Vedlejší rozpočtové náklady</t>
  </si>
  <si>
    <t>VRN1</t>
  </si>
  <si>
    <t>Průzkumné, zeměměřičské a projektové práce</t>
  </si>
  <si>
    <t>106</t>
  </si>
  <si>
    <t>012444000</t>
  </si>
  <si>
    <t>Geodetické měření skutečného provedení stavby</t>
  </si>
  <si>
    <t>soubor</t>
  </si>
  <si>
    <t>1024</t>
  </si>
  <si>
    <t>-64943028</t>
  </si>
  <si>
    <t>https://podminky.urs.cz/item/CS_URS_2025_02/012444000</t>
  </si>
  <si>
    <t>VRN3</t>
  </si>
  <si>
    <t>Zařízení staveniště</t>
  </si>
  <si>
    <t>107</t>
  </si>
  <si>
    <t>030001000</t>
  </si>
  <si>
    <t>-876821011</t>
  </si>
  <si>
    <t>https://podminky.urs.cz/item/CS_URS_2025_02/030001000</t>
  </si>
  <si>
    <t>VRN4</t>
  </si>
  <si>
    <t>Inženýrská činnost</t>
  </si>
  <si>
    <t>108</t>
  </si>
  <si>
    <t>043002000</t>
  </si>
  <si>
    <t>Zkoušky a ostatní měření</t>
  </si>
  <si>
    <t>945892907</t>
  </si>
  <si>
    <t>https://podminky.urs.cz/item/CS_URS_2025_02/043002000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</si>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</sst>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4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2251101" TargetMode="External" /><Relationship Id="rId2" Type="http://schemas.openxmlformats.org/officeDocument/2006/relationships/hyperlink" Target="https://podminky.urs.cz/item/CS_URS_2025_02/112251102" TargetMode="External" /><Relationship Id="rId3" Type="http://schemas.openxmlformats.org/officeDocument/2006/relationships/hyperlink" Target="https://podminky.urs.cz/item/CS_URS_2025_02/112251103" TargetMode="External" /><Relationship Id="rId4" Type="http://schemas.openxmlformats.org/officeDocument/2006/relationships/hyperlink" Target="https://podminky.urs.cz/item/CS_URS_2025_02/112251104" TargetMode="External" /><Relationship Id="rId5" Type="http://schemas.openxmlformats.org/officeDocument/2006/relationships/hyperlink" Target="https://podminky.urs.cz/item/CS_URS_2025_02/113107223" TargetMode="External" /><Relationship Id="rId6" Type="http://schemas.openxmlformats.org/officeDocument/2006/relationships/hyperlink" Target="https://podminky.urs.cz/item/CS_URS_2025_02/113107241" TargetMode="External" /><Relationship Id="rId7" Type="http://schemas.openxmlformats.org/officeDocument/2006/relationships/hyperlink" Target="https://podminky.urs.cz/item/CS_URS_2025_02/121151123" TargetMode="External" /><Relationship Id="rId8" Type="http://schemas.openxmlformats.org/officeDocument/2006/relationships/hyperlink" Target="https://podminky.urs.cz/item/CS_URS_2025_02/122251104" TargetMode="External" /><Relationship Id="rId9" Type="http://schemas.openxmlformats.org/officeDocument/2006/relationships/hyperlink" Target="https://podminky.urs.cz/item/CS_URS_2025_02/132251102" TargetMode="External" /><Relationship Id="rId10" Type="http://schemas.openxmlformats.org/officeDocument/2006/relationships/hyperlink" Target="https://podminky.urs.cz/item/CS_URS_2025_02/133251101" TargetMode="External" /><Relationship Id="rId11" Type="http://schemas.openxmlformats.org/officeDocument/2006/relationships/hyperlink" Target="https://podminky.urs.cz/item/CS_URS_2025_02/162201421" TargetMode="External" /><Relationship Id="rId12" Type="http://schemas.openxmlformats.org/officeDocument/2006/relationships/hyperlink" Target="https://podminky.urs.cz/item/CS_URS_2025_02/162201422" TargetMode="External" /><Relationship Id="rId13" Type="http://schemas.openxmlformats.org/officeDocument/2006/relationships/hyperlink" Target="https://podminky.urs.cz/item/CS_URS_2025_02/162201423" TargetMode="External" /><Relationship Id="rId14" Type="http://schemas.openxmlformats.org/officeDocument/2006/relationships/hyperlink" Target="https://podminky.urs.cz/item/CS_URS_2025_02/162201424" TargetMode="External" /><Relationship Id="rId15" Type="http://schemas.openxmlformats.org/officeDocument/2006/relationships/hyperlink" Target="https://podminky.urs.cz/item/CS_URS_2025_02/162301971" TargetMode="External" /><Relationship Id="rId16" Type="http://schemas.openxmlformats.org/officeDocument/2006/relationships/hyperlink" Target="https://podminky.urs.cz/item/CS_URS_2025_02/162301972" TargetMode="External" /><Relationship Id="rId17" Type="http://schemas.openxmlformats.org/officeDocument/2006/relationships/hyperlink" Target="https://podminky.urs.cz/item/CS_URS_2025_02/162301973" TargetMode="External" /><Relationship Id="rId18" Type="http://schemas.openxmlformats.org/officeDocument/2006/relationships/hyperlink" Target="https://podminky.urs.cz/item/CS_URS_2025_02/162301974" TargetMode="External" /><Relationship Id="rId19" Type="http://schemas.openxmlformats.org/officeDocument/2006/relationships/hyperlink" Target="https://podminky.urs.cz/item/CS_URS_2025_02/167151101" TargetMode="External" /><Relationship Id="rId20" Type="http://schemas.openxmlformats.org/officeDocument/2006/relationships/hyperlink" Target="https://podminky.urs.cz/item/CS_URS_2025_02/162251102" TargetMode="External" /><Relationship Id="rId21" Type="http://schemas.openxmlformats.org/officeDocument/2006/relationships/hyperlink" Target="https://podminky.urs.cz/item/CS_URS_2025_02/162751114" TargetMode="External" /><Relationship Id="rId22" Type="http://schemas.openxmlformats.org/officeDocument/2006/relationships/hyperlink" Target="https://podminky.urs.cz/item/CS_URS_2025_02/171251101" TargetMode="External" /><Relationship Id="rId23" Type="http://schemas.openxmlformats.org/officeDocument/2006/relationships/hyperlink" Target="https://podminky.urs.cz/item/CS_URS_2025_02/171201231" TargetMode="External" /><Relationship Id="rId24" Type="http://schemas.openxmlformats.org/officeDocument/2006/relationships/hyperlink" Target="https://podminky.urs.cz/item/CS_URS_2025_02/174251201" TargetMode="External" /><Relationship Id="rId25" Type="http://schemas.openxmlformats.org/officeDocument/2006/relationships/hyperlink" Target="https://podminky.urs.cz/item/CS_URS_2025_02/174251202" TargetMode="External" /><Relationship Id="rId26" Type="http://schemas.openxmlformats.org/officeDocument/2006/relationships/hyperlink" Target="https://podminky.urs.cz/item/CS_URS_2025_02/174251203" TargetMode="External" /><Relationship Id="rId27" Type="http://schemas.openxmlformats.org/officeDocument/2006/relationships/hyperlink" Target="https://podminky.urs.cz/item/CS_URS_2025_02/174251204" TargetMode="External" /><Relationship Id="rId28" Type="http://schemas.openxmlformats.org/officeDocument/2006/relationships/hyperlink" Target="https://podminky.urs.cz/item/CS_URS_2025_02/180405111" TargetMode="External" /><Relationship Id="rId29" Type="http://schemas.openxmlformats.org/officeDocument/2006/relationships/hyperlink" Target="https://podminky.urs.cz/item/CS_URS_2025_02/174111101" TargetMode="External" /><Relationship Id="rId30" Type="http://schemas.openxmlformats.org/officeDocument/2006/relationships/hyperlink" Target="https://podminky.urs.cz/item/CS_URS_2025_02/181351105" TargetMode="External" /><Relationship Id="rId31" Type="http://schemas.openxmlformats.org/officeDocument/2006/relationships/hyperlink" Target="https://podminky.urs.cz/item/CS_URS_2025_02/181351113" TargetMode="External" /><Relationship Id="rId32" Type="http://schemas.openxmlformats.org/officeDocument/2006/relationships/hyperlink" Target="https://podminky.urs.cz/item/CS_URS_2025_02/181451311" TargetMode="External" /><Relationship Id="rId33" Type="http://schemas.openxmlformats.org/officeDocument/2006/relationships/hyperlink" Target="https://podminky.urs.cz/item/CS_URS_2025_02/185804215" TargetMode="External" /><Relationship Id="rId34" Type="http://schemas.openxmlformats.org/officeDocument/2006/relationships/hyperlink" Target="https://podminky.urs.cz/item/CS_URS_2025_02/185804312" TargetMode="External" /><Relationship Id="rId35" Type="http://schemas.openxmlformats.org/officeDocument/2006/relationships/hyperlink" Target="https://podminky.urs.cz/item/CS_URS_2025_02/185851121" TargetMode="External" /><Relationship Id="rId36" Type="http://schemas.openxmlformats.org/officeDocument/2006/relationships/hyperlink" Target="https://podminky.urs.cz/item/CS_URS_2025_02/181152302" TargetMode="External" /><Relationship Id="rId37" Type="http://schemas.openxmlformats.org/officeDocument/2006/relationships/hyperlink" Target="https://podminky.urs.cz/item/CS_URS_2025_02/211531111" TargetMode="External" /><Relationship Id="rId38" Type="http://schemas.openxmlformats.org/officeDocument/2006/relationships/hyperlink" Target="https://podminky.urs.cz/item/CS_URS_2025_02/211971110" TargetMode="External" /><Relationship Id="rId39" Type="http://schemas.openxmlformats.org/officeDocument/2006/relationships/hyperlink" Target="https://podminky.urs.cz/item/CS_URS_2025_02/212751104" TargetMode="External" /><Relationship Id="rId40" Type="http://schemas.openxmlformats.org/officeDocument/2006/relationships/hyperlink" Target="https://podminky.urs.cz/item/CS_URS_2025_02/275313611" TargetMode="External" /><Relationship Id="rId41" Type="http://schemas.openxmlformats.org/officeDocument/2006/relationships/hyperlink" Target="https://podminky.urs.cz/item/CS_URS_2025_02/275351121" TargetMode="External" /><Relationship Id="rId42" Type="http://schemas.openxmlformats.org/officeDocument/2006/relationships/hyperlink" Target="https://podminky.urs.cz/item/CS_URS_2025_02/275351122" TargetMode="External" /><Relationship Id="rId43" Type="http://schemas.openxmlformats.org/officeDocument/2006/relationships/hyperlink" Target="https://podminky.urs.cz/item/CS_URS_2025_02/338171123" TargetMode="External" /><Relationship Id="rId44" Type="http://schemas.openxmlformats.org/officeDocument/2006/relationships/hyperlink" Target="https://podminky.urs.cz/item/CS_URS_2025_02/348101220" TargetMode="External" /><Relationship Id="rId45" Type="http://schemas.openxmlformats.org/officeDocument/2006/relationships/hyperlink" Target="https://podminky.urs.cz/item/CS_URS_2025_02/348401130" TargetMode="External" /><Relationship Id="rId46" Type="http://schemas.openxmlformats.org/officeDocument/2006/relationships/hyperlink" Target="https://podminky.urs.cz/item/CS_URS_2025_02/348401350" TargetMode="External" /><Relationship Id="rId47" Type="http://schemas.openxmlformats.org/officeDocument/2006/relationships/hyperlink" Target="https://podminky.urs.cz/item/CS_URS_2025_02/348401360" TargetMode="External" /><Relationship Id="rId48" Type="http://schemas.openxmlformats.org/officeDocument/2006/relationships/hyperlink" Target="https://podminky.urs.cz/item/CS_URS_2025_02/564831011" TargetMode="External" /><Relationship Id="rId49" Type="http://schemas.openxmlformats.org/officeDocument/2006/relationships/hyperlink" Target="https://podminky.urs.cz/item/CS_URS_2025_02/564730001" TargetMode="External" /><Relationship Id="rId50" Type="http://schemas.openxmlformats.org/officeDocument/2006/relationships/hyperlink" Target="https://podminky.urs.cz/item/CS_URS_2025_02/564760101" TargetMode="External" /><Relationship Id="rId51" Type="http://schemas.openxmlformats.org/officeDocument/2006/relationships/hyperlink" Target="https://podminky.urs.cz/item/CS_URS_2025_02/564861111" TargetMode="External" /><Relationship Id="rId52" Type="http://schemas.openxmlformats.org/officeDocument/2006/relationships/hyperlink" Target="https://podminky.urs.cz/item/CS_URS_2025_02/564871116" TargetMode="External" /><Relationship Id="rId53" Type="http://schemas.openxmlformats.org/officeDocument/2006/relationships/hyperlink" Target="https://podminky.urs.cz/item/CS_URS_2025_02/564911511" TargetMode="External" /><Relationship Id="rId54" Type="http://schemas.openxmlformats.org/officeDocument/2006/relationships/hyperlink" Target="https://podminky.urs.cz/item/CS_URS_2025_02/573191111" TargetMode="External" /><Relationship Id="rId55" Type="http://schemas.openxmlformats.org/officeDocument/2006/relationships/hyperlink" Target="https://podminky.urs.cz/item/CS_URS_2025_02/573211107" TargetMode="External" /><Relationship Id="rId56" Type="http://schemas.openxmlformats.org/officeDocument/2006/relationships/hyperlink" Target="https://podminky.urs.cz/item/CS_URS_2025_02/577143111" TargetMode="External" /><Relationship Id="rId57" Type="http://schemas.openxmlformats.org/officeDocument/2006/relationships/hyperlink" Target="https://podminky.urs.cz/item/CS_URS_2025_02/596412123" TargetMode="External" /><Relationship Id="rId58" Type="http://schemas.openxmlformats.org/officeDocument/2006/relationships/hyperlink" Target="https://podminky.urs.cz/item/CS_URS_2025_02/912112111" TargetMode="External" /><Relationship Id="rId59" Type="http://schemas.openxmlformats.org/officeDocument/2006/relationships/hyperlink" Target="https://podminky.urs.cz/item/CS_URS_2025_02/914111111" TargetMode="External" /><Relationship Id="rId60" Type="http://schemas.openxmlformats.org/officeDocument/2006/relationships/hyperlink" Target="https://podminky.urs.cz/item/CS_URS_2025_02/914511111" TargetMode="External" /><Relationship Id="rId61" Type="http://schemas.openxmlformats.org/officeDocument/2006/relationships/hyperlink" Target="https://podminky.urs.cz/item/CS_URS_2025_02/914531111" TargetMode="External" /><Relationship Id="rId62" Type="http://schemas.openxmlformats.org/officeDocument/2006/relationships/hyperlink" Target="https://podminky.urs.cz/item/CS_URS_2025_02/916131113" TargetMode="External" /><Relationship Id="rId63" Type="http://schemas.openxmlformats.org/officeDocument/2006/relationships/hyperlink" Target="https://podminky.urs.cz/item/CS_URS_2025_02/916131213" TargetMode="External" /><Relationship Id="rId64" Type="http://schemas.openxmlformats.org/officeDocument/2006/relationships/hyperlink" Target="https://podminky.urs.cz/item/CS_URS_2025_02/916991121" TargetMode="External" /><Relationship Id="rId65" Type="http://schemas.openxmlformats.org/officeDocument/2006/relationships/hyperlink" Target="https://podminky.urs.cz/item/CS_URS_2025_02/919122122" TargetMode="External" /><Relationship Id="rId66" Type="http://schemas.openxmlformats.org/officeDocument/2006/relationships/hyperlink" Target="https://podminky.urs.cz/item/CS_URS_2025_02/997221571" TargetMode="External" /><Relationship Id="rId67" Type="http://schemas.openxmlformats.org/officeDocument/2006/relationships/hyperlink" Target="https://podminky.urs.cz/item/CS_URS_2025_02/997221579" TargetMode="External" /><Relationship Id="rId68" Type="http://schemas.openxmlformats.org/officeDocument/2006/relationships/hyperlink" Target="https://podminky.urs.cz/item/CS_URS_2025_02/997221873" TargetMode="External" /><Relationship Id="rId69" Type="http://schemas.openxmlformats.org/officeDocument/2006/relationships/hyperlink" Target="https://podminky.urs.cz/item/CS_URS_2025_02/997221875" TargetMode="External" /><Relationship Id="rId70" Type="http://schemas.openxmlformats.org/officeDocument/2006/relationships/hyperlink" Target="https://podminky.urs.cz/item/CS_URS_2025_02/997231111" TargetMode="External" /><Relationship Id="rId71" Type="http://schemas.openxmlformats.org/officeDocument/2006/relationships/hyperlink" Target="https://podminky.urs.cz/item/CS_URS_2025_02/997231119" TargetMode="External" /><Relationship Id="rId72" Type="http://schemas.openxmlformats.org/officeDocument/2006/relationships/hyperlink" Target="https://podminky.urs.cz/item/CS_URS_2025_02/998225111" TargetMode="External" /><Relationship Id="rId73" Type="http://schemas.openxmlformats.org/officeDocument/2006/relationships/hyperlink" Target="https://podminky.urs.cz/item/CS_URS_2025_02/998225191" TargetMode="External" /><Relationship Id="rId74" Type="http://schemas.openxmlformats.org/officeDocument/2006/relationships/hyperlink" Target="https://podminky.urs.cz/item/CS_URS_2025_02/767995113" TargetMode="External" /><Relationship Id="rId75" Type="http://schemas.openxmlformats.org/officeDocument/2006/relationships/hyperlink" Target="https://podminky.urs.cz/item/CS_URS_2025_02/998767101" TargetMode="External" /><Relationship Id="rId76" Type="http://schemas.openxmlformats.org/officeDocument/2006/relationships/hyperlink" Target="https://podminky.urs.cz/item/CS_URS_2025_02/012444000" TargetMode="External" /><Relationship Id="rId77" Type="http://schemas.openxmlformats.org/officeDocument/2006/relationships/hyperlink" Target="https://podminky.urs.cz/item/CS_URS_2025_02/030001000" TargetMode="External" /><Relationship Id="rId78" Type="http://schemas.openxmlformats.org/officeDocument/2006/relationships/hyperlink" Target="https://podminky.urs.cz/item/CS_URS_2025_02/043002000" TargetMode="External" /><Relationship Id="rId7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51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2025102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Karlovy Vary, cyklostezka A6 - Chebský most - Ostrovský most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Karlovy Vary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24. 10. 2025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Statutární městlo Karlovy Vary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Ing. Jiří Oboznenko</v>
      </c>
      <c r="AN49" s="65"/>
      <c r="AO49" s="65"/>
      <c r="AP49" s="65"/>
      <c r="AQ49" s="41"/>
      <c r="AR49" s="45"/>
      <c r="AS49" s="75" t="s">
        <v>52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53</v>
      </c>
      <c r="D52" s="88"/>
      <c r="E52" s="88"/>
      <c r="F52" s="88"/>
      <c r="G52" s="88"/>
      <c r="H52" s="89"/>
      <c r="I52" s="90" t="s">
        <v>54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55</v>
      </c>
      <c r="AH52" s="88"/>
      <c r="AI52" s="88"/>
      <c r="AJ52" s="88"/>
      <c r="AK52" s="88"/>
      <c r="AL52" s="88"/>
      <c r="AM52" s="88"/>
      <c r="AN52" s="90" t="s">
        <v>56</v>
      </c>
      <c r="AO52" s="88"/>
      <c r="AP52" s="88"/>
      <c r="AQ52" s="92" t="s">
        <v>57</v>
      </c>
      <c r="AR52" s="45"/>
      <c r="AS52" s="93" t="s">
        <v>58</v>
      </c>
      <c r="AT52" s="94" t="s">
        <v>59</v>
      </c>
      <c r="AU52" s="94" t="s">
        <v>60</v>
      </c>
      <c r="AV52" s="94" t="s">
        <v>61</v>
      </c>
      <c r="AW52" s="94" t="s">
        <v>62</v>
      </c>
      <c r="AX52" s="94" t="s">
        <v>63</v>
      </c>
      <c r="AY52" s="94" t="s">
        <v>64</v>
      </c>
      <c r="AZ52" s="94" t="s">
        <v>65</v>
      </c>
      <c r="BA52" s="94" t="s">
        <v>66</v>
      </c>
      <c r="BB52" s="94" t="s">
        <v>67</v>
      </c>
      <c r="BC52" s="94" t="s">
        <v>68</v>
      </c>
      <c r="BD52" s="95" t="s">
        <v>69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70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71</v>
      </c>
      <c r="BT54" s="110" t="s">
        <v>72</v>
      </c>
      <c r="BU54" s="111" t="s">
        <v>73</v>
      </c>
      <c r="BV54" s="110" t="s">
        <v>74</v>
      </c>
      <c r="BW54" s="110" t="s">
        <v>5</v>
      </c>
      <c r="BX54" s="110" t="s">
        <v>75</v>
      </c>
      <c r="CL54" s="110" t="s">
        <v>19</v>
      </c>
    </row>
    <row r="55" s="7" customFormat="1" ht="16.5" customHeight="1">
      <c r="A55" s="112" t="s">
        <v>76</v>
      </c>
      <c r="B55" s="113"/>
      <c r="C55" s="114"/>
      <c r="D55" s="115" t="s">
        <v>77</v>
      </c>
      <c r="E55" s="115"/>
      <c r="F55" s="115"/>
      <c r="G55" s="115"/>
      <c r="H55" s="115"/>
      <c r="I55" s="116"/>
      <c r="J55" s="115" t="s">
        <v>78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 101 - Cyklostezka'!J30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79</v>
      </c>
      <c r="AR55" s="119"/>
      <c r="AS55" s="120">
        <v>0</v>
      </c>
      <c r="AT55" s="121">
        <f>ROUND(SUM(AV55:AW55),2)</f>
        <v>0</v>
      </c>
      <c r="AU55" s="122">
        <f>'SO 101 - Cyklostezka'!P96</f>
        <v>0</v>
      </c>
      <c r="AV55" s="121">
        <f>'SO 101 - Cyklostezka'!J33</f>
        <v>0</v>
      </c>
      <c r="AW55" s="121">
        <f>'SO 101 - Cyklostezka'!J34</f>
        <v>0</v>
      </c>
      <c r="AX55" s="121">
        <f>'SO 101 - Cyklostezka'!J35</f>
        <v>0</v>
      </c>
      <c r="AY55" s="121">
        <f>'SO 101 - Cyklostezka'!J36</f>
        <v>0</v>
      </c>
      <c r="AZ55" s="121">
        <f>'SO 101 - Cyklostezka'!F33</f>
        <v>0</v>
      </c>
      <c r="BA55" s="121">
        <f>'SO 101 - Cyklostezka'!F34</f>
        <v>0</v>
      </c>
      <c r="BB55" s="121">
        <f>'SO 101 - Cyklostezka'!F35</f>
        <v>0</v>
      </c>
      <c r="BC55" s="121">
        <f>'SO 101 - Cyklostezka'!F36</f>
        <v>0</v>
      </c>
      <c r="BD55" s="123">
        <f>'SO 101 - Cyklostezka'!F37</f>
        <v>0</v>
      </c>
      <c r="BE55" s="7"/>
      <c r="BT55" s="124" t="s">
        <v>80</v>
      </c>
      <c r="BV55" s="124" t="s">
        <v>74</v>
      </c>
      <c r="BW55" s="124" t="s">
        <v>81</v>
      </c>
      <c r="BX55" s="124" t="s">
        <v>5</v>
      </c>
      <c r="CL55" s="124" t="s">
        <v>19</v>
      </c>
      <c r="CM55" s="124" t="s">
        <v>82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ZtF4QUOrn1AeWfKndVN2rSUNbF5IQ0jwVz7JubXYwXGA96RQy9GNRe1D0mPyVyFG9RqDq3xiFz000tn3knEo+A==" hashValue="pP8643McXXVaRDGvHPhLyJy5geWGN64OFOPGp/nyAwknsok5xabBITsKMcKd9v75pQR3ypbPTi2xDMwSLbK3QA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SO 101 - Cyklostezka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81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1"/>
      <c r="AT3" s="18" t="s">
        <v>82</v>
      </c>
    </row>
    <row r="4" s="1" customFormat="1" ht="24.96" customHeight="1">
      <c r="B4" s="21"/>
      <c r="D4" s="127" t="s">
        <v>83</v>
      </c>
      <c r="L4" s="21"/>
      <c r="M4" s="128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29" t="s">
        <v>16</v>
      </c>
      <c r="L6" s="21"/>
    </row>
    <row r="7" s="1" customFormat="1" ht="16.5" customHeight="1">
      <c r="B7" s="21"/>
      <c r="E7" s="130" t="str">
        <f>'Rekapitulace stavby'!K6</f>
        <v>Karlovy Vary, cyklostezka A6 - Chebský most - Ostrovský most</v>
      </c>
      <c r="F7" s="129"/>
      <c r="G7" s="129"/>
      <c r="H7" s="129"/>
      <c r="L7" s="21"/>
    </row>
    <row r="8" s="2" customFormat="1" ht="12" customHeight="1">
      <c r="A8" s="39"/>
      <c r="B8" s="45"/>
      <c r="C8" s="39"/>
      <c r="D8" s="129" t="s">
        <v>84</v>
      </c>
      <c r="E8" s="39"/>
      <c r="F8" s="39"/>
      <c r="G8" s="39"/>
      <c r="H8" s="39"/>
      <c r="I8" s="39"/>
      <c r="J8" s="39"/>
      <c r="K8" s="39"/>
      <c r="L8" s="131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2" t="s">
        <v>85</v>
      </c>
      <c r="F9" s="39"/>
      <c r="G9" s="39"/>
      <c r="H9" s="39"/>
      <c r="I9" s="39"/>
      <c r="J9" s="39"/>
      <c r="K9" s="39"/>
      <c r="L9" s="131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1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29" t="s">
        <v>18</v>
      </c>
      <c r="E11" s="39"/>
      <c r="F11" s="133" t="s">
        <v>19</v>
      </c>
      <c r="G11" s="39"/>
      <c r="H11" s="39"/>
      <c r="I11" s="129" t="s">
        <v>20</v>
      </c>
      <c r="J11" s="133" t="s">
        <v>19</v>
      </c>
      <c r="K11" s="39"/>
      <c r="L11" s="131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29" t="s">
        <v>21</v>
      </c>
      <c r="E12" s="39"/>
      <c r="F12" s="133" t="s">
        <v>22</v>
      </c>
      <c r="G12" s="39"/>
      <c r="H12" s="39"/>
      <c r="I12" s="129" t="s">
        <v>23</v>
      </c>
      <c r="J12" s="134" t="str">
        <f>'Rekapitulace stavby'!AN8</f>
        <v>24. 10. 2025</v>
      </c>
      <c r="K12" s="39"/>
      <c r="L12" s="131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1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29" t="s">
        <v>25</v>
      </c>
      <c r="E14" s="39"/>
      <c r="F14" s="39"/>
      <c r="G14" s="39"/>
      <c r="H14" s="39"/>
      <c r="I14" s="129" t="s">
        <v>26</v>
      </c>
      <c r="J14" s="133" t="s">
        <v>19</v>
      </c>
      <c r="K14" s="39"/>
      <c r="L14" s="131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3" t="s">
        <v>27</v>
      </c>
      <c r="F15" s="39"/>
      <c r="G15" s="39"/>
      <c r="H15" s="39"/>
      <c r="I15" s="129" t="s">
        <v>28</v>
      </c>
      <c r="J15" s="133" t="s">
        <v>19</v>
      </c>
      <c r="K15" s="39"/>
      <c r="L15" s="131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1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29" t="s">
        <v>29</v>
      </c>
      <c r="E17" s="39"/>
      <c r="F17" s="39"/>
      <c r="G17" s="39"/>
      <c r="H17" s="39"/>
      <c r="I17" s="129" t="s">
        <v>26</v>
      </c>
      <c r="J17" s="34" t="str">
        <f>'Rekapitulace stavby'!AN13</f>
        <v>Vyplň údaj</v>
      </c>
      <c r="K17" s="39"/>
      <c r="L17" s="131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3"/>
      <c r="G18" s="133"/>
      <c r="H18" s="133"/>
      <c r="I18" s="129" t="s">
        <v>28</v>
      </c>
      <c r="J18" s="34" t="str">
        <f>'Rekapitulace stavby'!AN14</f>
        <v>Vyplň údaj</v>
      </c>
      <c r="K18" s="39"/>
      <c r="L18" s="131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1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29" t="s">
        <v>31</v>
      </c>
      <c r="E20" s="39"/>
      <c r="F20" s="39"/>
      <c r="G20" s="39"/>
      <c r="H20" s="39"/>
      <c r="I20" s="129" t="s">
        <v>26</v>
      </c>
      <c r="J20" s="133" t="s">
        <v>19</v>
      </c>
      <c r="K20" s="39"/>
      <c r="L20" s="131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3" t="s">
        <v>32</v>
      </c>
      <c r="F21" s="39"/>
      <c r="G21" s="39"/>
      <c r="H21" s="39"/>
      <c r="I21" s="129" t="s">
        <v>28</v>
      </c>
      <c r="J21" s="133" t="s">
        <v>19</v>
      </c>
      <c r="K21" s="39"/>
      <c r="L21" s="131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1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29" t="s">
        <v>34</v>
      </c>
      <c r="E23" s="39"/>
      <c r="F23" s="39"/>
      <c r="G23" s="39"/>
      <c r="H23" s="39"/>
      <c r="I23" s="129" t="s">
        <v>26</v>
      </c>
      <c r="J23" s="133" t="str">
        <f>IF('Rekapitulace stavby'!AN19="","",'Rekapitulace stavby'!AN19)</f>
        <v/>
      </c>
      <c r="K23" s="39"/>
      <c r="L23" s="131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3" t="str">
        <f>IF('Rekapitulace stavby'!E20="","",'Rekapitulace stavby'!E20)</f>
        <v xml:space="preserve"> </v>
      </c>
      <c r="F24" s="39"/>
      <c r="G24" s="39"/>
      <c r="H24" s="39"/>
      <c r="I24" s="129" t="s">
        <v>28</v>
      </c>
      <c r="J24" s="133" t="str">
        <f>IF('Rekapitulace stavby'!AN20="","",'Rekapitulace stavby'!AN20)</f>
        <v/>
      </c>
      <c r="K24" s="39"/>
      <c r="L24" s="131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1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29" t="s">
        <v>36</v>
      </c>
      <c r="E26" s="39"/>
      <c r="F26" s="39"/>
      <c r="G26" s="39"/>
      <c r="H26" s="39"/>
      <c r="I26" s="39"/>
      <c r="J26" s="39"/>
      <c r="K26" s="39"/>
      <c r="L26" s="131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5"/>
      <c r="B27" s="136"/>
      <c r="C27" s="135"/>
      <c r="D27" s="135"/>
      <c r="E27" s="137" t="s">
        <v>19</v>
      </c>
      <c r="F27" s="137"/>
      <c r="G27" s="137"/>
      <c r="H27" s="137"/>
      <c r="I27" s="135"/>
      <c r="J27" s="135"/>
      <c r="K27" s="135"/>
      <c r="L27" s="138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1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39"/>
      <c r="E29" s="139"/>
      <c r="F29" s="139"/>
      <c r="G29" s="139"/>
      <c r="H29" s="139"/>
      <c r="I29" s="139"/>
      <c r="J29" s="139"/>
      <c r="K29" s="139"/>
      <c r="L29" s="131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0" t="s">
        <v>38</v>
      </c>
      <c r="E30" s="39"/>
      <c r="F30" s="39"/>
      <c r="G30" s="39"/>
      <c r="H30" s="39"/>
      <c r="I30" s="39"/>
      <c r="J30" s="141">
        <f>ROUND(J96, 2)</f>
        <v>0</v>
      </c>
      <c r="K30" s="39"/>
      <c r="L30" s="131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39"/>
      <c r="E31" s="139"/>
      <c r="F31" s="139"/>
      <c r="G31" s="139"/>
      <c r="H31" s="139"/>
      <c r="I31" s="139"/>
      <c r="J31" s="139"/>
      <c r="K31" s="139"/>
      <c r="L31" s="131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2" t="s">
        <v>40</v>
      </c>
      <c r="G32" s="39"/>
      <c r="H32" s="39"/>
      <c r="I32" s="142" t="s">
        <v>39</v>
      </c>
      <c r="J32" s="142" t="s">
        <v>41</v>
      </c>
      <c r="K32" s="39"/>
      <c r="L32" s="131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3" t="s">
        <v>42</v>
      </c>
      <c r="E33" s="129" t="s">
        <v>43</v>
      </c>
      <c r="F33" s="144">
        <f>ROUND((SUM(BE96:BE463)),  2)</f>
        <v>0</v>
      </c>
      <c r="G33" s="39"/>
      <c r="H33" s="39"/>
      <c r="I33" s="145">
        <v>0.20999999999999999</v>
      </c>
      <c r="J33" s="144">
        <f>ROUND(((SUM(BE96:BE463))*I33),  2)</f>
        <v>0</v>
      </c>
      <c r="K33" s="39"/>
      <c r="L33" s="131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29" t="s">
        <v>44</v>
      </c>
      <c r="F34" s="144">
        <f>ROUND((SUM(BF96:BF463)),  2)</f>
        <v>0</v>
      </c>
      <c r="G34" s="39"/>
      <c r="H34" s="39"/>
      <c r="I34" s="145">
        <v>0.12</v>
      </c>
      <c r="J34" s="144">
        <f>ROUND(((SUM(BF96:BF463))*I34),  2)</f>
        <v>0</v>
      </c>
      <c r="K34" s="39"/>
      <c r="L34" s="131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29" t="s">
        <v>45</v>
      </c>
      <c r="F35" s="144">
        <f>ROUND((SUM(BG96:BG463)),  2)</f>
        <v>0</v>
      </c>
      <c r="G35" s="39"/>
      <c r="H35" s="39"/>
      <c r="I35" s="145">
        <v>0.20999999999999999</v>
      </c>
      <c r="J35" s="144">
        <f>0</f>
        <v>0</v>
      </c>
      <c r="K35" s="39"/>
      <c r="L35" s="131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29" t="s">
        <v>46</v>
      </c>
      <c r="F36" s="144">
        <f>ROUND((SUM(BH96:BH463)),  2)</f>
        <v>0</v>
      </c>
      <c r="G36" s="39"/>
      <c r="H36" s="39"/>
      <c r="I36" s="145">
        <v>0.12</v>
      </c>
      <c r="J36" s="144">
        <f>0</f>
        <v>0</v>
      </c>
      <c r="K36" s="39"/>
      <c r="L36" s="131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29" t="s">
        <v>47</v>
      </c>
      <c r="F37" s="144">
        <f>ROUND((SUM(BI96:BI463)),  2)</f>
        <v>0</v>
      </c>
      <c r="G37" s="39"/>
      <c r="H37" s="39"/>
      <c r="I37" s="145">
        <v>0</v>
      </c>
      <c r="J37" s="144">
        <f>0</f>
        <v>0</v>
      </c>
      <c r="K37" s="39"/>
      <c r="L37" s="131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1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46"/>
      <c r="D39" s="147" t="s">
        <v>48</v>
      </c>
      <c r="E39" s="148"/>
      <c r="F39" s="148"/>
      <c r="G39" s="149" t="s">
        <v>49</v>
      </c>
      <c r="H39" s="150" t="s">
        <v>50</v>
      </c>
      <c r="I39" s="148"/>
      <c r="J39" s="151">
        <f>SUM(J30:J37)</f>
        <v>0</v>
      </c>
      <c r="K39" s="152"/>
      <c r="L39" s="131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3"/>
      <c r="C40" s="154"/>
      <c r="D40" s="154"/>
      <c r="E40" s="154"/>
      <c r="F40" s="154"/>
      <c r="G40" s="154"/>
      <c r="H40" s="154"/>
      <c r="I40" s="154"/>
      <c r="J40" s="154"/>
      <c r="K40" s="154"/>
      <c r="L40" s="131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5"/>
      <c r="C44" s="156"/>
      <c r="D44" s="156"/>
      <c r="E44" s="156"/>
      <c r="F44" s="156"/>
      <c r="G44" s="156"/>
      <c r="H44" s="156"/>
      <c r="I44" s="156"/>
      <c r="J44" s="156"/>
      <c r="K44" s="156"/>
      <c r="L44" s="131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86</v>
      </c>
      <c r="D45" s="41"/>
      <c r="E45" s="41"/>
      <c r="F45" s="41"/>
      <c r="G45" s="41"/>
      <c r="H45" s="41"/>
      <c r="I45" s="41"/>
      <c r="J45" s="41"/>
      <c r="K45" s="41"/>
      <c r="L45" s="131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1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1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57" t="str">
        <f>E7</f>
        <v>Karlovy Vary, cyklostezka A6 - Chebský most - Ostrovský most</v>
      </c>
      <c r="F48" s="33"/>
      <c r="G48" s="33"/>
      <c r="H48" s="33"/>
      <c r="I48" s="41"/>
      <c r="J48" s="41"/>
      <c r="K48" s="41"/>
      <c r="L48" s="131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84</v>
      </c>
      <c r="D49" s="41"/>
      <c r="E49" s="41"/>
      <c r="F49" s="41"/>
      <c r="G49" s="41"/>
      <c r="H49" s="41"/>
      <c r="I49" s="41"/>
      <c r="J49" s="41"/>
      <c r="K49" s="41"/>
      <c r="L49" s="131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101 - Cyklostezka</v>
      </c>
      <c r="F50" s="41"/>
      <c r="G50" s="41"/>
      <c r="H50" s="41"/>
      <c r="I50" s="41"/>
      <c r="J50" s="41"/>
      <c r="K50" s="41"/>
      <c r="L50" s="131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1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Karlovy Vary</v>
      </c>
      <c r="G52" s="41"/>
      <c r="H52" s="41"/>
      <c r="I52" s="33" t="s">
        <v>23</v>
      </c>
      <c r="J52" s="73" t="str">
        <f>IF(J12="","",J12)</f>
        <v>24. 10. 2025</v>
      </c>
      <c r="K52" s="41"/>
      <c r="L52" s="131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1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Statutární městlo Karlovy Vary</v>
      </c>
      <c r="G54" s="41"/>
      <c r="H54" s="41"/>
      <c r="I54" s="33" t="s">
        <v>31</v>
      </c>
      <c r="J54" s="37" t="str">
        <f>E21</f>
        <v>Ing. Jiří Oboznenko</v>
      </c>
      <c r="K54" s="41"/>
      <c r="L54" s="131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1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1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58" t="s">
        <v>87</v>
      </c>
      <c r="D57" s="159"/>
      <c r="E57" s="159"/>
      <c r="F57" s="159"/>
      <c r="G57" s="159"/>
      <c r="H57" s="159"/>
      <c r="I57" s="159"/>
      <c r="J57" s="160" t="s">
        <v>88</v>
      </c>
      <c r="K57" s="159"/>
      <c r="L57" s="131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1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1" t="s">
        <v>70</v>
      </c>
      <c r="D59" s="41"/>
      <c r="E59" s="41"/>
      <c r="F59" s="41"/>
      <c r="G59" s="41"/>
      <c r="H59" s="41"/>
      <c r="I59" s="41"/>
      <c r="J59" s="103">
        <f>J96</f>
        <v>0</v>
      </c>
      <c r="K59" s="41"/>
      <c r="L59" s="131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89</v>
      </c>
    </row>
    <row r="60" s="9" customFormat="1" ht="24.96" customHeight="1">
      <c r="A60" s="9"/>
      <c r="B60" s="162"/>
      <c r="C60" s="163"/>
      <c r="D60" s="164" t="s">
        <v>90</v>
      </c>
      <c r="E60" s="165"/>
      <c r="F60" s="165"/>
      <c r="G60" s="165"/>
      <c r="H60" s="165"/>
      <c r="I60" s="165"/>
      <c r="J60" s="166">
        <f>J97</f>
        <v>0</v>
      </c>
      <c r="K60" s="163"/>
      <c r="L60" s="16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8"/>
      <c r="C61" s="169"/>
      <c r="D61" s="170" t="s">
        <v>91</v>
      </c>
      <c r="E61" s="171"/>
      <c r="F61" s="171"/>
      <c r="G61" s="171"/>
      <c r="H61" s="171"/>
      <c r="I61" s="171"/>
      <c r="J61" s="172">
        <f>J98</f>
        <v>0</v>
      </c>
      <c r="K61" s="169"/>
      <c r="L61" s="17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8"/>
      <c r="C62" s="169"/>
      <c r="D62" s="170" t="s">
        <v>92</v>
      </c>
      <c r="E62" s="171"/>
      <c r="F62" s="171"/>
      <c r="G62" s="171"/>
      <c r="H62" s="171"/>
      <c r="I62" s="171"/>
      <c r="J62" s="172">
        <f>J273</f>
        <v>0</v>
      </c>
      <c r="K62" s="169"/>
      <c r="L62" s="17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8"/>
      <c r="C63" s="169"/>
      <c r="D63" s="170" t="s">
        <v>93</v>
      </c>
      <c r="E63" s="171"/>
      <c r="F63" s="171"/>
      <c r="G63" s="171"/>
      <c r="H63" s="171"/>
      <c r="I63" s="171"/>
      <c r="J63" s="172">
        <f>J306</f>
        <v>0</v>
      </c>
      <c r="K63" s="169"/>
      <c r="L63" s="17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8"/>
      <c r="C64" s="169"/>
      <c r="D64" s="170" t="s">
        <v>94</v>
      </c>
      <c r="E64" s="171"/>
      <c r="F64" s="171"/>
      <c r="G64" s="171"/>
      <c r="H64" s="171"/>
      <c r="I64" s="171"/>
      <c r="J64" s="172">
        <f>J335</f>
        <v>0</v>
      </c>
      <c r="K64" s="169"/>
      <c r="L64" s="17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8"/>
      <c r="C65" s="169"/>
      <c r="D65" s="170" t="s">
        <v>95</v>
      </c>
      <c r="E65" s="171"/>
      <c r="F65" s="171"/>
      <c r="G65" s="171"/>
      <c r="H65" s="171"/>
      <c r="I65" s="171"/>
      <c r="J65" s="172">
        <f>J366</f>
        <v>0</v>
      </c>
      <c r="K65" s="169"/>
      <c r="L65" s="17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8"/>
      <c r="C66" s="169"/>
      <c r="D66" s="170" t="s">
        <v>96</v>
      </c>
      <c r="E66" s="171"/>
      <c r="F66" s="171"/>
      <c r="G66" s="171"/>
      <c r="H66" s="171"/>
      <c r="I66" s="171"/>
      <c r="J66" s="172">
        <f>J371</f>
        <v>0</v>
      </c>
      <c r="K66" s="169"/>
      <c r="L66" s="17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68"/>
      <c r="C67" s="169"/>
      <c r="D67" s="170" t="s">
        <v>97</v>
      </c>
      <c r="E67" s="171"/>
      <c r="F67" s="171"/>
      <c r="G67" s="171"/>
      <c r="H67" s="171"/>
      <c r="I67" s="171"/>
      <c r="J67" s="172">
        <f>J372</f>
        <v>0</v>
      </c>
      <c r="K67" s="169"/>
      <c r="L67" s="17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68"/>
      <c r="C68" s="169"/>
      <c r="D68" s="170" t="s">
        <v>98</v>
      </c>
      <c r="E68" s="171"/>
      <c r="F68" s="171"/>
      <c r="G68" s="171"/>
      <c r="H68" s="171"/>
      <c r="I68" s="171"/>
      <c r="J68" s="172">
        <f>J415</f>
        <v>0</v>
      </c>
      <c r="K68" s="169"/>
      <c r="L68" s="173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8"/>
      <c r="C69" s="169"/>
      <c r="D69" s="170" t="s">
        <v>99</v>
      </c>
      <c r="E69" s="171"/>
      <c r="F69" s="171"/>
      <c r="G69" s="171"/>
      <c r="H69" s="171"/>
      <c r="I69" s="171"/>
      <c r="J69" s="172">
        <f>J420</f>
        <v>0</v>
      </c>
      <c r="K69" s="169"/>
      <c r="L69" s="173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8"/>
      <c r="C70" s="169"/>
      <c r="D70" s="170" t="s">
        <v>100</v>
      </c>
      <c r="E70" s="171"/>
      <c r="F70" s="171"/>
      <c r="G70" s="171"/>
      <c r="H70" s="171"/>
      <c r="I70" s="171"/>
      <c r="J70" s="172">
        <f>J439</f>
        <v>0</v>
      </c>
      <c r="K70" s="169"/>
      <c r="L70" s="173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2"/>
      <c r="C71" s="163"/>
      <c r="D71" s="164" t="s">
        <v>101</v>
      </c>
      <c r="E71" s="165"/>
      <c r="F71" s="165"/>
      <c r="G71" s="165"/>
      <c r="H71" s="165"/>
      <c r="I71" s="165"/>
      <c r="J71" s="166">
        <f>J444</f>
        <v>0</v>
      </c>
      <c r="K71" s="163"/>
      <c r="L71" s="167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68"/>
      <c r="C72" s="169"/>
      <c r="D72" s="170" t="s">
        <v>102</v>
      </c>
      <c r="E72" s="171"/>
      <c r="F72" s="171"/>
      <c r="G72" s="171"/>
      <c r="H72" s="171"/>
      <c r="I72" s="171"/>
      <c r="J72" s="172">
        <f>J445</f>
        <v>0</v>
      </c>
      <c r="K72" s="169"/>
      <c r="L72" s="173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62"/>
      <c r="C73" s="163"/>
      <c r="D73" s="164" t="s">
        <v>103</v>
      </c>
      <c r="E73" s="165"/>
      <c r="F73" s="165"/>
      <c r="G73" s="165"/>
      <c r="H73" s="165"/>
      <c r="I73" s="165"/>
      <c r="J73" s="166">
        <f>J454</f>
        <v>0</v>
      </c>
      <c r="K73" s="163"/>
      <c r="L73" s="167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68"/>
      <c r="C74" s="169"/>
      <c r="D74" s="170" t="s">
        <v>104</v>
      </c>
      <c r="E74" s="171"/>
      <c r="F74" s="171"/>
      <c r="G74" s="171"/>
      <c r="H74" s="171"/>
      <c r="I74" s="171"/>
      <c r="J74" s="172">
        <f>J455</f>
        <v>0</v>
      </c>
      <c r="K74" s="169"/>
      <c r="L74" s="173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68"/>
      <c r="C75" s="169"/>
      <c r="D75" s="170" t="s">
        <v>105</v>
      </c>
      <c r="E75" s="171"/>
      <c r="F75" s="171"/>
      <c r="G75" s="171"/>
      <c r="H75" s="171"/>
      <c r="I75" s="171"/>
      <c r="J75" s="172">
        <f>J458</f>
        <v>0</v>
      </c>
      <c r="K75" s="169"/>
      <c r="L75" s="173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68"/>
      <c r="C76" s="169"/>
      <c r="D76" s="170" t="s">
        <v>106</v>
      </c>
      <c r="E76" s="171"/>
      <c r="F76" s="171"/>
      <c r="G76" s="171"/>
      <c r="H76" s="171"/>
      <c r="I76" s="171"/>
      <c r="J76" s="172">
        <f>J461</f>
        <v>0</v>
      </c>
      <c r="K76" s="169"/>
      <c r="L76" s="173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2" customFormat="1" ht="21.84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1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60"/>
      <c r="C78" s="61"/>
      <c r="D78" s="61"/>
      <c r="E78" s="61"/>
      <c r="F78" s="61"/>
      <c r="G78" s="61"/>
      <c r="H78" s="61"/>
      <c r="I78" s="61"/>
      <c r="J78" s="61"/>
      <c r="K78" s="61"/>
      <c r="L78" s="131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82" s="2" customFormat="1" ht="6.96" customHeight="1">
      <c r="A82" s="39"/>
      <c r="B82" s="62"/>
      <c r="C82" s="63"/>
      <c r="D82" s="63"/>
      <c r="E82" s="63"/>
      <c r="F82" s="63"/>
      <c r="G82" s="63"/>
      <c r="H82" s="63"/>
      <c r="I82" s="63"/>
      <c r="J82" s="63"/>
      <c r="K82" s="63"/>
      <c r="L82" s="131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24.96" customHeight="1">
      <c r="A83" s="39"/>
      <c r="B83" s="40"/>
      <c r="C83" s="24" t="s">
        <v>107</v>
      </c>
      <c r="D83" s="41"/>
      <c r="E83" s="41"/>
      <c r="F83" s="41"/>
      <c r="G83" s="41"/>
      <c r="H83" s="41"/>
      <c r="I83" s="41"/>
      <c r="J83" s="41"/>
      <c r="K83" s="41"/>
      <c r="L83" s="131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1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16</v>
      </c>
      <c r="D85" s="41"/>
      <c r="E85" s="41"/>
      <c r="F85" s="41"/>
      <c r="G85" s="41"/>
      <c r="H85" s="41"/>
      <c r="I85" s="41"/>
      <c r="J85" s="41"/>
      <c r="K85" s="41"/>
      <c r="L85" s="131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6.5" customHeight="1">
      <c r="A86" s="39"/>
      <c r="B86" s="40"/>
      <c r="C86" s="41"/>
      <c r="D86" s="41"/>
      <c r="E86" s="157" t="str">
        <f>E7</f>
        <v>Karlovy Vary, cyklostezka A6 - Chebský most - Ostrovský most</v>
      </c>
      <c r="F86" s="33"/>
      <c r="G86" s="33"/>
      <c r="H86" s="33"/>
      <c r="I86" s="41"/>
      <c r="J86" s="41"/>
      <c r="K86" s="41"/>
      <c r="L86" s="131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84</v>
      </c>
      <c r="D87" s="41"/>
      <c r="E87" s="41"/>
      <c r="F87" s="41"/>
      <c r="G87" s="41"/>
      <c r="H87" s="41"/>
      <c r="I87" s="41"/>
      <c r="J87" s="41"/>
      <c r="K87" s="41"/>
      <c r="L87" s="131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6.5" customHeight="1">
      <c r="A88" s="39"/>
      <c r="B88" s="40"/>
      <c r="C88" s="41"/>
      <c r="D88" s="41"/>
      <c r="E88" s="70" t="str">
        <f>E9</f>
        <v>SO 101 - Cyklostezka</v>
      </c>
      <c r="F88" s="41"/>
      <c r="G88" s="41"/>
      <c r="H88" s="41"/>
      <c r="I88" s="41"/>
      <c r="J88" s="41"/>
      <c r="K88" s="41"/>
      <c r="L88" s="131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6.96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31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21</v>
      </c>
      <c r="D90" s="41"/>
      <c r="E90" s="41"/>
      <c r="F90" s="28" t="str">
        <f>F12</f>
        <v>Karlovy Vary</v>
      </c>
      <c r="G90" s="41"/>
      <c r="H90" s="41"/>
      <c r="I90" s="33" t="s">
        <v>23</v>
      </c>
      <c r="J90" s="73" t="str">
        <f>IF(J12="","",J12)</f>
        <v>24. 10. 2025</v>
      </c>
      <c r="K90" s="41"/>
      <c r="L90" s="131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6.96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31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25</v>
      </c>
      <c r="D92" s="41"/>
      <c r="E92" s="41"/>
      <c r="F92" s="28" t="str">
        <f>E15</f>
        <v>Statutární městlo Karlovy Vary</v>
      </c>
      <c r="G92" s="41"/>
      <c r="H92" s="41"/>
      <c r="I92" s="33" t="s">
        <v>31</v>
      </c>
      <c r="J92" s="37" t="str">
        <f>E21</f>
        <v>Ing. Jiří Oboznenko</v>
      </c>
      <c r="K92" s="41"/>
      <c r="L92" s="131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29</v>
      </c>
      <c r="D93" s="41"/>
      <c r="E93" s="41"/>
      <c r="F93" s="28" t="str">
        <f>IF(E18="","",E18)</f>
        <v>Vyplň údaj</v>
      </c>
      <c r="G93" s="41"/>
      <c r="H93" s="41"/>
      <c r="I93" s="33" t="s">
        <v>34</v>
      </c>
      <c r="J93" s="37" t="str">
        <f>E24</f>
        <v xml:space="preserve"> </v>
      </c>
      <c r="K93" s="41"/>
      <c r="L93" s="131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0.32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131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11" customFormat="1" ht="29.28" customHeight="1">
      <c r="A95" s="174"/>
      <c r="B95" s="175"/>
      <c r="C95" s="176" t="s">
        <v>108</v>
      </c>
      <c r="D95" s="177" t="s">
        <v>57</v>
      </c>
      <c r="E95" s="177" t="s">
        <v>53</v>
      </c>
      <c r="F95" s="177" t="s">
        <v>54</v>
      </c>
      <c r="G95" s="177" t="s">
        <v>109</v>
      </c>
      <c r="H95" s="177" t="s">
        <v>110</v>
      </c>
      <c r="I95" s="177" t="s">
        <v>111</v>
      </c>
      <c r="J95" s="177" t="s">
        <v>88</v>
      </c>
      <c r="K95" s="178" t="s">
        <v>112</v>
      </c>
      <c r="L95" s="179"/>
      <c r="M95" s="93" t="s">
        <v>19</v>
      </c>
      <c r="N95" s="94" t="s">
        <v>42</v>
      </c>
      <c r="O95" s="94" t="s">
        <v>113</v>
      </c>
      <c r="P95" s="94" t="s">
        <v>114</v>
      </c>
      <c r="Q95" s="94" t="s">
        <v>115</v>
      </c>
      <c r="R95" s="94" t="s">
        <v>116</v>
      </c>
      <c r="S95" s="94" t="s">
        <v>117</v>
      </c>
      <c r="T95" s="95" t="s">
        <v>118</v>
      </c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</row>
    <row r="96" s="2" customFormat="1" ht="22.8" customHeight="1">
      <c r="A96" s="39"/>
      <c r="B96" s="40"/>
      <c r="C96" s="100" t="s">
        <v>119</v>
      </c>
      <c r="D96" s="41"/>
      <c r="E96" s="41"/>
      <c r="F96" s="41"/>
      <c r="G96" s="41"/>
      <c r="H96" s="41"/>
      <c r="I96" s="41"/>
      <c r="J96" s="180">
        <f>BK96</f>
        <v>0</v>
      </c>
      <c r="K96" s="41"/>
      <c r="L96" s="45"/>
      <c r="M96" s="96"/>
      <c r="N96" s="181"/>
      <c r="O96" s="97"/>
      <c r="P96" s="182">
        <f>P97+P444+P454</f>
        <v>0</v>
      </c>
      <c r="Q96" s="97"/>
      <c r="R96" s="182">
        <f>R97+R444+R454</f>
        <v>307.37794919999999</v>
      </c>
      <c r="S96" s="97"/>
      <c r="T96" s="183">
        <f>T97+T444+T454</f>
        <v>225.47666000000001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71</v>
      </c>
      <c r="AU96" s="18" t="s">
        <v>89</v>
      </c>
      <c r="BK96" s="184">
        <f>BK97+BK444+BK454</f>
        <v>0</v>
      </c>
    </row>
    <row r="97" s="12" customFormat="1" ht="25.92" customHeight="1">
      <c r="A97" s="12"/>
      <c r="B97" s="185"/>
      <c r="C97" s="186"/>
      <c r="D97" s="187" t="s">
        <v>71</v>
      </c>
      <c r="E97" s="188" t="s">
        <v>120</v>
      </c>
      <c r="F97" s="188" t="s">
        <v>121</v>
      </c>
      <c r="G97" s="186"/>
      <c r="H97" s="186"/>
      <c r="I97" s="189"/>
      <c r="J97" s="190">
        <f>BK97</f>
        <v>0</v>
      </c>
      <c r="K97" s="186"/>
      <c r="L97" s="191"/>
      <c r="M97" s="192"/>
      <c r="N97" s="193"/>
      <c r="O97" s="193"/>
      <c r="P97" s="194">
        <f>P98+P273+P306+P335+P366+P371+P420+P439</f>
        <v>0</v>
      </c>
      <c r="Q97" s="193"/>
      <c r="R97" s="194">
        <f>R98+R273+R306+R335+R366+R371+R420+R439</f>
        <v>306.73177319999996</v>
      </c>
      <c r="S97" s="193"/>
      <c r="T97" s="195">
        <f>T98+T273+T306+T335+T366+T371+T420+T439</f>
        <v>225.47666000000001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96" t="s">
        <v>80</v>
      </c>
      <c r="AT97" s="197" t="s">
        <v>71</v>
      </c>
      <c r="AU97" s="197" t="s">
        <v>72</v>
      </c>
      <c r="AY97" s="196" t="s">
        <v>122</v>
      </c>
      <c r="BK97" s="198">
        <f>BK98+BK273+BK306+BK335+BK366+BK371+BK420+BK439</f>
        <v>0</v>
      </c>
    </row>
    <row r="98" s="12" customFormat="1" ht="22.8" customHeight="1">
      <c r="A98" s="12"/>
      <c r="B98" s="185"/>
      <c r="C98" s="186"/>
      <c r="D98" s="187" t="s">
        <v>71</v>
      </c>
      <c r="E98" s="199" t="s">
        <v>80</v>
      </c>
      <c r="F98" s="199" t="s">
        <v>123</v>
      </c>
      <c r="G98" s="186"/>
      <c r="H98" s="186"/>
      <c r="I98" s="189"/>
      <c r="J98" s="200">
        <f>BK98</f>
        <v>0</v>
      </c>
      <c r="K98" s="186"/>
      <c r="L98" s="191"/>
      <c r="M98" s="192"/>
      <c r="N98" s="193"/>
      <c r="O98" s="193"/>
      <c r="P98" s="194">
        <f>SUM(P99:P272)</f>
        <v>0</v>
      </c>
      <c r="Q98" s="193"/>
      <c r="R98" s="194">
        <f>SUM(R99:R272)</f>
        <v>4.2083899999999996</v>
      </c>
      <c r="S98" s="193"/>
      <c r="T98" s="195">
        <f>SUM(T99:T272)</f>
        <v>220.58000000000001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96" t="s">
        <v>80</v>
      </c>
      <c r="AT98" s="197" t="s">
        <v>71</v>
      </c>
      <c r="AU98" s="197" t="s">
        <v>80</v>
      </c>
      <c r="AY98" s="196" t="s">
        <v>122</v>
      </c>
      <c r="BK98" s="198">
        <f>SUM(BK99:BK272)</f>
        <v>0</v>
      </c>
    </row>
    <row r="99" s="2" customFormat="1" ht="16.5" customHeight="1">
      <c r="A99" s="39"/>
      <c r="B99" s="40"/>
      <c r="C99" s="201" t="s">
        <v>80</v>
      </c>
      <c r="D99" s="201" t="s">
        <v>124</v>
      </c>
      <c r="E99" s="202" t="s">
        <v>125</v>
      </c>
      <c r="F99" s="203" t="s">
        <v>126</v>
      </c>
      <c r="G99" s="204" t="s">
        <v>127</v>
      </c>
      <c r="H99" s="205">
        <v>1</v>
      </c>
      <c r="I99" s="206"/>
      <c r="J99" s="207">
        <f>ROUND(I99*H99,2)</f>
        <v>0</v>
      </c>
      <c r="K99" s="203" t="s">
        <v>128</v>
      </c>
      <c r="L99" s="45"/>
      <c r="M99" s="208" t="s">
        <v>19</v>
      </c>
      <c r="N99" s="209" t="s">
        <v>43</v>
      </c>
      <c r="O99" s="85"/>
      <c r="P99" s="210">
        <f>O99*H99</f>
        <v>0</v>
      </c>
      <c r="Q99" s="210">
        <v>0</v>
      </c>
      <c r="R99" s="210">
        <f>Q99*H99</f>
        <v>0</v>
      </c>
      <c r="S99" s="210">
        <v>0</v>
      </c>
      <c r="T99" s="211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2" t="s">
        <v>129</v>
      </c>
      <c r="AT99" s="212" t="s">
        <v>124</v>
      </c>
      <c r="AU99" s="212" t="s">
        <v>82</v>
      </c>
      <c r="AY99" s="18" t="s">
        <v>122</v>
      </c>
      <c r="BE99" s="213">
        <f>IF(N99="základní",J99,0)</f>
        <v>0</v>
      </c>
      <c r="BF99" s="213">
        <f>IF(N99="snížená",J99,0)</f>
        <v>0</v>
      </c>
      <c r="BG99" s="213">
        <f>IF(N99="zákl. přenesená",J99,0)</f>
        <v>0</v>
      </c>
      <c r="BH99" s="213">
        <f>IF(N99="sníž. přenesená",J99,0)</f>
        <v>0</v>
      </c>
      <c r="BI99" s="213">
        <f>IF(N99="nulová",J99,0)</f>
        <v>0</v>
      </c>
      <c r="BJ99" s="18" t="s">
        <v>80</v>
      </c>
      <c r="BK99" s="213">
        <f>ROUND(I99*H99,2)</f>
        <v>0</v>
      </c>
      <c r="BL99" s="18" t="s">
        <v>129</v>
      </c>
      <c r="BM99" s="212" t="s">
        <v>130</v>
      </c>
    </row>
    <row r="100" s="2" customFormat="1">
      <c r="A100" s="39"/>
      <c r="B100" s="40"/>
      <c r="C100" s="41"/>
      <c r="D100" s="214" t="s">
        <v>131</v>
      </c>
      <c r="E100" s="41"/>
      <c r="F100" s="215" t="s">
        <v>132</v>
      </c>
      <c r="G100" s="41"/>
      <c r="H100" s="41"/>
      <c r="I100" s="216"/>
      <c r="J100" s="41"/>
      <c r="K100" s="41"/>
      <c r="L100" s="45"/>
      <c r="M100" s="217"/>
      <c r="N100" s="218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131</v>
      </c>
      <c r="AU100" s="18" t="s">
        <v>82</v>
      </c>
    </row>
    <row r="101" s="13" customFormat="1">
      <c r="A101" s="13"/>
      <c r="B101" s="219"/>
      <c r="C101" s="220"/>
      <c r="D101" s="221" t="s">
        <v>133</v>
      </c>
      <c r="E101" s="222" t="s">
        <v>19</v>
      </c>
      <c r="F101" s="223" t="s">
        <v>134</v>
      </c>
      <c r="G101" s="220"/>
      <c r="H101" s="222" t="s">
        <v>19</v>
      </c>
      <c r="I101" s="224"/>
      <c r="J101" s="220"/>
      <c r="K101" s="220"/>
      <c r="L101" s="225"/>
      <c r="M101" s="226"/>
      <c r="N101" s="227"/>
      <c r="O101" s="227"/>
      <c r="P101" s="227"/>
      <c r="Q101" s="227"/>
      <c r="R101" s="227"/>
      <c r="S101" s="227"/>
      <c r="T101" s="228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29" t="s">
        <v>133</v>
      </c>
      <c r="AU101" s="229" t="s">
        <v>82</v>
      </c>
      <c r="AV101" s="13" t="s">
        <v>80</v>
      </c>
      <c r="AW101" s="13" t="s">
        <v>33</v>
      </c>
      <c r="AX101" s="13" t="s">
        <v>72</v>
      </c>
      <c r="AY101" s="229" t="s">
        <v>122</v>
      </c>
    </row>
    <row r="102" s="14" customFormat="1">
      <c r="A102" s="14"/>
      <c r="B102" s="230"/>
      <c r="C102" s="231"/>
      <c r="D102" s="221" t="s">
        <v>133</v>
      </c>
      <c r="E102" s="232" t="s">
        <v>19</v>
      </c>
      <c r="F102" s="233" t="s">
        <v>135</v>
      </c>
      <c r="G102" s="231"/>
      <c r="H102" s="234">
        <v>1</v>
      </c>
      <c r="I102" s="235"/>
      <c r="J102" s="231"/>
      <c r="K102" s="231"/>
      <c r="L102" s="236"/>
      <c r="M102" s="237"/>
      <c r="N102" s="238"/>
      <c r="O102" s="238"/>
      <c r="P102" s="238"/>
      <c r="Q102" s="238"/>
      <c r="R102" s="238"/>
      <c r="S102" s="238"/>
      <c r="T102" s="239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0" t="s">
        <v>133</v>
      </c>
      <c r="AU102" s="240" t="s">
        <v>82</v>
      </c>
      <c r="AV102" s="14" t="s">
        <v>82</v>
      </c>
      <c r="AW102" s="14" t="s">
        <v>33</v>
      </c>
      <c r="AX102" s="14" t="s">
        <v>72</v>
      </c>
      <c r="AY102" s="240" t="s">
        <v>122</v>
      </c>
    </row>
    <row r="103" s="2" customFormat="1" ht="16.5" customHeight="1">
      <c r="A103" s="39"/>
      <c r="B103" s="40"/>
      <c r="C103" s="201" t="s">
        <v>82</v>
      </c>
      <c r="D103" s="201" t="s">
        <v>124</v>
      </c>
      <c r="E103" s="202" t="s">
        <v>136</v>
      </c>
      <c r="F103" s="203" t="s">
        <v>137</v>
      </c>
      <c r="G103" s="204" t="s">
        <v>127</v>
      </c>
      <c r="H103" s="205">
        <v>4</v>
      </c>
      <c r="I103" s="206"/>
      <c r="J103" s="207">
        <f>ROUND(I103*H103,2)</f>
        <v>0</v>
      </c>
      <c r="K103" s="203" t="s">
        <v>128</v>
      </c>
      <c r="L103" s="45"/>
      <c r="M103" s="208" t="s">
        <v>19</v>
      </c>
      <c r="N103" s="209" t="s">
        <v>43</v>
      </c>
      <c r="O103" s="85"/>
      <c r="P103" s="210">
        <f>O103*H103</f>
        <v>0</v>
      </c>
      <c r="Q103" s="210">
        <v>0</v>
      </c>
      <c r="R103" s="210">
        <f>Q103*H103</f>
        <v>0</v>
      </c>
      <c r="S103" s="210">
        <v>0</v>
      </c>
      <c r="T103" s="211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2" t="s">
        <v>129</v>
      </c>
      <c r="AT103" s="212" t="s">
        <v>124</v>
      </c>
      <c r="AU103" s="212" t="s">
        <v>82</v>
      </c>
      <c r="AY103" s="18" t="s">
        <v>122</v>
      </c>
      <c r="BE103" s="213">
        <f>IF(N103="základní",J103,0)</f>
        <v>0</v>
      </c>
      <c r="BF103" s="213">
        <f>IF(N103="snížená",J103,0)</f>
        <v>0</v>
      </c>
      <c r="BG103" s="213">
        <f>IF(N103="zákl. přenesená",J103,0)</f>
        <v>0</v>
      </c>
      <c r="BH103" s="213">
        <f>IF(N103="sníž. přenesená",J103,0)</f>
        <v>0</v>
      </c>
      <c r="BI103" s="213">
        <f>IF(N103="nulová",J103,0)</f>
        <v>0</v>
      </c>
      <c r="BJ103" s="18" t="s">
        <v>80</v>
      </c>
      <c r="BK103" s="213">
        <f>ROUND(I103*H103,2)</f>
        <v>0</v>
      </c>
      <c r="BL103" s="18" t="s">
        <v>129</v>
      </c>
      <c r="BM103" s="212" t="s">
        <v>138</v>
      </c>
    </row>
    <row r="104" s="2" customFormat="1">
      <c r="A104" s="39"/>
      <c r="B104" s="40"/>
      <c r="C104" s="41"/>
      <c r="D104" s="214" t="s">
        <v>131</v>
      </c>
      <c r="E104" s="41"/>
      <c r="F104" s="215" t="s">
        <v>139</v>
      </c>
      <c r="G104" s="41"/>
      <c r="H104" s="41"/>
      <c r="I104" s="216"/>
      <c r="J104" s="41"/>
      <c r="K104" s="41"/>
      <c r="L104" s="45"/>
      <c r="M104" s="217"/>
      <c r="N104" s="218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131</v>
      </c>
      <c r="AU104" s="18" t="s">
        <v>82</v>
      </c>
    </row>
    <row r="105" s="13" customFormat="1">
      <c r="A105" s="13"/>
      <c r="B105" s="219"/>
      <c r="C105" s="220"/>
      <c r="D105" s="221" t="s">
        <v>133</v>
      </c>
      <c r="E105" s="222" t="s">
        <v>19</v>
      </c>
      <c r="F105" s="223" t="s">
        <v>134</v>
      </c>
      <c r="G105" s="220"/>
      <c r="H105" s="222" t="s">
        <v>19</v>
      </c>
      <c r="I105" s="224"/>
      <c r="J105" s="220"/>
      <c r="K105" s="220"/>
      <c r="L105" s="225"/>
      <c r="M105" s="226"/>
      <c r="N105" s="227"/>
      <c r="O105" s="227"/>
      <c r="P105" s="227"/>
      <c r="Q105" s="227"/>
      <c r="R105" s="227"/>
      <c r="S105" s="227"/>
      <c r="T105" s="228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29" t="s">
        <v>133</v>
      </c>
      <c r="AU105" s="229" t="s">
        <v>82</v>
      </c>
      <c r="AV105" s="13" t="s">
        <v>80</v>
      </c>
      <c r="AW105" s="13" t="s">
        <v>33</v>
      </c>
      <c r="AX105" s="13" t="s">
        <v>72</v>
      </c>
      <c r="AY105" s="229" t="s">
        <v>122</v>
      </c>
    </row>
    <row r="106" s="14" customFormat="1">
      <c r="A106" s="14"/>
      <c r="B106" s="230"/>
      <c r="C106" s="231"/>
      <c r="D106" s="221" t="s">
        <v>133</v>
      </c>
      <c r="E106" s="232" t="s">
        <v>19</v>
      </c>
      <c r="F106" s="233" t="s">
        <v>135</v>
      </c>
      <c r="G106" s="231"/>
      <c r="H106" s="234">
        <v>1</v>
      </c>
      <c r="I106" s="235"/>
      <c r="J106" s="231"/>
      <c r="K106" s="231"/>
      <c r="L106" s="236"/>
      <c r="M106" s="237"/>
      <c r="N106" s="238"/>
      <c r="O106" s="238"/>
      <c r="P106" s="238"/>
      <c r="Q106" s="238"/>
      <c r="R106" s="238"/>
      <c r="S106" s="238"/>
      <c r="T106" s="239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0" t="s">
        <v>133</v>
      </c>
      <c r="AU106" s="240" t="s">
        <v>82</v>
      </c>
      <c r="AV106" s="14" t="s">
        <v>82</v>
      </c>
      <c r="AW106" s="14" t="s">
        <v>33</v>
      </c>
      <c r="AX106" s="14" t="s">
        <v>72</v>
      </c>
      <c r="AY106" s="240" t="s">
        <v>122</v>
      </c>
    </row>
    <row r="107" s="14" customFormat="1">
      <c r="A107" s="14"/>
      <c r="B107" s="230"/>
      <c r="C107" s="231"/>
      <c r="D107" s="221" t="s">
        <v>133</v>
      </c>
      <c r="E107" s="232" t="s">
        <v>19</v>
      </c>
      <c r="F107" s="233" t="s">
        <v>140</v>
      </c>
      <c r="G107" s="231"/>
      <c r="H107" s="234">
        <v>2</v>
      </c>
      <c r="I107" s="235"/>
      <c r="J107" s="231"/>
      <c r="K107" s="231"/>
      <c r="L107" s="236"/>
      <c r="M107" s="237"/>
      <c r="N107" s="238"/>
      <c r="O107" s="238"/>
      <c r="P107" s="238"/>
      <c r="Q107" s="238"/>
      <c r="R107" s="238"/>
      <c r="S107" s="238"/>
      <c r="T107" s="239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0" t="s">
        <v>133</v>
      </c>
      <c r="AU107" s="240" t="s">
        <v>82</v>
      </c>
      <c r="AV107" s="14" t="s">
        <v>82</v>
      </c>
      <c r="AW107" s="14" t="s">
        <v>33</v>
      </c>
      <c r="AX107" s="14" t="s">
        <v>72</v>
      </c>
      <c r="AY107" s="240" t="s">
        <v>122</v>
      </c>
    </row>
    <row r="108" s="14" customFormat="1">
      <c r="A108" s="14"/>
      <c r="B108" s="230"/>
      <c r="C108" s="231"/>
      <c r="D108" s="221" t="s">
        <v>133</v>
      </c>
      <c r="E108" s="232" t="s">
        <v>19</v>
      </c>
      <c r="F108" s="233" t="s">
        <v>141</v>
      </c>
      <c r="G108" s="231"/>
      <c r="H108" s="234">
        <v>1</v>
      </c>
      <c r="I108" s="235"/>
      <c r="J108" s="231"/>
      <c r="K108" s="231"/>
      <c r="L108" s="236"/>
      <c r="M108" s="237"/>
      <c r="N108" s="238"/>
      <c r="O108" s="238"/>
      <c r="P108" s="238"/>
      <c r="Q108" s="238"/>
      <c r="R108" s="238"/>
      <c r="S108" s="238"/>
      <c r="T108" s="239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0" t="s">
        <v>133</v>
      </c>
      <c r="AU108" s="240" t="s">
        <v>82</v>
      </c>
      <c r="AV108" s="14" t="s">
        <v>82</v>
      </c>
      <c r="AW108" s="14" t="s">
        <v>33</v>
      </c>
      <c r="AX108" s="14" t="s">
        <v>72</v>
      </c>
      <c r="AY108" s="240" t="s">
        <v>122</v>
      </c>
    </row>
    <row r="109" s="2" customFormat="1" ht="16.5" customHeight="1">
      <c r="A109" s="39"/>
      <c r="B109" s="40"/>
      <c r="C109" s="201" t="s">
        <v>142</v>
      </c>
      <c r="D109" s="201" t="s">
        <v>124</v>
      </c>
      <c r="E109" s="202" t="s">
        <v>143</v>
      </c>
      <c r="F109" s="203" t="s">
        <v>144</v>
      </c>
      <c r="G109" s="204" t="s">
        <v>127</v>
      </c>
      <c r="H109" s="205">
        <v>4</v>
      </c>
      <c r="I109" s="206"/>
      <c r="J109" s="207">
        <f>ROUND(I109*H109,2)</f>
        <v>0</v>
      </c>
      <c r="K109" s="203" t="s">
        <v>128</v>
      </c>
      <c r="L109" s="45"/>
      <c r="M109" s="208" t="s">
        <v>19</v>
      </c>
      <c r="N109" s="209" t="s">
        <v>43</v>
      </c>
      <c r="O109" s="85"/>
      <c r="P109" s="210">
        <f>O109*H109</f>
        <v>0</v>
      </c>
      <c r="Q109" s="210">
        <v>0</v>
      </c>
      <c r="R109" s="210">
        <f>Q109*H109</f>
        <v>0</v>
      </c>
      <c r="S109" s="210">
        <v>0</v>
      </c>
      <c r="T109" s="211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2" t="s">
        <v>129</v>
      </c>
      <c r="AT109" s="212" t="s">
        <v>124</v>
      </c>
      <c r="AU109" s="212" t="s">
        <v>82</v>
      </c>
      <c r="AY109" s="18" t="s">
        <v>122</v>
      </c>
      <c r="BE109" s="213">
        <f>IF(N109="základní",J109,0)</f>
        <v>0</v>
      </c>
      <c r="BF109" s="213">
        <f>IF(N109="snížená",J109,0)</f>
        <v>0</v>
      </c>
      <c r="BG109" s="213">
        <f>IF(N109="zákl. přenesená",J109,0)</f>
        <v>0</v>
      </c>
      <c r="BH109" s="213">
        <f>IF(N109="sníž. přenesená",J109,0)</f>
        <v>0</v>
      </c>
      <c r="BI109" s="213">
        <f>IF(N109="nulová",J109,0)</f>
        <v>0</v>
      </c>
      <c r="BJ109" s="18" t="s">
        <v>80</v>
      </c>
      <c r="BK109" s="213">
        <f>ROUND(I109*H109,2)</f>
        <v>0</v>
      </c>
      <c r="BL109" s="18" t="s">
        <v>129</v>
      </c>
      <c r="BM109" s="212" t="s">
        <v>145</v>
      </c>
    </row>
    <row r="110" s="2" customFormat="1">
      <c r="A110" s="39"/>
      <c r="B110" s="40"/>
      <c r="C110" s="41"/>
      <c r="D110" s="214" t="s">
        <v>131</v>
      </c>
      <c r="E110" s="41"/>
      <c r="F110" s="215" t="s">
        <v>146</v>
      </c>
      <c r="G110" s="41"/>
      <c r="H110" s="41"/>
      <c r="I110" s="216"/>
      <c r="J110" s="41"/>
      <c r="K110" s="41"/>
      <c r="L110" s="45"/>
      <c r="M110" s="217"/>
      <c r="N110" s="21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131</v>
      </c>
      <c r="AU110" s="18" t="s">
        <v>82</v>
      </c>
    </row>
    <row r="111" s="13" customFormat="1">
      <c r="A111" s="13"/>
      <c r="B111" s="219"/>
      <c r="C111" s="220"/>
      <c r="D111" s="221" t="s">
        <v>133</v>
      </c>
      <c r="E111" s="222" t="s">
        <v>19</v>
      </c>
      <c r="F111" s="223" t="s">
        <v>134</v>
      </c>
      <c r="G111" s="220"/>
      <c r="H111" s="222" t="s">
        <v>19</v>
      </c>
      <c r="I111" s="224"/>
      <c r="J111" s="220"/>
      <c r="K111" s="220"/>
      <c r="L111" s="225"/>
      <c r="M111" s="226"/>
      <c r="N111" s="227"/>
      <c r="O111" s="227"/>
      <c r="P111" s="227"/>
      <c r="Q111" s="227"/>
      <c r="R111" s="227"/>
      <c r="S111" s="227"/>
      <c r="T111" s="228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29" t="s">
        <v>133</v>
      </c>
      <c r="AU111" s="229" t="s">
        <v>82</v>
      </c>
      <c r="AV111" s="13" t="s">
        <v>80</v>
      </c>
      <c r="AW111" s="13" t="s">
        <v>33</v>
      </c>
      <c r="AX111" s="13" t="s">
        <v>72</v>
      </c>
      <c r="AY111" s="229" t="s">
        <v>122</v>
      </c>
    </row>
    <row r="112" s="14" customFormat="1">
      <c r="A112" s="14"/>
      <c r="B112" s="230"/>
      <c r="C112" s="231"/>
      <c r="D112" s="221" t="s">
        <v>133</v>
      </c>
      <c r="E112" s="232" t="s">
        <v>19</v>
      </c>
      <c r="F112" s="233" t="s">
        <v>147</v>
      </c>
      <c r="G112" s="231"/>
      <c r="H112" s="234">
        <v>3</v>
      </c>
      <c r="I112" s="235"/>
      <c r="J112" s="231"/>
      <c r="K112" s="231"/>
      <c r="L112" s="236"/>
      <c r="M112" s="237"/>
      <c r="N112" s="238"/>
      <c r="O112" s="238"/>
      <c r="P112" s="238"/>
      <c r="Q112" s="238"/>
      <c r="R112" s="238"/>
      <c r="S112" s="238"/>
      <c r="T112" s="239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0" t="s">
        <v>133</v>
      </c>
      <c r="AU112" s="240" t="s">
        <v>82</v>
      </c>
      <c r="AV112" s="14" t="s">
        <v>82</v>
      </c>
      <c r="AW112" s="14" t="s">
        <v>33</v>
      </c>
      <c r="AX112" s="14" t="s">
        <v>72</v>
      </c>
      <c r="AY112" s="240" t="s">
        <v>122</v>
      </c>
    </row>
    <row r="113" s="14" customFormat="1">
      <c r="A113" s="14"/>
      <c r="B113" s="230"/>
      <c r="C113" s="231"/>
      <c r="D113" s="221" t="s">
        <v>133</v>
      </c>
      <c r="E113" s="232" t="s">
        <v>19</v>
      </c>
      <c r="F113" s="233" t="s">
        <v>148</v>
      </c>
      <c r="G113" s="231"/>
      <c r="H113" s="234">
        <v>1</v>
      </c>
      <c r="I113" s="235"/>
      <c r="J113" s="231"/>
      <c r="K113" s="231"/>
      <c r="L113" s="236"/>
      <c r="M113" s="237"/>
      <c r="N113" s="238"/>
      <c r="O113" s="238"/>
      <c r="P113" s="238"/>
      <c r="Q113" s="238"/>
      <c r="R113" s="238"/>
      <c r="S113" s="238"/>
      <c r="T113" s="239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0" t="s">
        <v>133</v>
      </c>
      <c r="AU113" s="240" t="s">
        <v>82</v>
      </c>
      <c r="AV113" s="14" t="s">
        <v>82</v>
      </c>
      <c r="AW113" s="14" t="s">
        <v>33</v>
      </c>
      <c r="AX113" s="14" t="s">
        <v>72</v>
      </c>
      <c r="AY113" s="240" t="s">
        <v>122</v>
      </c>
    </row>
    <row r="114" s="2" customFormat="1" ht="16.5" customHeight="1">
      <c r="A114" s="39"/>
      <c r="B114" s="40"/>
      <c r="C114" s="201" t="s">
        <v>129</v>
      </c>
      <c r="D114" s="201" t="s">
        <v>124</v>
      </c>
      <c r="E114" s="202" t="s">
        <v>149</v>
      </c>
      <c r="F114" s="203" t="s">
        <v>150</v>
      </c>
      <c r="G114" s="204" t="s">
        <v>127</v>
      </c>
      <c r="H114" s="205">
        <v>3</v>
      </c>
      <c r="I114" s="206"/>
      <c r="J114" s="207">
        <f>ROUND(I114*H114,2)</f>
        <v>0</v>
      </c>
      <c r="K114" s="203" t="s">
        <v>128</v>
      </c>
      <c r="L114" s="45"/>
      <c r="M114" s="208" t="s">
        <v>19</v>
      </c>
      <c r="N114" s="209" t="s">
        <v>43</v>
      </c>
      <c r="O114" s="85"/>
      <c r="P114" s="210">
        <f>O114*H114</f>
        <v>0</v>
      </c>
      <c r="Q114" s="210">
        <v>0</v>
      </c>
      <c r="R114" s="210">
        <f>Q114*H114</f>
        <v>0</v>
      </c>
      <c r="S114" s="210">
        <v>0</v>
      </c>
      <c r="T114" s="211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2" t="s">
        <v>129</v>
      </c>
      <c r="AT114" s="212" t="s">
        <v>124</v>
      </c>
      <c r="AU114" s="212" t="s">
        <v>82</v>
      </c>
      <c r="AY114" s="18" t="s">
        <v>122</v>
      </c>
      <c r="BE114" s="213">
        <f>IF(N114="základní",J114,0)</f>
        <v>0</v>
      </c>
      <c r="BF114" s="213">
        <f>IF(N114="snížená",J114,0)</f>
        <v>0</v>
      </c>
      <c r="BG114" s="213">
        <f>IF(N114="zákl. přenesená",J114,0)</f>
        <v>0</v>
      </c>
      <c r="BH114" s="213">
        <f>IF(N114="sníž. přenesená",J114,0)</f>
        <v>0</v>
      </c>
      <c r="BI114" s="213">
        <f>IF(N114="nulová",J114,0)</f>
        <v>0</v>
      </c>
      <c r="BJ114" s="18" t="s">
        <v>80</v>
      </c>
      <c r="BK114" s="213">
        <f>ROUND(I114*H114,2)</f>
        <v>0</v>
      </c>
      <c r="BL114" s="18" t="s">
        <v>129</v>
      </c>
      <c r="BM114" s="212" t="s">
        <v>151</v>
      </c>
    </row>
    <row r="115" s="2" customFormat="1">
      <c r="A115" s="39"/>
      <c r="B115" s="40"/>
      <c r="C115" s="41"/>
      <c r="D115" s="214" t="s">
        <v>131</v>
      </c>
      <c r="E115" s="41"/>
      <c r="F115" s="215" t="s">
        <v>152</v>
      </c>
      <c r="G115" s="41"/>
      <c r="H115" s="41"/>
      <c r="I115" s="216"/>
      <c r="J115" s="41"/>
      <c r="K115" s="41"/>
      <c r="L115" s="45"/>
      <c r="M115" s="217"/>
      <c r="N115" s="21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131</v>
      </c>
      <c r="AU115" s="18" t="s">
        <v>82</v>
      </c>
    </row>
    <row r="116" s="13" customFormat="1">
      <c r="A116" s="13"/>
      <c r="B116" s="219"/>
      <c r="C116" s="220"/>
      <c r="D116" s="221" t="s">
        <v>133</v>
      </c>
      <c r="E116" s="222" t="s">
        <v>19</v>
      </c>
      <c r="F116" s="223" t="s">
        <v>134</v>
      </c>
      <c r="G116" s="220"/>
      <c r="H116" s="222" t="s">
        <v>19</v>
      </c>
      <c r="I116" s="224"/>
      <c r="J116" s="220"/>
      <c r="K116" s="220"/>
      <c r="L116" s="225"/>
      <c r="M116" s="226"/>
      <c r="N116" s="227"/>
      <c r="O116" s="227"/>
      <c r="P116" s="227"/>
      <c r="Q116" s="227"/>
      <c r="R116" s="227"/>
      <c r="S116" s="227"/>
      <c r="T116" s="228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29" t="s">
        <v>133</v>
      </c>
      <c r="AU116" s="229" t="s">
        <v>82</v>
      </c>
      <c r="AV116" s="13" t="s">
        <v>80</v>
      </c>
      <c r="AW116" s="13" t="s">
        <v>33</v>
      </c>
      <c r="AX116" s="13" t="s">
        <v>72</v>
      </c>
      <c r="AY116" s="229" t="s">
        <v>122</v>
      </c>
    </row>
    <row r="117" s="14" customFormat="1">
      <c r="A117" s="14"/>
      <c r="B117" s="230"/>
      <c r="C117" s="231"/>
      <c r="D117" s="221" t="s">
        <v>133</v>
      </c>
      <c r="E117" s="232" t="s">
        <v>19</v>
      </c>
      <c r="F117" s="233" t="s">
        <v>153</v>
      </c>
      <c r="G117" s="231"/>
      <c r="H117" s="234">
        <v>1</v>
      </c>
      <c r="I117" s="235"/>
      <c r="J117" s="231"/>
      <c r="K117" s="231"/>
      <c r="L117" s="236"/>
      <c r="M117" s="237"/>
      <c r="N117" s="238"/>
      <c r="O117" s="238"/>
      <c r="P117" s="238"/>
      <c r="Q117" s="238"/>
      <c r="R117" s="238"/>
      <c r="S117" s="238"/>
      <c r="T117" s="239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0" t="s">
        <v>133</v>
      </c>
      <c r="AU117" s="240" t="s">
        <v>82</v>
      </c>
      <c r="AV117" s="14" t="s">
        <v>82</v>
      </c>
      <c r="AW117" s="14" t="s">
        <v>33</v>
      </c>
      <c r="AX117" s="14" t="s">
        <v>72</v>
      </c>
      <c r="AY117" s="240" t="s">
        <v>122</v>
      </c>
    </row>
    <row r="118" s="14" customFormat="1">
      <c r="A118" s="14"/>
      <c r="B118" s="230"/>
      <c r="C118" s="231"/>
      <c r="D118" s="221" t="s">
        <v>133</v>
      </c>
      <c r="E118" s="232" t="s">
        <v>19</v>
      </c>
      <c r="F118" s="233" t="s">
        <v>154</v>
      </c>
      <c r="G118" s="231"/>
      <c r="H118" s="234">
        <v>1</v>
      </c>
      <c r="I118" s="235"/>
      <c r="J118" s="231"/>
      <c r="K118" s="231"/>
      <c r="L118" s="236"/>
      <c r="M118" s="237"/>
      <c r="N118" s="238"/>
      <c r="O118" s="238"/>
      <c r="P118" s="238"/>
      <c r="Q118" s="238"/>
      <c r="R118" s="238"/>
      <c r="S118" s="238"/>
      <c r="T118" s="239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0" t="s">
        <v>133</v>
      </c>
      <c r="AU118" s="240" t="s">
        <v>82</v>
      </c>
      <c r="AV118" s="14" t="s">
        <v>82</v>
      </c>
      <c r="AW118" s="14" t="s">
        <v>33</v>
      </c>
      <c r="AX118" s="14" t="s">
        <v>72</v>
      </c>
      <c r="AY118" s="240" t="s">
        <v>122</v>
      </c>
    </row>
    <row r="119" s="14" customFormat="1">
      <c r="A119" s="14"/>
      <c r="B119" s="230"/>
      <c r="C119" s="231"/>
      <c r="D119" s="221" t="s">
        <v>133</v>
      </c>
      <c r="E119" s="232" t="s">
        <v>19</v>
      </c>
      <c r="F119" s="233" t="s">
        <v>155</v>
      </c>
      <c r="G119" s="231"/>
      <c r="H119" s="234">
        <v>1</v>
      </c>
      <c r="I119" s="235"/>
      <c r="J119" s="231"/>
      <c r="K119" s="231"/>
      <c r="L119" s="236"/>
      <c r="M119" s="237"/>
      <c r="N119" s="238"/>
      <c r="O119" s="238"/>
      <c r="P119" s="238"/>
      <c r="Q119" s="238"/>
      <c r="R119" s="238"/>
      <c r="S119" s="238"/>
      <c r="T119" s="239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0" t="s">
        <v>133</v>
      </c>
      <c r="AU119" s="240" t="s">
        <v>82</v>
      </c>
      <c r="AV119" s="14" t="s">
        <v>82</v>
      </c>
      <c r="AW119" s="14" t="s">
        <v>33</v>
      </c>
      <c r="AX119" s="14" t="s">
        <v>72</v>
      </c>
      <c r="AY119" s="240" t="s">
        <v>122</v>
      </c>
    </row>
    <row r="120" s="2" customFormat="1" ht="37.8" customHeight="1">
      <c r="A120" s="39"/>
      <c r="B120" s="40"/>
      <c r="C120" s="201" t="s">
        <v>156</v>
      </c>
      <c r="D120" s="201" t="s">
        <v>124</v>
      </c>
      <c r="E120" s="202" t="s">
        <v>157</v>
      </c>
      <c r="F120" s="203" t="s">
        <v>158</v>
      </c>
      <c r="G120" s="204" t="s">
        <v>159</v>
      </c>
      <c r="H120" s="205">
        <v>410</v>
      </c>
      <c r="I120" s="206"/>
      <c r="J120" s="207">
        <f>ROUND(I120*H120,2)</f>
        <v>0</v>
      </c>
      <c r="K120" s="203" t="s">
        <v>128</v>
      </c>
      <c r="L120" s="45"/>
      <c r="M120" s="208" t="s">
        <v>19</v>
      </c>
      <c r="N120" s="209" t="s">
        <v>43</v>
      </c>
      <c r="O120" s="85"/>
      <c r="P120" s="210">
        <f>O120*H120</f>
        <v>0</v>
      </c>
      <c r="Q120" s="210">
        <v>0</v>
      </c>
      <c r="R120" s="210">
        <f>Q120*H120</f>
        <v>0</v>
      </c>
      <c r="S120" s="210">
        <v>0.44</v>
      </c>
      <c r="T120" s="211">
        <f>S120*H120</f>
        <v>180.40000000000001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2" t="s">
        <v>129</v>
      </c>
      <c r="AT120" s="212" t="s">
        <v>124</v>
      </c>
      <c r="AU120" s="212" t="s">
        <v>82</v>
      </c>
      <c r="AY120" s="18" t="s">
        <v>122</v>
      </c>
      <c r="BE120" s="213">
        <f>IF(N120="základní",J120,0)</f>
        <v>0</v>
      </c>
      <c r="BF120" s="213">
        <f>IF(N120="snížená",J120,0)</f>
        <v>0</v>
      </c>
      <c r="BG120" s="213">
        <f>IF(N120="zákl. přenesená",J120,0)</f>
        <v>0</v>
      </c>
      <c r="BH120" s="213">
        <f>IF(N120="sníž. přenesená",J120,0)</f>
        <v>0</v>
      </c>
      <c r="BI120" s="213">
        <f>IF(N120="nulová",J120,0)</f>
        <v>0</v>
      </c>
      <c r="BJ120" s="18" t="s">
        <v>80</v>
      </c>
      <c r="BK120" s="213">
        <f>ROUND(I120*H120,2)</f>
        <v>0</v>
      </c>
      <c r="BL120" s="18" t="s">
        <v>129</v>
      </c>
      <c r="BM120" s="212" t="s">
        <v>160</v>
      </c>
    </row>
    <row r="121" s="2" customFormat="1">
      <c r="A121" s="39"/>
      <c r="B121" s="40"/>
      <c r="C121" s="41"/>
      <c r="D121" s="214" t="s">
        <v>131</v>
      </c>
      <c r="E121" s="41"/>
      <c r="F121" s="215" t="s">
        <v>161</v>
      </c>
      <c r="G121" s="41"/>
      <c r="H121" s="41"/>
      <c r="I121" s="216"/>
      <c r="J121" s="41"/>
      <c r="K121" s="41"/>
      <c r="L121" s="45"/>
      <c r="M121" s="217"/>
      <c r="N121" s="218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131</v>
      </c>
      <c r="AU121" s="18" t="s">
        <v>82</v>
      </c>
    </row>
    <row r="122" s="14" customFormat="1">
      <c r="A122" s="14"/>
      <c r="B122" s="230"/>
      <c r="C122" s="231"/>
      <c r="D122" s="221" t="s">
        <v>133</v>
      </c>
      <c r="E122" s="232" t="s">
        <v>19</v>
      </c>
      <c r="F122" s="233" t="s">
        <v>162</v>
      </c>
      <c r="G122" s="231"/>
      <c r="H122" s="234">
        <v>210</v>
      </c>
      <c r="I122" s="235"/>
      <c r="J122" s="231"/>
      <c r="K122" s="231"/>
      <c r="L122" s="236"/>
      <c r="M122" s="237"/>
      <c r="N122" s="238"/>
      <c r="O122" s="238"/>
      <c r="P122" s="238"/>
      <c r="Q122" s="238"/>
      <c r="R122" s="238"/>
      <c r="S122" s="238"/>
      <c r="T122" s="239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0" t="s">
        <v>133</v>
      </c>
      <c r="AU122" s="240" t="s">
        <v>82</v>
      </c>
      <c r="AV122" s="14" t="s">
        <v>82</v>
      </c>
      <c r="AW122" s="14" t="s">
        <v>33</v>
      </c>
      <c r="AX122" s="14" t="s">
        <v>72</v>
      </c>
      <c r="AY122" s="240" t="s">
        <v>122</v>
      </c>
    </row>
    <row r="123" s="14" customFormat="1">
      <c r="A123" s="14"/>
      <c r="B123" s="230"/>
      <c r="C123" s="231"/>
      <c r="D123" s="221" t="s">
        <v>133</v>
      </c>
      <c r="E123" s="232" t="s">
        <v>19</v>
      </c>
      <c r="F123" s="233" t="s">
        <v>163</v>
      </c>
      <c r="G123" s="231"/>
      <c r="H123" s="234">
        <v>200</v>
      </c>
      <c r="I123" s="235"/>
      <c r="J123" s="231"/>
      <c r="K123" s="231"/>
      <c r="L123" s="236"/>
      <c r="M123" s="237"/>
      <c r="N123" s="238"/>
      <c r="O123" s="238"/>
      <c r="P123" s="238"/>
      <c r="Q123" s="238"/>
      <c r="R123" s="238"/>
      <c r="S123" s="238"/>
      <c r="T123" s="239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0" t="s">
        <v>133</v>
      </c>
      <c r="AU123" s="240" t="s">
        <v>82</v>
      </c>
      <c r="AV123" s="14" t="s">
        <v>82</v>
      </c>
      <c r="AW123" s="14" t="s">
        <v>33</v>
      </c>
      <c r="AX123" s="14" t="s">
        <v>72</v>
      </c>
      <c r="AY123" s="240" t="s">
        <v>122</v>
      </c>
    </row>
    <row r="124" s="2" customFormat="1" ht="33" customHeight="1">
      <c r="A124" s="39"/>
      <c r="B124" s="40"/>
      <c r="C124" s="201" t="s">
        <v>164</v>
      </c>
      <c r="D124" s="201" t="s">
        <v>124</v>
      </c>
      <c r="E124" s="202" t="s">
        <v>165</v>
      </c>
      <c r="F124" s="203" t="s">
        <v>166</v>
      </c>
      <c r="G124" s="204" t="s">
        <v>159</v>
      </c>
      <c r="H124" s="205">
        <v>410</v>
      </c>
      <c r="I124" s="206"/>
      <c r="J124" s="207">
        <f>ROUND(I124*H124,2)</f>
        <v>0</v>
      </c>
      <c r="K124" s="203" t="s">
        <v>128</v>
      </c>
      <c r="L124" s="45"/>
      <c r="M124" s="208" t="s">
        <v>19</v>
      </c>
      <c r="N124" s="209" t="s">
        <v>43</v>
      </c>
      <c r="O124" s="85"/>
      <c r="P124" s="210">
        <f>O124*H124</f>
        <v>0</v>
      </c>
      <c r="Q124" s="210">
        <v>0</v>
      </c>
      <c r="R124" s="210">
        <f>Q124*H124</f>
        <v>0</v>
      </c>
      <c r="S124" s="210">
        <v>0.098000000000000004</v>
      </c>
      <c r="T124" s="211">
        <f>S124*H124</f>
        <v>40.18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2" t="s">
        <v>129</v>
      </c>
      <c r="AT124" s="212" t="s">
        <v>124</v>
      </c>
      <c r="AU124" s="212" t="s">
        <v>82</v>
      </c>
      <c r="AY124" s="18" t="s">
        <v>122</v>
      </c>
      <c r="BE124" s="213">
        <f>IF(N124="základní",J124,0)</f>
        <v>0</v>
      </c>
      <c r="BF124" s="213">
        <f>IF(N124="snížená",J124,0)</f>
        <v>0</v>
      </c>
      <c r="BG124" s="213">
        <f>IF(N124="zákl. přenesená",J124,0)</f>
        <v>0</v>
      </c>
      <c r="BH124" s="213">
        <f>IF(N124="sníž. přenesená",J124,0)</f>
        <v>0</v>
      </c>
      <c r="BI124" s="213">
        <f>IF(N124="nulová",J124,0)</f>
        <v>0</v>
      </c>
      <c r="BJ124" s="18" t="s">
        <v>80</v>
      </c>
      <c r="BK124" s="213">
        <f>ROUND(I124*H124,2)</f>
        <v>0</v>
      </c>
      <c r="BL124" s="18" t="s">
        <v>129</v>
      </c>
      <c r="BM124" s="212" t="s">
        <v>167</v>
      </c>
    </row>
    <row r="125" s="2" customFormat="1">
      <c r="A125" s="39"/>
      <c r="B125" s="40"/>
      <c r="C125" s="41"/>
      <c r="D125" s="214" t="s">
        <v>131</v>
      </c>
      <c r="E125" s="41"/>
      <c r="F125" s="215" t="s">
        <v>168</v>
      </c>
      <c r="G125" s="41"/>
      <c r="H125" s="41"/>
      <c r="I125" s="216"/>
      <c r="J125" s="41"/>
      <c r="K125" s="41"/>
      <c r="L125" s="45"/>
      <c r="M125" s="217"/>
      <c r="N125" s="218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131</v>
      </c>
      <c r="AU125" s="18" t="s">
        <v>82</v>
      </c>
    </row>
    <row r="126" s="14" customFormat="1">
      <c r="A126" s="14"/>
      <c r="B126" s="230"/>
      <c r="C126" s="231"/>
      <c r="D126" s="221" t="s">
        <v>133</v>
      </c>
      <c r="E126" s="232" t="s">
        <v>19</v>
      </c>
      <c r="F126" s="233" t="s">
        <v>162</v>
      </c>
      <c r="G126" s="231"/>
      <c r="H126" s="234">
        <v>210</v>
      </c>
      <c r="I126" s="235"/>
      <c r="J126" s="231"/>
      <c r="K126" s="231"/>
      <c r="L126" s="236"/>
      <c r="M126" s="237"/>
      <c r="N126" s="238"/>
      <c r="O126" s="238"/>
      <c r="P126" s="238"/>
      <c r="Q126" s="238"/>
      <c r="R126" s="238"/>
      <c r="S126" s="238"/>
      <c r="T126" s="239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0" t="s">
        <v>133</v>
      </c>
      <c r="AU126" s="240" t="s">
        <v>82</v>
      </c>
      <c r="AV126" s="14" t="s">
        <v>82</v>
      </c>
      <c r="AW126" s="14" t="s">
        <v>33</v>
      </c>
      <c r="AX126" s="14" t="s">
        <v>72</v>
      </c>
      <c r="AY126" s="240" t="s">
        <v>122</v>
      </c>
    </row>
    <row r="127" s="14" customFormat="1">
      <c r="A127" s="14"/>
      <c r="B127" s="230"/>
      <c r="C127" s="231"/>
      <c r="D127" s="221" t="s">
        <v>133</v>
      </c>
      <c r="E127" s="232" t="s">
        <v>19</v>
      </c>
      <c r="F127" s="233" t="s">
        <v>163</v>
      </c>
      <c r="G127" s="231"/>
      <c r="H127" s="234">
        <v>200</v>
      </c>
      <c r="I127" s="235"/>
      <c r="J127" s="231"/>
      <c r="K127" s="231"/>
      <c r="L127" s="236"/>
      <c r="M127" s="237"/>
      <c r="N127" s="238"/>
      <c r="O127" s="238"/>
      <c r="P127" s="238"/>
      <c r="Q127" s="238"/>
      <c r="R127" s="238"/>
      <c r="S127" s="238"/>
      <c r="T127" s="239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0" t="s">
        <v>133</v>
      </c>
      <c r="AU127" s="240" t="s">
        <v>82</v>
      </c>
      <c r="AV127" s="14" t="s">
        <v>82</v>
      </c>
      <c r="AW127" s="14" t="s">
        <v>33</v>
      </c>
      <c r="AX127" s="14" t="s">
        <v>72</v>
      </c>
      <c r="AY127" s="240" t="s">
        <v>122</v>
      </c>
    </row>
    <row r="128" s="2" customFormat="1" ht="16.5" customHeight="1">
      <c r="A128" s="39"/>
      <c r="B128" s="40"/>
      <c r="C128" s="201" t="s">
        <v>169</v>
      </c>
      <c r="D128" s="201" t="s">
        <v>124</v>
      </c>
      <c r="E128" s="202" t="s">
        <v>170</v>
      </c>
      <c r="F128" s="203" t="s">
        <v>171</v>
      </c>
      <c r="G128" s="204" t="s">
        <v>159</v>
      </c>
      <c r="H128" s="205">
        <v>1226</v>
      </c>
      <c r="I128" s="206"/>
      <c r="J128" s="207">
        <f>ROUND(I128*H128,2)</f>
        <v>0</v>
      </c>
      <c r="K128" s="203" t="s">
        <v>128</v>
      </c>
      <c r="L128" s="45"/>
      <c r="M128" s="208" t="s">
        <v>19</v>
      </c>
      <c r="N128" s="209" t="s">
        <v>43</v>
      </c>
      <c r="O128" s="85"/>
      <c r="P128" s="210">
        <f>O128*H128</f>
        <v>0</v>
      </c>
      <c r="Q128" s="210">
        <v>0</v>
      </c>
      <c r="R128" s="210">
        <f>Q128*H128</f>
        <v>0</v>
      </c>
      <c r="S128" s="210">
        <v>0</v>
      </c>
      <c r="T128" s="21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2" t="s">
        <v>129</v>
      </c>
      <c r="AT128" s="212" t="s">
        <v>124</v>
      </c>
      <c r="AU128" s="212" t="s">
        <v>82</v>
      </c>
      <c r="AY128" s="18" t="s">
        <v>122</v>
      </c>
      <c r="BE128" s="213">
        <f>IF(N128="základní",J128,0)</f>
        <v>0</v>
      </c>
      <c r="BF128" s="213">
        <f>IF(N128="snížená",J128,0)</f>
        <v>0</v>
      </c>
      <c r="BG128" s="213">
        <f>IF(N128="zákl. přenesená",J128,0)</f>
        <v>0</v>
      </c>
      <c r="BH128" s="213">
        <f>IF(N128="sníž. přenesená",J128,0)</f>
        <v>0</v>
      </c>
      <c r="BI128" s="213">
        <f>IF(N128="nulová",J128,0)</f>
        <v>0</v>
      </c>
      <c r="BJ128" s="18" t="s">
        <v>80</v>
      </c>
      <c r="BK128" s="213">
        <f>ROUND(I128*H128,2)</f>
        <v>0</v>
      </c>
      <c r="BL128" s="18" t="s">
        <v>129</v>
      </c>
      <c r="BM128" s="212" t="s">
        <v>172</v>
      </c>
    </row>
    <row r="129" s="2" customFormat="1">
      <c r="A129" s="39"/>
      <c r="B129" s="40"/>
      <c r="C129" s="41"/>
      <c r="D129" s="214" t="s">
        <v>131</v>
      </c>
      <c r="E129" s="41"/>
      <c r="F129" s="215" t="s">
        <v>173</v>
      </c>
      <c r="G129" s="41"/>
      <c r="H129" s="41"/>
      <c r="I129" s="216"/>
      <c r="J129" s="41"/>
      <c r="K129" s="41"/>
      <c r="L129" s="45"/>
      <c r="M129" s="217"/>
      <c r="N129" s="218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131</v>
      </c>
      <c r="AU129" s="18" t="s">
        <v>82</v>
      </c>
    </row>
    <row r="130" s="13" customFormat="1">
      <c r="A130" s="13"/>
      <c r="B130" s="219"/>
      <c r="C130" s="220"/>
      <c r="D130" s="221" t="s">
        <v>133</v>
      </c>
      <c r="E130" s="222" t="s">
        <v>19</v>
      </c>
      <c r="F130" s="223" t="s">
        <v>174</v>
      </c>
      <c r="G130" s="220"/>
      <c r="H130" s="222" t="s">
        <v>19</v>
      </c>
      <c r="I130" s="224"/>
      <c r="J130" s="220"/>
      <c r="K130" s="220"/>
      <c r="L130" s="225"/>
      <c r="M130" s="226"/>
      <c r="N130" s="227"/>
      <c r="O130" s="227"/>
      <c r="P130" s="227"/>
      <c r="Q130" s="227"/>
      <c r="R130" s="227"/>
      <c r="S130" s="227"/>
      <c r="T130" s="22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29" t="s">
        <v>133</v>
      </c>
      <c r="AU130" s="229" t="s">
        <v>82</v>
      </c>
      <c r="AV130" s="13" t="s">
        <v>80</v>
      </c>
      <c r="AW130" s="13" t="s">
        <v>33</v>
      </c>
      <c r="AX130" s="13" t="s">
        <v>72</v>
      </c>
      <c r="AY130" s="229" t="s">
        <v>122</v>
      </c>
    </row>
    <row r="131" s="14" customFormat="1">
      <c r="A131" s="14"/>
      <c r="B131" s="230"/>
      <c r="C131" s="231"/>
      <c r="D131" s="221" t="s">
        <v>133</v>
      </c>
      <c r="E131" s="232" t="s">
        <v>19</v>
      </c>
      <c r="F131" s="233" t="s">
        <v>175</v>
      </c>
      <c r="G131" s="231"/>
      <c r="H131" s="234">
        <v>896.5</v>
      </c>
      <c r="I131" s="235"/>
      <c r="J131" s="231"/>
      <c r="K131" s="231"/>
      <c r="L131" s="236"/>
      <c r="M131" s="237"/>
      <c r="N131" s="238"/>
      <c r="O131" s="238"/>
      <c r="P131" s="238"/>
      <c r="Q131" s="238"/>
      <c r="R131" s="238"/>
      <c r="S131" s="238"/>
      <c r="T131" s="239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0" t="s">
        <v>133</v>
      </c>
      <c r="AU131" s="240" t="s">
        <v>82</v>
      </c>
      <c r="AV131" s="14" t="s">
        <v>82</v>
      </c>
      <c r="AW131" s="14" t="s">
        <v>33</v>
      </c>
      <c r="AX131" s="14" t="s">
        <v>72</v>
      </c>
      <c r="AY131" s="240" t="s">
        <v>122</v>
      </c>
    </row>
    <row r="132" s="14" customFormat="1">
      <c r="A132" s="14"/>
      <c r="B132" s="230"/>
      <c r="C132" s="231"/>
      <c r="D132" s="221" t="s">
        <v>133</v>
      </c>
      <c r="E132" s="232" t="s">
        <v>19</v>
      </c>
      <c r="F132" s="233" t="s">
        <v>176</v>
      </c>
      <c r="G132" s="231"/>
      <c r="H132" s="234">
        <v>426</v>
      </c>
      <c r="I132" s="235"/>
      <c r="J132" s="231"/>
      <c r="K132" s="231"/>
      <c r="L132" s="236"/>
      <c r="M132" s="237"/>
      <c r="N132" s="238"/>
      <c r="O132" s="238"/>
      <c r="P132" s="238"/>
      <c r="Q132" s="238"/>
      <c r="R132" s="238"/>
      <c r="S132" s="238"/>
      <c r="T132" s="239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0" t="s">
        <v>133</v>
      </c>
      <c r="AU132" s="240" t="s">
        <v>82</v>
      </c>
      <c r="AV132" s="14" t="s">
        <v>82</v>
      </c>
      <c r="AW132" s="14" t="s">
        <v>33</v>
      </c>
      <c r="AX132" s="14" t="s">
        <v>72</v>
      </c>
      <c r="AY132" s="240" t="s">
        <v>122</v>
      </c>
    </row>
    <row r="133" s="13" customFormat="1">
      <c r="A133" s="13"/>
      <c r="B133" s="219"/>
      <c r="C133" s="220"/>
      <c r="D133" s="221" t="s">
        <v>133</v>
      </c>
      <c r="E133" s="222" t="s">
        <v>19</v>
      </c>
      <c r="F133" s="223" t="s">
        <v>177</v>
      </c>
      <c r="G133" s="220"/>
      <c r="H133" s="222" t="s">
        <v>19</v>
      </c>
      <c r="I133" s="224"/>
      <c r="J133" s="220"/>
      <c r="K133" s="220"/>
      <c r="L133" s="225"/>
      <c r="M133" s="226"/>
      <c r="N133" s="227"/>
      <c r="O133" s="227"/>
      <c r="P133" s="227"/>
      <c r="Q133" s="227"/>
      <c r="R133" s="227"/>
      <c r="S133" s="227"/>
      <c r="T133" s="22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29" t="s">
        <v>133</v>
      </c>
      <c r="AU133" s="229" t="s">
        <v>82</v>
      </c>
      <c r="AV133" s="13" t="s">
        <v>80</v>
      </c>
      <c r="AW133" s="13" t="s">
        <v>33</v>
      </c>
      <c r="AX133" s="13" t="s">
        <v>72</v>
      </c>
      <c r="AY133" s="229" t="s">
        <v>122</v>
      </c>
    </row>
    <row r="134" s="14" customFormat="1">
      <c r="A134" s="14"/>
      <c r="B134" s="230"/>
      <c r="C134" s="231"/>
      <c r="D134" s="221" t="s">
        <v>133</v>
      </c>
      <c r="E134" s="232" t="s">
        <v>19</v>
      </c>
      <c r="F134" s="233" t="s">
        <v>178</v>
      </c>
      <c r="G134" s="231"/>
      <c r="H134" s="234">
        <v>-212</v>
      </c>
      <c r="I134" s="235"/>
      <c r="J134" s="231"/>
      <c r="K134" s="231"/>
      <c r="L134" s="236"/>
      <c r="M134" s="237"/>
      <c r="N134" s="238"/>
      <c r="O134" s="238"/>
      <c r="P134" s="238"/>
      <c r="Q134" s="238"/>
      <c r="R134" s="238"/>
      <c r="S134" s="238"/>
      <c r="T134" s="23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0" t="s">
        <v>133</v>
      </c>
      <c r="AU134" s="240" t="s">
        <v>82</v>
      </c>
      <c r="AV134" s="14" t="s">
        <v>82</v>
      </c>
      <c r="AW134" s="14" t="s">
        <v>33</v>
      </c>
      <c r="AX134" s="14" t="s">
        <v>72</v>
      </c>
      <c r="AY134" s="240" t="s">
        <v>122</v>
      </c>
    </row>
    <row r="135" s="13" customFormat="1">
      <c r="A135" s="13"/>
      <c r="B135" s="219"/>
      <c r="C135" s="220"/>
      <c r="D135" s="221" t="s">
        <v>133</v>
      </c>
      <c r="E135" s="222" t="s">
        <v>19</v>
      </c>
      <c r="F135" s="223" t="s">
        <v>179</v>
      </c>
      <c r="G135" s="220"/>
      <c r="H135" s="222" t="s">
        <v>19</v>
      </c>
      <c r="I135" s="224"/>
      <c r="J135" s="220"/>
      <c r="K135" s="220"/>
      <c r="L135" s="225"/>
      <c r="M135" s="226"/>
      <c r="N135" s="227"/>
      <c r="O135" s="227"/>
      <c r="P135" s="227"/>
      <c r="Q135" s="227"/>
      <c r="R135" s="227"/>
      <c r="S135" s="227"/>
      <c r="T135" s="22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29" t="s">
        <v>133</v>
      </c>
      <c r="AU135" s="229" t="s">
        <v>82</v>
      </c>
      <c r="AV135" s="13" t="s">
        <v>80</v>
      </c>
      <c r="AW135" s="13" t="s">
        <v>33</v>
      </c>
      <c r="AX135" s="13" t="s">
        <v>72</v>
      </c>
      <c r="AY135" s="229" t="s">
        <v>122</v>
      </c>
    </row>
    <row r="136" s="14" customFormat="1">
      <c r="A136" s="14"/>
      <c r="B136" s="230"/>
      <c r="C136" s="231"/>
      <c r="D136" s="221" t="s">
        <v>133</v>
      </c>
      <c r="E136" s="232" t="s">
        <v>19</v>
      </c>
      <c r="F136" s="233" t="s">
        <v>180</v>
      </c>
      <c r="G136" s="231"/>
      <c r="H136" s="234">
        <v>86</v>
      </c>
      <c r="I136" s="235"/>
      <c r="J136" s="231"/>
      <c r="K136" s="231"/>
      <c r="L136" s="236"/>
      <c r="M136" s="237"/>
      <c r="N136" s="238"/>
      <c r="O136" s="238"/>
      <c r="P136" s="238"/>
      <c r="Q136" s="238"/>
      <c r="R136" s="238"/>
      <c r="S136" s="238"/>
      <c r="T136" s="23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0" t="s">
        <v>133</v>
      </c>
      <c r="AU136" s="240" t="s">
        <v>82</v>
      </c>
      <c r="AV136" s="14" t="s">
        <v>82</v>
      </c>
      <c r="AW136" s="14" t="s">
        <v>33</v>
      </c>
      <c r="AX136" s="14" t="s">
        <v>72</v>
      </c>
      <c r="AY136" s="240" t="s">
        <v>122</v>
      </c>
    </row>
    <row r="137" s="14" customFormat="1">
      <c r="A137" s="14"/>
      <c r="B137" s="230"/>
      <c r="C137" s="231"/>
      <c r="D137" s="221" t="s">
        <v>133</v>
      </c>
      <c r="E137" s="232" t="s">
        <v>19</v>
      </c>
      <c r="F137" s="233" t="s">
        <v>181</v>
      </c>
      <c r="G137" s="231"/>
      <c r="H137" s="234">
        <v>87</v>
      </c>
      <c r="I137" s="235"/>
      <c r="J137" s="231"/>
      <c r="K137" s="231"/>
      <c r="L137" s="236"/>
      <c r="M137" s="237"/>
      <c r="N137" s="238"/>
      <c r="O137" s="238"/>
      <c r="P137" s="238"/>
      <c r="Q137" s="238"/>
      <c r="R137" s="238"/>
      <c r="S137" s="238"/>
      <c r="T137" s="23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0" t="s">
        <v>133</v>
      </c>
      <c r="AU137" s="240" t="s">
        <v>82</v>
      </c>
      <c r="AV137" s="14" t="s">
        <v>82</v>
      </c>
      <c r="AW137" s="14" t="s">
        <v>33</v>
      </c>
      <c r="AX137" s="14" t="s">
        <v>72</v>
      </c>
      <c r="AY137" s="240" t="s">
        <v>122</v>
      </c>
    </row>
    <row r="138" s="14" customFormat="1">
      <c r="A138" s="14"/>
      <c r="B138" s="230"/>
      <c r="C138" s="231"/>
      <c r="D138" s="221" t="s">
        <v>133</v>
      </c>
      <c r="E138" s="232" t="s">
        <v>19</v>
      </c>
      <c r="F138" s="233" t="s">
        <v>182</v>
      </c>
      <c r="G138" s="231"/>
      <c r="H138" s="234">
        <v>-57.5</v>
      </c>
      <c r="I138" s="235"/>
      <c r="J138" s="231"/>
      <c r="K138" s="231"/>
      <c r="L138" s="236"/>
      <c r="M138" s="237"/>
      <c r="N138" s="238"/>
      <c r="O138" s="238"/>
      <c r="P138" s="238"/>
      <c r="Q138" s="238"/>
      <c r="R138" s="238"/>
      <c r="S138" s="238"/>
      <c r="T138" s="23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0" t="s">
        <v>133</v>
      </c>
      <c r="AU138" s="240" t="s">
        <v>82</v>
      </c>
      <c r="AV138" s="14" t="s">
        <v>82</v>
      </c>
      <c r="AW138" s="14" t="s">
        <v>33</v>
      </c>
      <c r="AX138" s="14" t="s">
        <v>72</v>
      </c>
      <c r="AY138" s="240" t="s">
        <v>122</v>
      </c>
    </row>
    <row r="139" s="2" customFormat="1" ht="21.75" customHeight="1">
      <c r="A139" s="39"/>
      <c r="B139" s="40"/>
      <c r="C139" s="201" t="s">
        <v>183</v>
      </c>
      <c r="D139" s="201" t="s">
        <v>124</v>
      </c>
      <c r="E139" s="202" t="s">
        <v>184</v>
      </c>
      <c r="F139" s="203" t="s">
        <v>185</v>
      </c>
      <c r="G139" s="204" t="s">
        <v>186</v>
      </c>
      <c r="H139" s="205">
        <v>454.30500000000001</v>
      </c>
      <c r="I139" s="206"/>
      <c r="J139" s="207">
        <f>ROUND(I139*H139,2)</f>
        <v>0</v>
      </c>
      <c r="K139" s="203" t="s">
        <v>128</v>
      </c>
      <c r="L139" s="45"/>
      <c r="M139" s="208" t="s">
        <v>19</v>
      </c>
      <c r="N139" s="209" t="s">
        <v>43</v>
      </c>
      <c r="O139" s="85"/>
      <c r="P139" s="210">
        <f>O139*H139</f>
        <v>0</v>
      </c>
      <c r="Q139" s="210">
        <v>0</v>
      </c>
      <c r="R139" s="210">
        <f>Q139*H139</f>
        <v>0</v>
      </c>
      <c r="S139" s="210">
        <v>0</v>
      </c>
      <c r="T139" s="21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2" t="s">
        <v>129</v>
      </c>
      <c r="AT139" s="212" t="s">
        <v>124</v>
      </c>
      <c r="AU139" s="212" t="s">
        <v>82</v>
      </c>
      <c r="AY139" s="18" t="s">
        <v>122</v>
      </c>
      <c r="BE139" s="213">
        <f>IF(N139="základní",J139,0)</f>
        <v>0</v>
      </c>
      <c r="BF139" s="213">
        <f>IF(N139="snížená",J139,0)</f>
        <v>0</v>
      </c>
      <c r="BG139" s="213">
        <f>IF(N139="zákl. přenesená",J139,0)</f>
        <v>0</v>
      </c>
      <c r="BH139" s="213">
        <f>IF(N139="sníž. přenesená",J139,0)</f>
        <v>0</v>
      </c>
      <c r="BI139" s="213">
        <f>IF(N139="nulová",J139,0)</f>
        <v>0</v>
      </c>
      <c r="BJ139" s="18" t="s">
        <v>80</v>
      </c>
      <c r="BK139" s="213">
        <f>ROUND(I139*H139,2)</f>
        <v>0</v>
      </c>
      <c r="BL139" s="18" t="s">
        <v>129</v>
      </c>
      <c r="BM139" s="212" t="s">
        <v>187</v>
      </c>
    </row>
    <row r="140" s="2" customFormat="1">
      <c r="A140" s="39"/>
      <c r="B140" s="40"/>
      <c r="C140" s="41"/>
      <c r="D140" s="214" t="s">
        <v>131</v>
      </c>
      <c r="E140" s="41"/>
      <c r="F140" s="215" t="s">
        <v>188</v>
      </c>
      <c r="G140" s="41"/>
      <c r="H140" s="41"/>
      <c r="I140" s="216"/>
      <c r="J140" s="41"/>
      <c r="K140" s="41"/>
      <c r="L140" s="45"/>
      <c r="M140" s="217"/>
      <c r="N140" s="218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131</v>
      </c>
      <c r="AU140" s="18" t="s">
        <v>82</v>
      </c>
    </row>
    <row r="141" s="13" customFormat="1">
      <c r="A141" s="13"/>
      <c r="B141" s="219"/>
      <c r="C141" s="220"/>
      <c r="D141" s="221" t="s">
        <v>133</v>
      </c>
      <c r="E141" s="222" t="s">
        <v>19</v>
      </c>
      <c r="F141" s="223" t="s">
        <v>189</v>
      </c>
      <c r="G141" s="220"/>
      <c r="H141" s="222" t="s">
        <v>19</v>
      </c>
      <c r="I141" s="224"/>
      <c r="J141" s="220"/>
      <c r="K141" s="220"/>
      <c r="L141" s="225"/>
      <c r="M141" s="226"/>
      <c r="N141" s="227"/>
      <c r="O141" s="227"/>
      <c r="P141" s="227"/>
      <c r="Q141" s="227"/>
      <c r="R141" s="227"/>
      <c r="S141" s="227"/>
      <c r="T141" s="22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29" t="s">
        <v>133</v>
      </c>
      <c r="AU141" s="229" t="s">
        <v>82</v>
      </c>
      <c r="AV141" s="13" t="s">
        <v>80</v>
      </c>
      <c r="AW141" s="13" t="s">
        <v>33</v>
      </c>
      <c r="AX141" s="13" t="s">
        <v>72</v>
      </c>
      <c r="AY141" s="229" t="s">
        <v>122</v>
      </c>
    </row>
    <row r="142" s="14" customFormat="1">
      <c r="A142" s="14"/>
      <c r="B142" s="230"/>
      <c r="C142" s="231"/>
      <c r="D142" s="221" t="s">
        <v>133</v>
      </c>
      <c r="E142" s="232" t="s">
        <v>19</v>
      </c>
      <c r="F142" s="233" t="s">
        <v>190</v>
      </c>
      <c r="G142" s="231"/>
      <c r="H142" s="234">
        <v>31.32</v>
      </c>
      <c r="I142" s="235"/>
      <c r="J142" s="231"/>
      <c r="K142" s="231"/>
      <c r="L142" s="236"/>
      <c r="M142" s="237"/>
      <c r="N142" s="238"/>
      <c r="O142" s="238"/>
      <c r="P142" s="238"/>
      <c r="Q142" s="238"/>
      <c r="R142" s="238"/>
      <c r="S142" s="238"/>
      <c r="T142" s="23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0" t="s">
        <v>133</v>
      </c>
      <c r="AU142" s="240" t="s">
        <v>82</v>
      </c>
      <c r="AV142" s="14" t="s">
        <v>82</v>
      </c>
      <c r="AW142" s="14" t="s">
        <v>33</v>
      </c>
      <c r="AX142" s="14" t="s">
        <v>72</v>
      </c>
      <c r="AY142" s="240" t="s">
        <v>122</v>
      </c>
    </row>
    <row r="143" s="14" customFormat="1">
      <c r="A143" s="14"/>
      <c r="B143" s="230"/>
      <c r="C143" s="231"/>
      <c r="D143" s="221" t="s">
        <v>133</v>
      </c>
      <c r="E143" s="232" t="s">
        <v>19</v>
      </c>
      <c r="F143" s="233" t="s">
        <v>191</v>
      </c>
      <c r="G143" s="231"/>
      <c r="H143" s="234">
        <v>-2.9399999999999999</v>
      </c>
      <c r="I143" s="235"/>
      <c r="J143" s="231"/>
      <c r="K143" s="231"/>
      <c r="L143" s="236"/>
      <c r="M143" s="237"/>
      <c r="N143" s="238"/>
      <c r="O143" s="238"/>
      <c r="P143" s="238"/>
      <c r="Q143" s="238"/>
      <c r="R143" s="238"/>
      <c r="S143" s="238"/>
      <c r="T143" s="23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0" t="s">
        <v>133</v>
      </c>
      <c r="AU143" s="240" t="s">
        <v>82</v>
      </c>
      <c r="AV143" s="14" t="s">
        <v>82</v>
      </c>
      <c r="AW143" s="14" t="s">
        <v>33</v>
      </c>
      <c r="AX143" s="14" t="s">
        <v>72</v>
      </c>
      <c r="AY143" s="240" t="s">
        <v>122</v>
      </c>
    </row>
    <row r="144" s="13" customFormat="1">
      <c r="A144" s="13"/>
      <c r="B144" s="219"/>
      <c r="C144" s="220"/>
      <c r="D144" s="221" t="s">
        <v>133</v>
      </c>
      <c r="E144" s="222" t="s">
        <v>19</v>
      </c>
      <c r="F144" s="223" t="s">
        <v>192</v>
      </c>
      <c r="G144" s="220"/>
      <c r="H144" s="222" t="s">
        <v>19</v>
      </c>
      <c r="I144" s="224"/>
      <c r="J144" s="220"/>
      <c r="K144" s="220"/>
      <c r="L144" s="225"/>
      <c r="M144" s="226"/>
      <c r="N144" s="227"/>
      <c r="O144" s="227"/>
      <c r="P144" s="227"/>
      <c r="Q144" s="227"/>
      <c r="R144" s="227"/>
      <c r="S144" s="227"/>
      <c r="T144" s="22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29" t="s">
        <v>133</v>
      </c>
      <c r="AU144" s="229" t="s">
        <v>82</v>
      </c>
      <c r="AV144" s="13" t="s">
        <v>80</v>
      </c>
      <c r="AW144" s="13" t="s">
        <v>33</v>
      </c>
      <c r="AX144" s="13" t="s">
        <v>72</v>
      </c>
      <c r="AY144" s="229" t="s">
        <v>122</v>
      </c>
    </row>
    <row r="145" s="14" customFormat="1">
      <c r="A145" s="14"/>
      <c r="B145" s="230"/>
      <c r="C145" s="231"/>
      <c r="D145" s="221" t="s">
        <v>133</v>
      </c>
      <c r="E145" s="232" t="s">
        <v>19</v>
      </c>
      <c r="F145" s="233" t="s">
        <v>193</v>
      </c>
      <c r="G145" s="231"/>
      <c r="H145" s="234">
        <v>134.47499999999999</v>
      </c>
      <c r="I145" s="235"/>
      <c r="J145" s="231"/>
      <c r="K145" s="231"/>
      <c r="L145" s="236"/>
      <c r="M145" s="237"/>
      <c r="N145" s="238"/>
      <c r="O145" s="238"/>
      <c r="P145" s="238"/>
      <c r="Q145" s="238"/>
      <c r="R145" s="238"/>
      <c r="S145" s="238"/>
      <c r="T145" s="23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0" t="s">
        <v>133</v>
      </c>
      <c r="AU145" s="240" t="s">
        <v>82</v>
      </c>
      <c r="AV145" s="14" t="s">
        <v>82</v>
      </c>
      <c r="AW145" s="14" t="s">
        <v>33</v>
      </c>
      <c r="AX145" s="14" t="s">
        <v>72</v>
      </c>
      <c r="AY145" s="240" t="s">
        <v>122</v>
      </c>
    </row>
    <row r="146" s="14" customFormat="1">
      <c r="A146" s="14"/>
      <c r="B146" s="230"/>
      <c r="C146" s="231"/>
      <c r="D146" s="221" t="s">
        <v>133</v>
      </c>
      <c r="E146" s="232" t="s">
        <v>19</v>
      </c>
      <c r="F146" s="233" t="s">
        <v>194</v>
      </c>
      <c r="G146" s="231"/>
      <c r="H146" s="234">
        <v>63.899999999999999</v>
      </c>
      <c r="I146" s="235"/>
      <c r="J146" s="231"/>
      <c r="K146" s="231"/>
      <c r="L146" s="236"/>
      <c r="M146" s="237"/>
      <c r="N146" s="238"/>
      <c r="O146" s="238"/>
      <c r="P146" s="238"/>
      <c r="Q146" s="238"/>
      <c r="R146" s="238"/>
      <c r="S146" s="238"/>
      <c r="T146" s="23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0" t="s">
        <v>133</v>
      </c>
      <c r="AU146" s="240" t="s">
        <v>82</v>
      </c>
      <c r="AV146" s="14" t="s">
        <v>82</v>
      </c>
      <c r="AW146" s="14" t="s">
        <v>33</v>
      </c>
      <c r="AX146" s="14" t="s">
        <v>72</v>
      </c>
      <c r="AY146" s="240" t="s">
        <v>122</v>
      </c>
    </row>
    <row r="147" s="13" customFormat="1">
      <c r="A147" s="13"/>
      <c r="B147" s="219"/>
      <c r="C147" s="220"/>
      <c r="D147" s="221" t="s">
        <v>133</v>
      </c>
      <c r="E147" s="222" t="s">
        <v>19</v>
      </c>
      <c r="F147" s="223" t="s">
        <v>195</v>
      </c>
      <c r="G147" s="220"/>
      <c r="H147" s="222" t="s">
        <v>19</v>
      </c>
      <c r="I147" s="224"/>
      <c r="J147" s="220"/>
      <c r="K147" s="220"/>
      <c r="L147" s="225"/>
      <c r="M147" s="226"/>
      <c r="N147" s="227"/>
      <c r="O147" s="227"/>
      <c r="P147" s="227"/>
      <c r="Q147" s="227"/>
      <c r="R147" s="227"/>
      <c r="S147" s="227"/>
      <c r="T147" s="22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29" t="s">
        <v>133</v>
      </c>
      <c r="AU147" s="229" t="s">
        <v>82</v>
      </c>
      <c r="AV147" s="13" t="s">
        <v>80</v>
      </c>
      <c r="AW147" s="13" t="s">
        <v>33</v>
      </c>
      <c r="AX147" s="13" t="s">
        <v>72</v>
      </c>
      <c r="AY147" s="229" t="s">
        <v>122</v>
      </c>
    </row>
    <row r="148" s="14" customFormat="1">
      <c r="A148" s="14"/>
      <c r="B148" s="230"/>
      <c r="C148" s="231"/>
      <c r="D148" s="221" t="s">
        <v>133</v>
      </c>
      <c r="E148" s="232" t="s">
        <v>19</v>
      </c>
      <c r="F148" s="233" t="s">
        <v>196</v>
      </c>
      <c r="G148" s="231"/>
      <c r="H148" s="234">
        <v>-63.600000000000001</v>
      </c>
      <c r="I148" s="235"/>
      <c r="J148" s="231"/>
      <c r="K148" s="231"/>
      <c r="L148" s="236"/>
      <c r="M148" s="237"/>
      <c r="N148" s="238"/>
      <c r="O148" s="238"/>
      <c r="P148" s="238"/>
      <c r="Q148" s="238"/>
      <c r="R148" s="238"/>
      <c r="S148" s="238"/>
      <c r="T148" s="23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0" t="s">
        <v>133</v>
      </c>
      <c r="AU148" s="240" t="s">
        <v>82</v>
      </c>
      <c r="AV148" s="14" t="s">
        <v>82</v>
      </c>
      <c r="AW148" s="14" t="s">
        <v>33</v>
      </c>
      <c r="AX148" s="14" t="s">
        <v>72</v>
      </c>
      <c r="AY148" s="240" t="s">
        <v>122</v>
      </c>
    </row>
    <row r="149" s="13" customFormat="1">
      <c r="A149" s="13"/>
      <c r="B149" s="219"/>
      <c r="C149" s="220"/>
      <c r="D149" s="221" t="s">
        <v>133</v>
      </c>
      <c r="E149" s="222" t="s">
        <v>19</v>
      </c>
      <c r="F149" s="223" t="s">
        <v>179</v>
      </c>
      <c r="G149" s="220"/>
      <c r="H149" s="222" t="s">
        <v>19</v>
      </c>
      <c r="I149" s="224"/>
      <c r="J149" s="220"/>
      <c r="K149" s="220"/>
      <c r="L149" s="225"/>
      <c r="M149" s="226"/>
      <c r="N149" s="227"/>
      <c r="O149" s="227"/>
      <c r="P149" s="227"/>
      <c r="Q149" s="227"/>
      <c r="R149" s="227"/>
      <c r="S149" s="227"/>
      <c r="T149" s="22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29" t="s">
        <v>133</v>
      </c>
      <c r="AU149" s="229" t="s">
        <v>82</v>
      </c>
      <c r="AV149" s="13" t="s">
        <v>80</v>
      </c>
      <c r="AW149" s="13" t="s">
        <v>33</v>
      </c>
      <c r="AX149" s="13" t="s">
        <v>72</v>
      </c>
      <c r="AY149" s="229" t="s">
        <v>122</v>
      </c>
    </row>
    <row r="150" s="14" customFormat="1">
      <c r="A150" s="14"/>
      <c r="B150" s="230"/>
      <c r="C150" s="231"/>
      <c r="D150" s="221" t="s">
        <v>133</v>
      </c>
      <c r="E150" s="232" t="s">
        <v>19</v>
      </c>
      <c r="F150" s="233" t="s">
        <v>197</v>
      </c>
      <c r="G150" s="231"/>
      <c r="H150" s="234">
        <v>12.9</v>
      </c>
      <c r="I150" s="235"/>
      <c r="J150" s="231"/>
      <c r="K150" s="231"/>
      <c r="L150" s="236"/>
      <c r="M150" s="237"/>
      <c r="N150" s="238"/>
      <c r="O150" s="238"/>
      <c r="P150" s="238"/>
      <c r="Q150" s="238"/>
      <c r="R150" s="238"/>
      <c r="S150" s="238"/>
      <c r="T150" s="23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0" t="s">
        <v>133</v>
      </c>
      <c r="AU150" s="240" t="s">
        <v>82</v>
      </c>
      <c r="AV150" s="14" t="s">
        <v>82</v>
      </c>
      <c r="AW150" s="14" t="s">
        <v>33</v>
      </c>
      <c r="AX150" s="14" t="s">
        <v>72</v>
      </c>
      <c r="AY150" s="240" t="s">
        <v>122</v>
      </c>
    </row>
    <row r="151" s="14" customFormat="1">
      <c r="A151" s="14"/>
      <c r="B151" s="230"/>
      <c r="C151" s="231"/>
      <c r="D151" s="221" t="s">
        <v>133</v>
      </c>
      <c r="E151" s="232" t="s">
        <v>19</v>
      </c>
      <c r="F151" s="233" t="s">
        <v>198</v>
      </c>
      <c r="G151" s="231"/>
      <c r="H151" s="234">
        <v>-17.25</v>
      </c>
      <c r="I151" s="235"/>
      <c r="J151" s="231"/>
      <c r="K151" s="231"/>
      <c r="L151" s="236"/>
      <c r="M151" s="237"/>
      <c r="N151" s="238"/>
      <c r="O151" s="238"/>
      <c r="P151" s="238"/>
      <c r="Q151" s="238"/>
      <c r="R151" s="238"/>
      <c r="S151" s="238"/>
      <c r="T151" s="23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0" t="s">
        <v>133</v>
      </c>
      <c r="AU151" s="240" t="s">
        <v>82</v>
      </c>
      <c r="AV151" s="14" t="s">
        <v>82</v>
      </c>
      <c r="AW151" s="14" t="s">
        <v>33</v>
      </c>
      <c r="AX151" s="14" t="s">
        <v>72</v>
      </c>
      <c r="AY151" s="240" t="s">
        <v>122</v>
      </c>
    </row>
    <row r="152" s="14" customFormat="1">
      <c r="A152" s="14"/>
      <c r="B152" s="230"/>
      <c r="C152" s="231"/>
      <c r="D152" s="221" t="s">
        <v>133</v>
      </c>
      <c r="E152" s="232" t="s">
        <v>19</v>
      </c>
      <c r="F152" s="233" t="s">
        <v>199</v>
      </c>
      <c r="G152" s="231"/>
      <c r="H152" s="234">
        <v>295.5</v>
      </c>
      <c r="I152" s="235"/>
      <c r="J152" s="231"/>
      <c r="K152" s="231"/>
      <c r="L152" s="236"/>
      <c r="M152" s="237"/>
      <c r="N152" s="238"/>
      <c r="O152" s="238"/>
      <c r="P152" s="238"/>
      <c r="Q152" s="238"/>
      <c r="R152" s="238"/>
      <c r="S152" s="238"/>
      <c r="T152" s="23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0" t="s">
        <v>133</v>
      </c>
      <c r="AU152" s="240" t="s">
        <v>82</v>
      </c>
      <c r="AV152" s="14" t="s">
        <v>82</v>
      </c>
      <c r="AW152" s="14" t="s">
        <v>33</v>
      </c>
      <c r="AX152" s="14" t="s">
        <v>72</v>
      </c>
      <c r="AY152" s="240" t="s">
        <v>122</v>
      </c>
    </row>
    <row r="153" s="2" customFormat="1" ht="24.15" customHeight="1">
      <c r="A153" s="39"/>
      <c r="B153" s="40"/>
      <c r="C153" s="201" t="s">
        <v>200</v>
      </c>
      <c r="D153" s="201" t="s">
        <v>124</v>
      </c>
      <c r="E153" s="202" t="s">
        <v>201</v>
      </c>
      <c r="F153" s="203" t="s">
        <v>202</v>
      </c>
      <c r="G153" s="204" t="s">
        <v>186</v>
      </c>
      <c r="H153" s="205">
        <v>45.450000000000003</v>
      </c>
      <c r="I153" s="206"/>
      <c r="J153" s="207">
        <f>ROUND(I153*H153,2)</f>
        <v>0</v>
      </c>
      <c r="K153" s="203" t="s">
        <v>128</v>
      </c>
      <c r="L153" s="45"/>
      <c r="M153" s="208" t="s">
        <v>19</v>
      </c>
      <c r="N153" s="209" t="s">
        <v>43</v>
      </c>
      <c r="O153" s="85"/>
      <c r="P153" s="210">
        <f>O153*H153</f>
        <v>0</v>
      </c>
      <c r="Q153" s="210">
        <v>0</v>
      </c>
      <c r="R153" s="210">
        <f>Q153*H153</f>
        <v>0</v>
      </c>
      <c r="S153" s="210">
        <v>0</v>
      </c>
      <c r="T153" s="21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12" t="s">
        <v>129</v>
      </c>
      <c r="AT153" s="212" t="s">
        <v>124</v>
      </c>
      <c r="AU153" s="212" t="s">
        <v>82</v>
      </c>
      <c r="AY153" s="18" t="s">
        <v>122</v>
      </c>
      <c r="BE153" s="213">
        <f>IF(N153="základní",J153,0)</f>
        <v>0</v>
      </c>
      <c r="BF153" s="213">
        <f>IF(N153="snížená",J153,0)</f>
        <v>0</v>
      </c>
      <c r="BG153" s="213">
        <f>IF(N153="zákl. přenesená",J153,0)</f>
        <v>0</v>
      </c>
      <c r="BH153" s="213">
        <f>IF(N153="sníž. přenesená",J153,0)</f>
        <v>0</v>
      </c>
      <c r="BI153" s="213">
        <f>IF(N153="nulová",J153,0)</f>
        <v>0</v>
      </c>
      <c r="BJ153" s="18" t="s">
        <v>80</v>
      </c>
      <c r="BK153" s="213">
        <f>ROUND(I153*H153,2)</f>
        <v>0</v>
      </c>
      <c r="BL153" s="18" t="s">
        <v>129</v>
      </c>
      <c r="BM153" s="212" t="s">
        <v>203</v>
      </c>
    </row>
    <row r="154" s="2" customFormat="1">
      <c r="A154" s="39"/>
      <c r="B154" s="40"/>
      <c r="C154" s="41"/>
      <c r="D154" s="214" t="s">
        <v>131</v>
      </c>
      <c r="E154" s="41"/>
      <c r="F154" s="215" t="s">
        <v>204</v>
      </c>
      <c r="G154" s="41"/>
      <c r="H154" s="41"/>
      <c r="I154" s="216"/>
      <c r="J154" s="41"/>
      <c r="K154" s="41"/>
      <c r="L154" s="45"/>
      <c r="M154" s="217"/>
      <c r="N154" s="218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131</v>
      </c>
      <c r="AU154" s="18" t="s">
        <v>82</v>
      </c>
    </row>
    <row r="155" s="13" customFormat="1">
      <c r="A155" s="13"/>
      <c r="B155" s="219"/>
      <c r="C155" s="220"/>
      <c r="D155" s="221" t="s">
        <v>133</v>
      </c>
      <c r="E155" s="222" t="s">
        <v>19</v>
      </c>
      <c r="F155" s="223" t="s">
        <v>205</v>
      </c>
      <c r="G155" s="220"/>
      <c r="H155" s="222" t="s">
        <v>19</v>
      </c>
      <c r="I155" s="224"/>
      <c r="J155" s="220"/>
      <c r="K155" s="220"/>
      <c r="L155" s="225"/>
      <c r="M155" s="226"/>
      <c r="N155" s="227"/>
      <c r="O155" s="227"/>
      <c r="P155" s="227"/>
      <c r="Q155" s="227"/>
      <c r="R155" s="227"/>
      <c r="S155" s="227"/>
      <c r="T155" s="22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29" t="s">
        <v>133</v>
      </c>
      <c r="AU155" s="229" t="s">
        <v>82</v>
      </c>
      <c r="AV155" s="13" t="s">
        <v>80</v>
      </c>
      <c r="AW155" s="13" t="s">
        <v>33</v>
      </c>
      <c r="AX155" s="13" t="s">
        <v>72</v>
      </c>
      <c r="AY155" s="229" t="s">
        <v>122</v>
      </c>
    </row>
    <row r="156" s="14" customFormat="1">
      <c r="A156" s="14"/>
      <c r="B156" s="230"/>
      <c r="C156" s="231"/>
      <c r="D156" s="221" t="s">
        <v>133</v>
      </c>
      <c r="E156" s="232" t="s">
        <v>19</v>
      </c>
      <c r="F156" s="233" t="s">
        <v>206</v>
      </c>
      <c r="G156" s="231"/>
      <c r="H156" s="234">
        <v>51.75</v>
      </c>
      <c r="I156" s="235"/>
      <c r="J156" s="231"/>
      <c r="K156" s="231"/>
      <c r="L156" s="236"/>
      <c r="M156" s="237"/>
      <c r="N156" s="238"/>
      <c r="O156" s="238"/>
      <c r="P156" s="238"/>
      <c r="Q156" s="238"/>
      <c r="R156" s="238"/>
      <c r="S156" s="238"/>
      <c r="T156" s="23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0" t="s">
        <v>133</v>
      </c>
      <c r="AU156" s="240" t="s">
        <v>82</v>
      </c>
      <c r="AV156" s="14" t="s">
        <v>82</v>
      </c>
      <c r="AW156" s="14" t="s">
        <v>33</v>
      </c>
      <c r="AX156" s="14" t="s">
        <v>72</v>
      </c>
      <c r="AY156" s="240" t="s">
        <v>122</v>
      </c>
    </row>
    <row r="157" s="14" customFormat="1">
      <c r="A157" s="14"/>
      <c r="B157" s="230"/>
      <c r="C157" s="231"/>
      <c r="D157" s="221" t="s">
        <v>133</v>
      </c>
      <c r="E157" s="232" t="s">
        <v>19</v>
      </c>
      <c r="F157" s="233" t="s">
        <v>207</v>
      </c>
      <c r="G157" s="231"/>
      <c r="H157" s="234">
        <v>3.1499999999999999</v>
      </c>
      <c r="I157" s="235"/>
      <c r="J157" s="231"/>
      <c r="K157" s="231"/>
      <c r="L157" s="236"/>
      <c r="M157" s="237"/>
      <c r="N157" s="238"/>
      <c r="O157" s="238"/>
      <c r="P157" s="238"/>
      <c r="Q157" s="238"/>
      <c r="R157" s="238"/>
      <c r="S157" s="238"/>
      <c r="T157" s="23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0" t="s">
        <v>133</v>
      </c>
      <c r="AU157" s="240" t="s">
        <v>82</v>
      </c>
      <c r="AV157" s="14" t="s">
        <v>82</v>
      </c>
      <c r="AW157" s="14" t="s">
        <v>33</v>
      </c>
      <c r="AX157" s="14" t="s">
        <v>72</v>
      </c>
      <c r="AY157" s="240" t="s">
        <v>122</v>
      </c>
    </row>
    <row r="158" s="14" customFormat="1">
      <c r="A158" s="14"/>
      <c r="B158" s="230"/>
      <c r="C158" s="231"/>
      <c r="D158" s="221" t="s">
        <v>133</v>
      </c>
      <c r="E158" s="232" t="s">
        <v>19</v>
      </c>
      <c r="F158" s="233" t="s">
        <v>208</v>
      </c>
      <c r="G158" s="231"/>
      <c r="H158" s="234">
        <v>-11.699999999999999</v>
      </c>
      <c r="I158" s="235"/>
      <c r="J158" s="231"/>
      <c r="K158" s="231"/>
      <c r="L158" s="236"/>
      <c r="M158" s="237"/>
      <c r="N158" s="238"/>
      <c r="O158" s="238"/>
      <c r="P158" s="238"/>
      <c r="Q158" s="238"/>
      <c r="R158" s="238"/>
      <c r="S158" s="238"/>
      <c r="T158" s="239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0" t="s">
        <v>133</v>
      </c>
      <c r="AU158" s="240" t="s">
        <v>82</v>
      </c>
      <c r="AV158" s="14" t="s">
        <v>82</v>
      </c>
      <c r="AW158" s="14" t="s">
        <v>33</v>
      </c>
      <c r="AX158" s="14" t="s">
        <v>72</v>
      </c>
      <c r="AY158" s="240" t="s">
        <v>122</v>
      </c>
    </row>
    <row r="159" s="14" customFormat="1">
      <c r="A159" s="14"/>
      <c r="B159" s="230"/>
      <c r="C159" s="231"/>
      <c r="D159" s="221" t="s">
        <v>133</v>
      </c>
      <c r="E159" s="232" t="s">
        <v>19</v>
      </c>
      <c r="F159" s="233" t="s">
        <v>209</v>
      </c>
      <c r="G159" s="231"/>
      <c r="H159" s="234">
        <v>2.25</v>
      </c>
      <c r="I159" s="235"/>
      <c r="J159" s="231"/>
      <c r="K159" s="231"/>
      <c r="L159" s="236"/>
      <c r="M159" s="237"/>
      <c r="N159" s="238"/>
      <c r="O159" s="238"/>
      <c r="P159" s="238"/>
      <c r="Q159" s="238"/>
      <c r="R159" s="238"/>
      <c r="S159" s="238"/>
      <c r="T159" s="23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0" t="s">
        <v>133</v>
      </c>
      <c r="AU159" s="240" t="s">
        <v>82</v>
      </c>
      <c r="AV159" s="14" t="s">
        <v>82</v>
      </c>
      <c r="AW159" s="14" t="s">
        <v>33</v>
      </c>
      <c r="AX159" s="14" t="s">
        <v>72</v>
      </c>
      <c r="AY159" s="240" t="s">
        <v>122</v>
      </c>
    </row>
    <row r="160" s="2" customFormat="1" ht="16.5" customHeight="1">
      <c r="A160" s="39"/>
      <c r="B160" s="40"/>
      <c r="C160" s="201" t="s">
        <v>210</v>
      </c>
      <c r="D160" s="201" t="s">
        <v>124</v>
      </c>
      <c r="E160" s="202" t="s">
        <v>211</v>
      </c>
      <c r="F160" s="203" t="s">
        <v>212</v>
      </c>
      <c r="G160" s="204" t="s">
        <v>186</v>
      </c>
      <c r="H160" s="205">
        <v>9.1359999999999992</v>
      </c>
      <c r="I160" s="206"/>
      <c r="J160" s="207">
        <f>ROUND(I160*H160,2)</f>
        <v>0</v>
      </c>
      <c r="K160" s="203" t="s">
        <v>128</v>
      </c>
      <c r="L160" s="45"/>
      <c r="M160" s="208" t="s">
        <v>19</v>
      </c>
      <c r="N160" s="209" t="s">
        <v>43</v>
      </c>
      <c r="O160" s="85"/>
      <c r="P160" s="210">
        <f>O160*H160</f>
        <v>0</v>
      </c>
      <c r="Q160" s="210">
        <v>0</v>
      </c>
      <c r="R160" s="210">
        <f>Q160*H160</f>
        <v>0</v>
      </c>
      <c r="S160" s="210">
        <v>0</v>
      </c>
      <c r="T160" s="21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12" t="s">
        <v>129</v>
      </c>
      <c r="AT160" s="212" t="s">
        <v>124</v>
      </c>
      <c r="AU160" s="212" t="s">
        <v>82</v>
      </c>
      <c r="AY160" s="18" t="s">
        <v>122</v>
      </c>
      <c r="BE160" s="213">
        <f>IF(N160="základní",J160,0)</f>
        <v>0</v>
      </c>
      <c r="BF160" s="213">
        <f>IF(N160="snížená",J160,0)</f>
        <v>0</v>
      </c>
      <c r="BG160" s="213">
        <f>IF(N160="zákl. přenesená",J160,0)</f>
        <v>0</v>
      </c>
      <c r="BH160" s="213">
        <f>IF(N160="sníž. přenesená",J160,0)</f>
        <v>0</v>
      </c>
      <c r="BI160" s="213">
        <f>IF(N160="nulová",J160,0)</f>
        <v>0</v>
      </c>
      <c r="BJ160" s="18" t="s">
        <v>80</v>
      </c>
      <c r="BK160" s="213">
        <f>ROUND(I160*H160,2)</f>
        <v>0</v>
      </c>
      <c r="BL160" s="18" t="s">
        <v>129</v>
      </c>
      <c r="BM160" s="212" t="s">
        <v>213</v>
      </c>
    </row>
    <row r="161" s="2" customFormat="1">
      <c r="A161" s="39"/>
      <c r="B161" s="40"/>
      <c r="C161" s="41"/>
      <c r="D161" s="214" t="s">
        <v>131</v>
      </c>
      <c r="E161" s="41"/>
      <c r="F161" s="215" t="s">
        <v>214</v>
      </c>
      <c r="G161" s="41"/>
      <c r="H161" s="41"/>
      <c r="I161" s="216"/>
      <c r="J161" s="41"/>
      <c r="K161" s="41"/>
      <c r="L161" s="45"/>
      <c r="M161" s="217"/>
      <c r="N161" s="218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131</v>
      </c>
      <c r="AU161" s="18" t="s">
        <v>82</v>
      </c>
    </row>
    <row r="162" s="14" customFormat="1">
      <c r="A162" s="14"/>
      <c r="B162" s="230"/>
      <c r="C162" s="231"/>
      <c r="D162" s="221" t="s">
        <v>133</v>
      </c>
      <c r="E162" s="232" t="s">
        <v>19</v>
      </c>
      <c r="F162" s="233" t="s">
        <v>215</v>
      </c>
      <c r="G162" s="231"/>
      <c r="H162" s="234">
        <v>2.7360000000000002</v>
      </c>
      <c r="I162" s="235"/>
      <c r="J162" s="231"/>
      <c r="K162" s="231"/>
      <c r="L162" s="236"/>
      <c r="M162" s="237"/>
      <c r="N162" s="238"/>
      <c r="O162" s="238"/>
      <c r="P162" s="238"/>
      <c r="Q162" s="238"/>
      <c r="R162" s="238"/>
      <c r="S162" s="238"/>
      <c r="T162" s="23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0" t="s">
        <v>133</v>
      </c>
      <c r="AU162" s="240" t="s">
        <v>82</v>
      </c>
      <c r="AV162" s="14" t="s">
        <v>82</v>
      </c>
      <c r="AW162" s="14" t="s">
        <v>33</v>
      </c>
      <c r="AX162" s="14" t="s">
        <v>72</v>
      </c>
      <c r="AY162" s="240" t="s">
        <v>122</v>
      </c>
    </row>
    <row r="163" s="14" customFormat="1">
      <c r="A163" s="14"/>
      <c r="B163" s="230"/>
      <c r="C163" s="231"/>
      <c r="D163" s="221" t="s">
        <v>133</v>
      </c>
      <c r="E163" s="232" t="s">
        <v>19</v>
      </c>
      <c r="F163" s="233" t="s">
        <v>216</v>
      </c>
      <c r="G163" s="231"/>
      <c r="H163" s="234">
        <v>6.4000000000000004</v>
      </c>
      <c r="I163" s="235"/>
      <c r="J163" s="231"/>
      <c r="K163" s="231"/>
      <c r="L163" s="236"/>
      <c r="M163" s="237"/>
      <c r="N163" s="238"/>
      <c r="O163" s="238"/>
      <c r="P163" s="238"/>
      <c r="Q163" s="238"/>
      <c r="R163" s="238"/>
      <c r="S163" s="238"/>
      <c r="T163" s="23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0" t="s">
        <v>133</v>
      </c>
      <c r="AU163" s="240" t="s">
        <v>82</v>
      </c>
      <c r="AV163" s="14" t="s">
        <v>82</v>
      </c>
      <c r="AW163" s="14" t="s">
        <v>33</v>
      </c>
      <c r="AX163" s="14" t="s">
        <v>72</v>
      </c>
      <c r="AY163" s="240" t="s">
        <v>122</v>
      </c>
    </row>
    <row r="164" s="2" customFormat="1" ht="24.15" customHeight="1">
      <c r="A164" s="39"/>
      <c r="B164" s="40"/>
      <c r="C164" s="201" t="s">
        <v>217</v>
      </c>
      <c r="D164" s="201" t="s">
        <v>124</v>
      </c>
      <c r="E164" s="202" t="s">
        <v>218</v>
      </c>
      <c r="F164" s="203" t="s">
        <v>219</v>
      </c>
      <c r="G164" s="204" t="s">
        <v>127</v>
      </c>
      <c r="H164" s="205">
        <v>1</v>
      </c>
      <c r="I164" s="206"/>
      <c r="J164" s="207">
        <f>ROUND(I164*H164,2)</f>
        <v>0</v>
      </c>
      <c r="K164" s="203" t="s">
        <v>128</v>
      </c>
      <c r="L164" s="45"/>
      <c r="M164" s="208" t="s">
        <v>19</v>
      </c>
      <c r="N164" s="209" t="s">
        <v>43</v>
      </c>
      <c r="O164" s="85"/>
      <c r="P164" s="210">
        <f>O164*H164</f>
        <v>0</v>
      </c>
      <c r="Q164" s="210">
        <v>0</v>
      </c>
      <c r="R164" s="210">
        <f>Q164*H164</f>
        <v>0</v>
      </c>
      <c r="S164" s="210">
        <v>0</v>
      </c>
      <c r="T164" s="21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2" t="s">
        <v>129</v>
      </c>
      <c r="AT164" s="212" t="s">
        <v>124</v>
      </c>
      <c r="AU164" s="212" t="s">
        <v>82</v>
      </c>
      <c r="AY164" s="18" t="s">
        <v>122</v>
      </c>
      <c r="BE164" s="213">
        <f>IF(N164="základní",J164,0)</f>
        <v>0</v>
      </c>
      <c r="BF164" s="213">
        <f>IF(N164="snížená",J164,0)</f>
        <v>0</v>
      </c>
      <c r="BG164" s="213">
        <f>IF(N164="zákl. přenesená",J164,0)</f>
        <v>0</v>
      </c>
      <c r="BH164" s="213">
        <f>IF(N164="sníž. přenesená",J164,0)</f>
        <v>0</v>
      </c>
      <c r="BI164" s="213">
        <f>IF(N164="nulová",J164,0)</f>
        <v>0</v>
      </c>
      <c r="BJ164" s="18" t="s">
        <v>80</v>
      </c>
      <c r="BK164" s="213">
        <f>ROUND(I164*H164,2)</f>
        <v>0</v>
      </c>
      <c r="BL164" s="18" t="s">
        <v>129</v>
      </c>
      <c r="BM164" s="212" t="s">
        <v>220</v>
      </c>
    </row>
    <row r="165" s="2" customFormat="1">
      <c r="A165" s="39"/>
      <c r="B165" s="40"/>
      <c r="C165" s="41"/>
      <c r="D165" s="214" t="s">
        <v>131</v>
      </c>
      <c r="E165" s="41"/>
      <c r="F165" s="215" t="s">
        <v>221</v>
      </c>
      <c r="G165" s="41"/>
      <c r="H165" s="41"/>
      <c r="I165" s="216"/>
      <c r="J165" s="41"/>
      <c r="K165" s="41"/>
      <c r="L165" s="45"/>
      <c r="M165" s="217"/>
      <c r="N165" s="218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131</v>
      </c>
      <c r="AU165" s="18" t="s">
        <v>82</v>
      </c>
    </row>
    <row r="166" s="13" customFormat="1">
      <c r="A166" s="13"/>
      <c r="B166" s="219"/>
      <c r="C166" s="220"/>
      <c r="D166" s="221" t="s">
        <v>133</v>
      </c>
      <c r="E166" s="222" t="s">
        <v>19</v>
      </c>
      <c r="F166" s="223" t="s">
        <v>134</v>
      </c>
      <c r="G166" s="220"/>
      <c r="H166" s="222" t="s">
        <v>19</v>
      </c>
      <c r="I166" s="224"/>
      <c r="J166" s="220"/>
      <c r="K166" s="220"/>
      <c r="L166" s="225"/>
      <c r="M166" s="226"/>
      <c r="N166" s="227"/>
      <c r="O166" s="227"/>
      <c r="P166" s="227"/>
      <c r="Q166" s="227"/>
      <c r="R166" s="227"/>
      <c r="S166" s="227"/>
      <c r="T166" s="22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29" t="s">
        <v>133</v>
      </c>
      <c r="AU166" s="229" t="s">
        <v>82</v>
      </c>
      <c r="AV166" s="13" t="s">
        <v>80</v>
      </c>
      <c r="AW166" s="13" t="s">
        <v>33</v>
      </c>
      <c r="AX166" s="13" t="s">
        <v>72</v>
      </c>
      <c r="AY166" s="229" t="s">
        <v>122</v>
      </c>
    </row>
    <row r="167" s="14" customFormat="1">
      <c r="A167" s="14"/>
      <c r="B167" s="230"/>
      <c r="C167" s="231"/>
      <c r="D167" s="221" t="s">
        <v>133</v>
      </c>
      <c r="E167" s="232" t="s">
        <v>19</v>
      </c>
      <c r="F167" s="233" t="s">
        <v>135</v>
      </c>
      <c r="G167" s="231"/>
      <c r="H167" s="234">
        <v>1</v>
      </c>
      <c r="I167" s="235"/>
      <c r="J167" s="231"/>
      <c r="K167" s="231"/>
      <c r="L167" s="236"/>
      <c r="M167" s="237"/>
      <c r="N167" s="238"/>
      <c r="O167" s="238"/>
      <c r="P167" s="238"/>
      <c r="Q167" s="238"/>
      <c r="R167" s="238"/>
      <c r="S167" s="238"/>
      <c r="T167" s="23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0" t="s">
        <v>133</v>
      </c>
      <c r="AU167" s="240" t="s">
        <v>82</v>
      </c>
      <c r="AV167" s="14" t="s">
        <v>82</v>
      </c>
      <c r="AW167" s="14" t="s">
        <v>33</v>
      </c>
      <c r="AX167" s="14" t="s">
        <v>72</v>
      </c>
      <c r="AY167" s="240" t="s">
        <v>122</v>
      </c>
    </row>
    <row r="168" s="2" customFormat="1" ht="24.15" customHeight="1">
      <c r="A168" s="39"/>
      <c r="B168" s="40"/>
      <c r="C168" s="201" t="s">
        <v>8</v>
      </c>
      <c r="D168" s="201" t="s">
        <v>124</v>
      </c>
      <c r="E168" s="202" t="s">
        <v>222</v>
      </c>
      <c r="F168" s="203" t="s">
        <v>223</v>
      </c>
      <c r="G168" s="204" t="s">
        <v>127</v>
      </c>
      <c r="H168" s="205">
        <v>4</v>
      </c>
      <c r="I168" s="206"/>
      <c r="J168" s="207">
        <f>ROUND(I168*H168,2)</f>
        <v>0</v>
      </c>
      <c r="K168" s="203" t="s">
        <v>128</v>
      </c>
      <c r="L168" s="45"/>
      <c r="M168" s="208" t="s">
        <v>19</v>
      </c>
      <c r="N168" s="209" t="s">
        <v>43</v>
      </c>
      <c r="O168" s="85"/>
      <c r="P168" s="210">
        <f>O168*H168</f>
        <v>0</v>
      </c>
      <c r="Q168" s="210">
        <v>0</v>
      </c>
      <c r="R168" s="210">
        <f>Q168*H168</f>
        <v>0</v>
      </c>
      <c r="S168" s="210">
        <v>0</v>
      </c>
      <c r="T168" s="21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12" t="s">
        <v>129</v>
      </c>
      <c r="AT168" s="212" t="s">
        <v>124</v>
      </c>
      <c r="AU168" s="212" t="s">
        <v>82</v>
      </c>
      <c r="AY168" s="18" t="s">
        <v>122</v>
      </c>
      <c r="BE168" s="213">
        <f>IF(N168="základní",J168,0)</f>
        <v>0</v>
      </c>
      <c r="BF168" s="213">
        <f>IF(N168="snížená",J168,0)</f>
        <v>0</v>
      </c>
      <c r="BG168" s="213">
        <f>IF(N168="zákl. přenesená",J168,0)</f>
        <v>0</v>
      </c>
      <c r="BH168" s="213">
        <f>IF(N168="sníž. přenesená",J168,0)</f>
        <v>0</v>
      </c>
      <c r="BI168" s="213">
        <f>IF(N168="nulová",J168,0)</f>
        <v>0</v>
      </c>
      <c r="BJ168" s="18" t="s">
        <v>80</v>
      </c>
      <c r="BK168" s="213">
        <f>ROUND(I168*H168,2)</f>
        <v>0</v>
      </c>
      <c r="BL168" s="18" t="s">
        <v>129</v>
      </c>
      <c r="BM168" s="212" t="s">
        <v>224</v>
      </c>
    </row>
    <row r="169" s="2" customFormat="1">
      <c r="A169" s="39"/>
      <c r="B169" s="40"/>
      <c r="C169" s="41"/>
      <c r="D169" s="214" t="s">
        <v>131</v>
      </c>
      <c r="E169" s="41"/>
      <c r="F169" s="215" t="s">
        <v>225</v>
      </c>
      <c r="G169" s="41"/>
      <c r="H169" s="41"/>
      <c r="I169" s="216"/>
      <c r="J169" s="41"/>
      <c r="K169" s="41"/>
      <c r="L169" s="45"/>
      <c r="M169" s="217"/>
      <c r="N169" s="218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131</v>
      </c>
      <c r="AU169" s="18" t="s">
        <v>82</v>
      </c>
    </row>
    <row r="170" s="13" customFormat="1">
      <c r="A170" s="13"/>
      <c r="B170" s="219"/>
      <c r="C170" s="220"/>
      <c r="D170" s="221" t="s">
        <v>133</v>
      </c>
      <c r="E170" s="222" t="s">
        <v>19</v>
      </c>
      <c r="F170" s="223" t="s">
        <v>134</v>
      </c>
      <c r="G170" s="220"/>
      <c r="H170" s="222" t="s">
        <v>19</v>
      </c>
      <c r="I170" s="224"/>
      <c r="J170" s="220"/>
      <c r="K170" s="220"/>
      <c r="L170" s="225"/>
      <c r="M170" s="226"/>
      <c r="N170" s="227"/>
      <c r="O170" s="227"/>
      <c r="P170" s="227"/>
      <c r="Q170" s="227"/>
      <c r="R170" s="227"/>
      <c r="S170" s="227"/>
      <c r="T170" s="22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29" t="s">
        <v>133</v>
      </c>
      <c r="AU170" s="229" t="s">
        <v>82</v>
      </c>
      <c r="AV170" s="13" t="s">
        <v>80</v>
      </c>
      <c r="AW170" s="13" t="s">
        <v>33</v>
      </c>
      <c r="AX170" s="13" t="s">
        <v>72</v>
      </c>
      <c r="AY170" s="229" t="s">
        <v>122</v>
      </c>
    </row>
    <row r="171" s="14" customFormat="1">
      <c r="A171" s="14"/>
      <c r="B171" s="230"/>
      <c r="C171" s="231"/>
      <c r="D171" s="221" t="s">
        <v>133</v>
      </c>
      <c r="E171" s="232" t="s">
        <v>19</v>
      </c>
      <c r="F171" s="233" t="s">
        <v>135</v>
      </c>
      <c r="G171" s="231"/>
      <c r="H171" s="234">
        <v>1</v>
      </c>
      <c r="I171" s="235"/>
      <c r="J171" s="231"/>
      <c r="K171" s="231"/>
      <c r="L171" s="236"/>
      <c r="M171" s="237"/>
      <c r="N171" s="238"/>
      <c r="O171" s="238"/>
      <c r="P171" s="238"/>
      <c r="Q171" s="238"/>
      <c r="R171" s="238"/>
      <c r="S171" s="238"/>
      <c r="T171" s="23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0" t="s">
        <v>133</v>
      </c>
      <c r="AU171" s="240" t="s">
        <v>82</v>
      </c>
      <c r="AV171" s="14" t="s">
        <v>82</v>
      </c>
      <c r="AW171" s="14" t="s">
        <v>33</v>
      </c>
      <c r="AX171" s="14" t="s">
        <v>72</v>
      </c>
      <c r="AY171" s="240" t="s">
        <v>122</v>
      </c>
    </row>
    <row r="172" s="14" customFormat="1">
      <c r="A172" s="14"/>
      <c r="B172" s="230"/>
      <c r="C172" s="231"/>
      <c r="D172" s="221" t="s">
        <v>133</v>
      </c>
      <c r="E172" s="232" t="s">
        <v>19</v>
      </c>
      <c r="F172" s="233" t="s">
        <v>140</v>
      </c>
      <c r="G172" s="231"/>
      <c r="H172" s="234">
        <v>2</v>
      </c>
      <c r="I172" s="235"/>
      <c r="J172" s="231"/>
      <c r="K172" s="231"/>
      <c r="L172" s="236"/>
      <c r="M172" s="237"/>
      <c r="N172" s="238"/>
      <c r="O172" s="238"/>
      <c r="P172" s="238"/>
      <c r="Q172" s="238"/>
      <c r="R172" s="238"/>
      <c r="S172" s="238"/>
      <c r="T172" s="23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0" t="s">
        <v>133</v>
      </c>
      <c r="AU172" s="240" t="s">
        <v>82</v>
      </c>
      <c r="AV172" s="14" t="s">
        <v>82</v>
      </c>
      <c r="AW172" s="14" t="s">
        <v>33</v>
      </c>
      <c r="AX172" s="14" t="s">
        <v>72</v>
      </c>
      <c r="AY172" s="240" t="s">
        <v>122</v>
      </c>
    </row>
    <row r="173" s="14" customFormat="1">
      <c r="A173" s="14"/>
      <c r="B173" s="230"/>
      <c r="C173" s="231"/>
      <c r="D173" s="221" t="s">
        <v>133</v>
      </c>
      <c r="E173" s="232" t="s">
        <v>19</v>
      </c>
      <c r="F173" s="233" t="s">
        <v>141</v>
      </c>
      <c r="G173" s="231"/>
      <c r="H173" s="234">
        <v>1</v>
      </c>
      <c r="I173" s="235"/>
      <c r="J173" s="231"/>
      <c r="K173" s="231"/>
      <c r="L173" s="236"/>
      <c r="M173" s="237"/>
      <c r="N173" s="238"/>
      <c r="O173" s="238"/>
      <c r="P173" s="238"/>
      <c r="Q173" s="238"/>
      <c r="R173" s="238"/>
      <c r="S173" s="238"/>
      <c r="T173" s="23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0" t="s">
        <v>133</v>
      </c>
      <c r="AU173" s="240" t="s">
        <v>82</v>
      </c>
      <c r="AV173" s="14" t="s">
        <v>82</v>
      </c>
      <c r="AW173" s="14" t="s">
        <v>33</v>
      </c>
      <c r="AX173" s="14" t="s">
        <v>72</v>
      </c>
      <c r="AY173" s="240" t="s">
        <v>122</v>
      </c>
    </row>
    <row r="174" s="2" customFormat="1" ht="24.15" customHeight="1">
      <c r="A174" s="39"/>
      <c r="B174" s="40"/>
      <c r="C174" s="201" t="s">
        <v>226</v>
      </c>
      <c r="D174" s="201" t="s">
        <v>124</v>
      </c>
      <c r="E174" s="202" t="s">
        <v>227</v>
      </c>
      <c r="F174" s="203" t="s">
        <v>228</v>
      </c>
      <c r="G174" s="204" t="s">
        <v>127</v>
      </c>
      <c r="H174" s="205">
        <v>4</v>
      </c>
      <c r="I174" s="206"/>
      <c r="J174" s="207">
        <f>ROUND(I174*H174,2)</f>
        <v>0</v>
      </c>
      <c r="K174" s="203" t="s">
        <v>128</v>
      </c>
      <c r="L174" s="45"/>
      <c r="M174" s="208" t="s">
        <v>19</v>
      </c>
      <c r="N174" s="209" t="s">
        <v>43</v>
      </c>
      <c r="O174" s="85"/>
      <c r="P174" s="210">
        <f>O174*H174</f>
        <v>0</v>
      </c>
      <c r="Q174" s="210">
        <v>0</v>
      </c>
      <c r="R174" s="210">
        <f>Q174*H174</f>
        <v>0</v>
      </c>
      <c r="S174" s="210">
        <v>0</v>
      </c>
      <c r="T174" s="21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2" t="s">
        <v>129</v>
      </c>
      <c r="AT174" s="212" t="s">
        <v>124</v>
      </c>
      <c r="AU174" s="212" t="s">
        <v>82</v>
      </c>
      <c r="AY174" s="18" t="s">
        <v>122</v>
      </c>
      <c r="BE174" s="213">
        <f>IF(N174="základní",J174,0)</f>
        <v>0</v>
      </c>
      <c r="BF174" s="213">
        <f>IF(N174="snížená",J174,0)</f>
        <v>0</v>
      </c>
      <c r="BG174" s="213">
        <f>IF(N174="zákl. přenesená",J174,0)</f>
        <v>0</v>
      </c>
      <c r="BH174" s="213">
        <f>IF(N174="sníž. přenesená",J174,0)</f>
        <v>0</v>
      </c>
      <c r="BI174" s="213">
        <f>IF(N174="nulová",J174,0)</f>
        <v>0</v>
      </c>
      <c r="BJ174" s="18" t="s">
        <v>80</v>
      </c>
      <c r="BK174" s="213">
        <f>ROUND(I174*H174,2)</f>
        <v>0</v>
      </c>
      <c r="BL174" s="18" t="s">
        <v>129</v>
      </c>
      <c r="BM174" s="212" t="s">
        <v>229</v>
      </c>
    </row>
    <row r="175" s="2" customFormat="1">
      <c r="A175" s="39"/>
      <c r="B175" s="40"/>
      <c r="C175" s="41"/>
      <c r="D175" s="214" t="s">
        <v>131</v>
      </c>
      <c r="E175" s="41"/>
      <c r="F175" s="215" t="s">
        <v>230</v>
      </c>
      <c r="G175" s="41"/>
      <c r="H175" s="41"/>
      <c r="I175" s="216"/>
      <c r="J175" s="41"/>
      <c r="K175" s="41"/>
      <c r="L175" s="45"/>
      <c r="M175" s="217"/>
      <c r="N175" s="218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131</v>
      </c>
      <c r="AU175" s="18" t="s">
        <v>82</v>
      </c>
    </row>
    <row r="176" s="13" customFormat="1">
      <c r="A176" s="13"/>
      <c r="B176" s="219"/>
      <c r="C176" s="220"/>
      <c r="D176" s="221" t="s">
        <v>133</v>
      </c>
      <c r="E176" s="222" t="s">
        <v>19</v>
      </c>
      <c r="F176" s="223" t="s">
        <v>134</v>
      </c>
      <c r="G176" s="220"/>
      <c r="H176" s="222" t="s">
        <v>19</v>
      </c>
      <c r="I176" s="224"/>
      <c r="J176" s="220"/>
      <c r="K176" s="220"/>
      <c r="L176" s="225"/>
      <c r="M176" s="226"/>
      <c r="N176" s="227"/>
      <c r="O176" s="227"/>
      <c r="P176" s="227"/>
      <c r="Q176" s="227"/>
      <c r="R176" s="227"/>
      <c r="S176" s="227"/>
      <c r="T176" s="22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29" t="s">
        <v>133</v>
      </c>
      <c r="AU176" s="229" t="s">
        <v>82</v>
      </c>
      <c r="AV176" s="13" t="s">
        <v>80</v>
      </c>
      <c r="AW176" s="13" t="s">
        <v>33</v>
      </c>
      <c r="AX176" s="13" t="s">
        <v>72</v>
      </c>
      <c r="AY176" s="229" t="s">
        <v>122</v>
      </c>
    </row>
    <row r="177" s="14" customFormat="1">
      <c r="A177" s="14"/>
      <c r="B177" s="230"/>
      <c r="C177" s="231"/>
      <c r="D177" s="221" t="s">
        <v>133</v>
      </c>
      <c r="E177" s="232" t="s">
        <v>19</v>
      </c>
      <c r="F177" s="233" t="s">
        <v>147</v>
      </c>
      <c r="G177" s="231"/>
      <c r="H177" s="234">
        <v>3</v>
      </c>
      <c r="I177" s="235"/>
      <c r="J177" s="231"/>
      <c r="K177" s="231"/>
      <c r="L177" s="236"/>
      <c r="M177" s="237"/>
      <c r="N177" s="238"/>
      <c r="O177" s="238"/>
      <c r="P177" s="238"/>
      <c r="Q177" s="238"/>
      <c r="R177" s="238"/>
      <c r="S177" s="238"/>
      <c r="T177" s="239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0" t="s">
        <v>133</v>
      </c>
      <c r="AU177" s="240" t="s">
        <v>82</v>
      </c>
      <c r="AV177" s="14" t="s">
        <v>82</v>
      </c>
      <c r="AW177" s="14" t="s">
        <v>33</v>
      </c>
      <c r="AX177" s="14" t="s">
        <v>72</v>
      </c>
      <c r="AY177" s="240" t="s">
        <v>122</v>
      </c>
    </row>
    <row r="178" s="14" customFormat="1">
      <c r="A178" s="14"/>
      <c r="B178" s="230"/>
      <c r="C178" s="231"/>
      <c r="D178" s="221" t="s">
        <v>133</v>
      </c>
      <c r="E178" s="232" t="s">
        <v>19</v>
      </c>
      <c r="F178" s="233" t="s">
        <v>148</v>
      </c>
      <c r="G178" s="231"/>
      <c r="H178" s="234">
        <v>1</v>
      </c>
      <c r="I178" s="235"/>
      <c r="J178" s="231"/>
      <c r="K178" s="231"/>
      <c r="L178" s="236"/>
      <c r="M178" s="237"/>
      <c r="N178" s="238"/>
      <c r="O178" s="238"/>
      <c r="P178" s="238"/>
      <c r="Q178" s="238"/>
      <c r="R178" s="238"/>
      <c r="S178" s="238"/>
      <c r="T178" s="23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0" t="s">
        <v>133</v>
      </c>
      <c r="AU178" s="240" t="s">
        <v>82</v>
      </c>
      <c r="AV178" s="14" t="s">
        <v>82</v>
      </c>
      <c r="AW178" s="14" t="s">
        <v>33</v>
      </c>
      <c r="AX178" s="14" t="s">
        <v>72</v>
      </c>
      <c r="AY178" s="240" t="s">
        <v>122</v>
      </c>
    </row>
    <row r="179" s="2" customFormat="1" ht="24.15" customHeight="1">
      <c r="A179" s="39"/>
      <c r="B179" s="40"/>
      <c r="C179" s="201" t="s">
        <v>231</v>
      </c>
      <c r="D179" s="201" t="s">
        <v>124</v>
      </c>
      <c r="E179" s="202" t="s">
        <v>232</v>
      </c>
      <c r="F179" s="203" t="s">
        <v>233</v>
      </c>
      <c r="G179" s="204" t="s">
        <v>127</v>
      </c>
      <c r="H179" s="205">
        <v>3</v>
      </c>
      <c r="I179" s="206"/>
      <c r="J179" s="207">
        <f>ROUND(I179*H179,2)</f>
        <v>0</v>
      </c>
      <c r="K179" s="203" t="s">
        <v>128</v>
      </c>
      <c r="L179" s="45"/>
      <c r="M179" s="208" t="s">
        <v>19</v>
      </c>
      <c r="N179" s="209" t="s">
        <v>43</v>
      </c>
      <c r="O179" s="85"/>
      <c r="P179" s="210">
        <f>O179*H179</f>
        <v>0</v>
      </c>
      <c r="Q179" s="210">
        <v>0</v>
      </c>
      <c r="R179" s="210">
        <f>Q179*H179</f>
        <v>0</v>
      </c>
      <c r="S179" s="210">
        <v>0</v>
      </c>
      <c r="T179" s="21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12" t="s">
        <v>129</v>
      </c>
      <c r="AT179" s="212" t="s">
        <v>124</v>
      </c>
      <c r="AU179" s="212" t="s">
        <v>82</v>
      </c>
      <c r="AY179" s="18" t="s">
        <v>122</v>
      </c>
      <c r="BE179" s="213">
        <f>IF(N179="základní",J179,0)</f>
        <v>0</v>
      </c>
      <c r="BF179" s="213">
        <f>IF(N179="snížená",J179,0)</f>
        <v>0</v>
      </c>
      <c r="BG179" s="213">
        <f>IF(N179="zákl. přenesená",J179,0)</f>
        <v>0</v>
      </c>
      <c r="BH179" s="213">
        <f>IF(N179="sníž. přenesená",J179,0)</f>
        <v>0</v>
      </c>
      <c r="BI179" s="213">
        <f>IF(N179="nulová",J179,0)</f>
        <v>0</v>
      </c>
      <c r="BJ179" s="18" t="s">
        <v>80</v>
      </c>
      <c r="BK179" s="213">
        <f>ROUND(I179*H179,2)</f>
        <v>0</v>
      </c>
      <c r="BL179" s="18" t="s">
        <v>129</v>
      </c>
      <c r="BM179" s="212" t="s">
        <v>234</v>
      </c>
    </row>
    <row r="180" s="2" customFormat="1">
      <c r="A180" s="39"/>
      <c r="B180" s="40"/>
      <c r="C180" s="41"/>
      <c r="D180" s="214" t="s">
        <v>131</v>
      </c>
      <c r="E180" s="41"/>
      <c r="F180" s="215" t="s">
        <v>235</v>
      </c>
      <c r="G180" s="41"/>
      <c r="H180" s="41"/>
      <c r="I180" s="216"/>
      <c r="J180" s="41"/>
      <c r="K180" s="41"/>
      <c r="L180" s="45"/>
      <c r="M180" s="217"/>
      <c r="N180" s="218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131</v>
      </c>
      <c r="AU180" s="18" t="s">
        <v>82</v>
      </c>
    </row>
    <row r="181" s="13" customFormat="1">
      <c r="A181" s="13"/>
      <c r="B181" s="219"/>
      <c r="C181" s="220"/>
      <c r="D181" s="221" t="s">
        <v>133</v>
      </c>
      <c r="E181" s="222" t="s">
        <v>19</v>
      </c>
      <c r="F181" s="223" t="s">
        <v>134</v>
      </c>
      <c r="G181" s="220"/>
      <c r="H181" s="222" t="s">
        <v>19</v>
      </c>
      <c r="I181" s="224"/>
      <c r="J181" s="220"/>
      <c r="K181" s="220"/>
      <c r="L181" s="225"/>
      <c r="M181" s="226"/>
      <c r="N181" s="227"/>
      <c r="O181" s="227"/>
      <c r="P181" s="227"/>
      <c r="Q181" s="227"/>
      <c r="R181" s="227"/>
      <c r="S181" s="227"/>
      <c r="T181" s="22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29" t="s">
        <v>133</v>
      </c>
      <c r="AU181" s="229" t="s">
        <v>82</v>
      </c>
      <c r="AV181" s="13" t="s">
        <v>80</v>
      </c>
      <c r="AW181" s="13" t="s">
        <v>33</v>
      </c>
      <c r="AX181" s="13" t="s">
        <v>72</v>
      </c>
      <c r="AY181" s="229" t="s">
        <v>122</v>
      </c>
    </row>
    <row r="182" s="14" customFormat="1">
      <c r="A182" s="14"/>
      <c r="B182" s="230"/>
      <c r="C182" s="231"/>
      <c r="D182" s="221" t="s">
        <v>133</v>
      </c>
      <c r="E182" s="232" t="s">
        <v>19</v>
      </c>
      <c r="F182" s="233" t="s">
        <v>153</v>
      </c>
      <c r="G182" s="231"/>
      <c r="H182" s="234">
        <v>1</v>
      </c>
      <c r="I182" s="235"/>
      <c r="J182" s="231"/>
      <c r="K182" s="231"/>
      <c r="L182" s="236"/>
      <c r="M182" s="237"/>
      <c r="N182" s="238"/>
      <c r="O182" s="238"/>
      <c r="P182" s="238"/>
      <c r="Q182" s="238"/>
      <c r="R182" s="238"/>
      <c r="S182" s="238"/>
      <c r="T182" s="23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0" t="s">
        <v>133</v>
      </c>
      <c r="AU182" s="240" t="s">
        <v>82</v>
      </c>
      <c r="AV182" s="14" t="s">
        <v>82</v>
      </c>
      <c r="AW182" s="14" t="s">
        <v>33</v>
      </c>
      <c r="AX182" s="14" t="s">
        <v>72</v>
      </c>
      <c r="AY182" s="240" t="s">
        <v>122</v>
      </c>
    </row>
    <row r="183" s="14" customFormat="1">
      <c r="A183" s="14"/>
      <c r="B183" s="230"/>
      <c r="C183" s="231"/>
      <c r="D183" s="221" t="s">
        <v>133</v>
      </c>
      <c r="E183" s="232" t="s">
        <v>19</v>
      </c>
      <c r="F183" s="233" t="s">
        <v>154</v>
      </c>
      <c r="G183" s="231"/>
      <c r="H183" s="234">
        <v>1</v>
      </c>
      <c r="I183" s="235"/>
      <c r="J183" s="231"/>
      <c r="K183" s="231"/>
      <c r="L183" s="236"/>
      <c r="M183" s="237"/>
      <c r="N183" s="238"/>
      <c r="O183" s="238"/>
      <c r="P183" s="238"/>
      <c r="Q183" s="238"/>
      <c r="R183" s="238"/>
      <c r="S183" s="238"/>
      <c r="T183" s="239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0" t="s">
        <v>133</v>
      </c>
      <c r="AU183" s="240" t="s">
        <v>82</v>
      </c>
      <c r="AV183" s="14" t="s">
        <v>82</v>
      </c>
      <c r="AW183" s="14" t="s">
        <v>33</v>
      </c>
      <c r="AX183" s="14" t="s">
        <v>72</v>
      </c>
      <c r="AY183" s="240" t="s">
        <v>122</v>
      </c>
    </row>
    <row r="184" s="14" customFormat="1">
      <c r="A184" s="14"/>
      <c r="B184" s="230"/>
      <c r="C184" s="231"/>
      <c r="D184" s="221" t="s">
        <v>133</v>
      </c>
      <c r="E184" s="232" t="s">
        <v>19</v>
      </c>
      <c r="F184" s="233" t="s">
        <v>155</v>
      </c>
      <c r="G184" s="231"/>
      <c r="H184" s="234">
        <v>1</v>
      </c>
      <c r="I184" s="235"/>
      <c r="J184" s="231"/>
      <c r="K184" s="231"/>
      <c r="L184" s="236"/>
      <c r="M184" s="237"/>
      <c r="N184" s="238"/>
      <c r="O184" s="238"/>
      <c r="P184" s="238"/>
      <c r="Q184" s="238"/>
      <c r="R184" s="238"/>
      <c r="S184" s="238"/>
      <c r="T184" s="23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0" t="s">
        <v>133</v>
      </c>
      <c r="AU184" s="240" t="s">
        <v>82</v>
      </c>
      <c r="AV184" s="14" t="s">
        <v>82</v>
      </c>
      <c r="AW184" s="14" t="s">
        <v>33</v>
      </c>
      <c r="AX184" s="14" t="s">
        <v>72</v>
      </c>
      <c r="AY184" s="240" t="s">
        <v>122</v>
      </c>
    </row>
    <row r="185" s="2" customFormat="1" ht="33" customHeight="1">
      <c r="A185" s="39"/>
      <c r="B185" s="40"/>
      <c r="C185" s="201" t="s">
        <v>236</v>
      </c>
      <c r="D185" s="201" t="s">
        <v>124</v>
      </c>
      <c r="E185" s="202" t="s">
        <v>237</v>
      </c>
      <c r="F185" s="203" t="s">
        <v>238</v>
      </c>
      <c r="G185" s="204" t="s">
        <v>127</v>
      </c>
      <c r="H185" s="205">
        <v>7</v>
      </c>
      <c r="I185" s="206"/>
      <c r="J185" s="207">
        <f>ROUND(I185*H185,2)</f>
        <v>0</v>
      </c>
      <c r="K185" s="203" t="s">
        <v>128</v>
      </c>
      <c r="L185" s="45"/>
      <c r="M185" s="208" t="s">
        <v>19</v>
      </c>
      <c r="N185" s="209" t="s">
        <v>43</v>
      </c>
      <c r="O185" s="85"/>
      <c r="P185" s="210">
        <f>O185*H185</f>
        <v>0</v>
      </c>
      <c r="Q185" s="210">
        <v>0</v>
      </c>
      <c r="R185" s="210">
        <f>Q185*H185</f>
        <v>0</v>
      </c>
      <c r="S185" s="210">
        <v>0</v>
      </c>
      <c r="T185" s="211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12" t="s">
        <v>129</v>
      </c>
      <c r="AT185" s="212" t="s">
        <v>124</v>
      </c>
      <c r="AU185" s="212" t="s">
        <v>82</v>
      </c>
      <c r="AY185" s="18" t="s">
        <v>122</v>
      </c>
      <c r="BE185" s="213">
        <f>IF(N185="základní",J185,0)</f>
        <v>0</v>
      </c>
      <c r="BF185" s="213">
        <f>IF(N185="snížená",J185,0)</f>
        <v>0</v>
      </c>
      <c r="BG185" s="213">
        <f>IF(N185="zákl. přenesená",J185,0)</f>
        <v>0</v>
      </c>
      <c r="BH185" s="213">
        <f>IF(N185="sníž. přenesená",J185,0)</f>
        <v>0</v>
      </c>
      <c r="BI185" s="213">
        <f>IF(N185="nulová",J185,0)</f>
        <v>0</v>
      </c>
      <c r="BJ185" s="18" t="s">
        <v>80</v>
      </c>
      <c r="BK185" s="213">
        <f>ROUND(I185*H185,2)</f>
        <v>0</v>
      </c>
      <c r="BL185" s="18" t="s">
        <v>129</v>
      </c>
      <c r="BM185" s="212" t="s">
        <v>239</v>
      </c>
    </row>
    <row r="186" s="2" customFormat="1">
      <c r="A186" s="39"/>
      <c r="B186" s="40"/>
      <c r="C186" s="41"/>
      <c r="D186" s="214" t="s">
        <v>131</v>
      </c>
      <c r="E186" s="41"/>
      <c r="F186" s="215" t="s">
        <v>240</v>
      </c>
      <c r="G186" s="41"/>
      <c r="H186" s="41"/>
      <c r="I186" s="216"/>
      <c r="J186" s="41"/>
      <c r="K186" s="41"/>
      <c r="L186" s="45"/>
      <c r="M186" s="217"/>
      <c r="N186" s="218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131</v>
      </c>
      <c r="AU186" s="18" t="s">
        <v>82</v>
      </c>
    </row>
    <row r="187" s="14" customFormat="1">
      <c r="A187" s="14"/>
      <c r="B187" s="230"/>
      <c r="C187" s="231"/>
      <c r="D187" s="221" t="s">
        <v>133</v>
      </c>
      <c r="E187" s="232" t="s">
        <v>19</v>
      </c>
      <c r="F187" s="233" t="s">
        <v>241</v>
      </c>
      <c r="G187" s="231"/>
      <c r="H187" s="234">
        <v>7</v>
      </c>
      <c r="I187" s="235"/>
      <c r="J187" s="231"/>
      <c r="K187" s="231"/>
      <c r="L187" s="236"/>
      <c r="M187" s="237"/>
      <c r="N187" s="238"/>
      <c r="O187" s="238"/>
      <c r="P187" s="238"/>
      <c r="Q187" s="238"/>
      <c r="R187" s="238"/>
      <c r="S187" s="238"/>
      <c r="T187" s="23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0" t="s">
        <v>133</v>
      </c>
      <c r="AU187" s="240" t="s">
        <v>82</v>
      </c>
      <c r="AV187" s="14" t="s">
        <v>82</v>
      </c>
      <c r="AW187" s="14" t="s">
        <v>33</v>
      </c>
      <c r="AX187" s="14" t="s">
        <v>72</v>
      </c>
      <c r="AY187" s="240" t="s">
        <v>122</v>
      </c>
    </row>
    <row r="188" s="2" customFormat="1" ht="33" customHeight="1">
      <c r="A188" s="39"/>
      <c r="B188" s="40"/>
      <c r="C188" s="201" t="s">
        <v>242</v>
      </c>
      <c r="D188" s="201" t="s">
        <v>124</v>
      </c>
      <c r="E188" s="202" t="s">
        <v>243</v>
      </c>
      <c r="F188" s="203" t="s">
        <v>244</v>
      </c>
      <c r="G188" s="204" t="s">
        <v>127</v>
      </c>
      <c r="H188" s="205">
        <v>28</v>
      </c>
      <c r="I188" s="206"/>
      <c r="J188" s="207">
        <f>ROUND(I188*H188,2)</f>
        <v>0</v>
      </c>
      <c r="K188" s="203" t="s">
        <v>128</v>
      </c>
      <c r="L188" s="45"/>
      <c r="M188" s="208" t="s">
        <v>19</v>
      </c>
      <c r="N188" s="209" t="s">
        <v>43</v>
      </c>
      <c r="O188" s="85"/>
      <c r="P188" s="210">
        <f>O188*H188</f>
        <v>0</v>
      </c>
      <c r="Q188" s="210">
        <v>0</v>
      </c>
      <c r="R188" s="210">
        <f>Q188*H188</f>
        <v>0</v>
      </c>
      <c r="S188" s="210">
        <v>0</v>
      </c>
      <c r="T188" s="21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12" t="s">
        <v>129</v>
      </c>
      <c r="AT188" s="212" t="s">
        <v>124</v>
      </c>
      <c r="AU188" s="212" t="s">
        <v>82</v>
      </c>
      <c r="AY188" s="18" t="s">
        <v>122</v>
      </c>
      <c r="BE188" s="213">
        <f>IF(N188="základní",J188,0)</f>
        <v>0</v>
      </c>
      <c r="BF188" s="213">
        <f>IF(N188="snížená",J188,0)</f>
        <v>0</v>
      </c>
      <c r="BG188" s="213">
        <f>IF(N188="zákl. přenesená",J188,0)</f>
        <v>0</v>
      </c>
      <c r="BH188" s="213">
        <f>IF(N188="sníž. přenesená",J188,0)</f>
        <v>0</v>
      </c>
      <c r="BI188" s="213">
        <f>IF(N188="nulová",J188,0)</f>
        <v>0</v>
      </c>
      <c r="BJ188" s="18" t="s">
        <v>80</v>
      </c>
      <c r="BK188" s="213">
        <f>ROUND(I188*H188,2)</f>
        <v>0</v>
      </c>
      <c r="BL188" s="18" t="s">
        <v>129</v>
      </c>
      <c r="BM188" s="212" t="s">
        <v>245</v>
      </c>
    </row>
    <row r="189" s="2" customFormat="1">
      <c r="A189" s="39"/>
      <c r="B189" s="40"/>
      <c r="C189" s="41"/>
      <c r="D189" s="214" t="s">
        <v>131</v>
      </c>
      <c r="E189" s="41"/>
      <c r="F189" s="215" t="s">
        <v>246</v>
      </c>
      <c r="G189" s="41"/>
      <c r="H189" s="41"/>
      <c r="I189" s="216"/>
      <c r="J189" s="41"/>
      <c r="K189" s="41"/>
      <c r="L189" s="45"/>
      <c r="M189" s="217"/>
      <c r="N189" s="218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131</v>
      </c>
      <c r="AU189" s="18" t="s">
        <v>82</v>
      </c>
    </row>
    <row r="190" s="14" customFormat="1">
      <c r="A190" s="14"/>
      <c r="B190" s="230"/>
      <c r="C190" s="231"/>
      <c r="D190" s="221" t="s">
        <v>133</v>
      </c>
      <c r="E190" s="232" t="s">
        <v>19</v>
      </c>
      <c r="F190" s="233" t="s">
        <v>241</v>
      </c>
      <c r="G190" s="231"/>
      <c r="H190" s="234">
        <v>7</v>
      </c>
      <c r="I190" s="235"/>
      <c r="J190" s="231"/>
      <c r="K190" s="231"/>
      <c r="L190" s="236"/>
      <c r="M190" s="237"/>
      <c r="N190" s="238"/>
      <c r="O190" s="238"/>
      <c r="P190" s="238"/>
      <c r="Q190" s="238"/>
      <c r="R190" s="238"/>
      <c r="S190" s="238"/>
      <c r="T190" s="239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0" t="s">
        <v>133</v>
      </c>
      <c r="AU190" s="240" t="s">
        <v>82</v>
      </c>
      <c r="AV190" s="14" t="s">
        <v>82</v>
      </c>
      <c r="AW190" s="14" t="s">
        <v>33</v>
      </c>
      <c r="AX190" s="14" t="s">
        <v>72</v>
      </c>
      <c r="AY190" s="240" t="s">
        <v>122</v>
      </c>
    </row>
    <row r="191" s="14" customFormat="1">
      <c r="A191" s="14"/>
      <c r="B191" s="230"/>
      <c r="C191" s="231"/>
      <c r="D191" s="221" t="s">
        <v>133</v>
      </c>
      <c r="E191" s="232" t="s">
        <v>19</v>
      </c>
      <c r="F191" s="233" t="s">
        <v>247</v>
      </c>
      <c r="G191" s="231"/>
      <c r="H191" s="234">
        <v>14</v>
      </c>
      <c r="I191" s="235"/>
      <c r="J191" s="231"/>
      <c r="K191" s="231"/>
      <c r="L191" s="236"/>
      <c r="M191" s="237"/>
      <c r="N191" s="238"/>
      <c r="O191" s="238"/>
      <c r="P191" s="238"/>
      <c r="Q191" s="238"/>
      <c r="R191" s="238"/>
      <c r="S191" s="238"/>
      <c r="T191" s="239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0" t="s">
        <v>133</v>
      </c>
      <c r="AU191" s="240" t="s">
        <v>82</v>
      </c>
      <c r="AV191" s="14" t="s">
        <v>82</v>
      </c>
      <c r="AW191" s="14" t="s">
        <v>33</v>
      </c>
      <c r="AX191" s="14" t="s">
        <v>72</v>
      </c>
      <c r="AY191" s="240" t="s">
        <v>122</v>
      </c>
    </row>
    <row r="192" s="14" customFormat="1">
      <c r="A192" s="14"/>
      <c r="B192" s="230"/>
      <c r="C192" s="231"/>
      <c r="D192" s="221" t="s">
        <v>133</v>
      </c>
      <c r="E192" s="232" t="s">
        <v>19</v>
      </c>
      <c r="F192" s="233" t="s">
        <v>248</v>
      </c>
      <c r="G192" s="231"/>
      <c r="H192" s="234">
        <v>7</v>
      </c>
      <c r="I192" s="235"/>
      <c r="J192" s="231"/>
      <c r="K192" s="231"/>
      <c r="L192" s="236"/>
      <c r="M192" s="237"/>
      <c r="N192" s="238"/>
      <c r="O192" s="238"/>
      <c r="P192" s="238"/>
      <c r="Q192" s="238"/>
      <c r="R192" s="238"/>
      <c r="S192" s="238"/>
      <c r="T192" s="23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0" t="s">
        <v>133</v>
      </c>
      <c r="AU192" s="240" t="s">
        <v>82</v>
      </c>
      <c r="AV192" s="14" t="s">
        <v>82</v>
      </c>
      <c r="AW192" s="14" t="s">
        <v>33</v>
      </c>
      <c r="AX192" s="14" t="s">
        <v>72</v>
      </c>
      <c r="AY192" s="240" t="s">
        <v>122</v>
      </c>
    </row>
    <row r="193" s="2" customFormat="1" ht="33" customHeight="1">
      <c r="A193" s="39"/>
      <c r="B193" s="40"/>
      <c r="C193" s="201" t="s">
        <v>249</v>
      </c>
      <c r="D193" s="201" t="s">
        <v>124</v>
      </c>
      <c r="E193" s="202" t="s">
        <v>250</v>
      </c>
      <c r="F193" s="203" t="s">
        <v>251</v>
      </c>
      <c r="G193" s="204" t="s">
        <v>127</v>
      </c>
      <c r="H193" s="205">
        <v>28</v>
      </c>
      <c r="I193" s="206"/>
      <c r="J193" s="207">
        <f>ROUND(I193*H193,2)</f>
        <v>0</v>
      </c>
      <c r="K193" s="203" t="s">
        <v>128</v>
      </c>
      <c r="L193" s="45"/>
      <c r="M193" s="208" t="s">
        <v>19</v>
      </c>
      <c r="N193" s="209" t="s">
        <v>43</v>
      </c>
      <c r="O193" s="85"/>
      <c r="P193" s="210">
        <f>O193*H193</f>
        <v>0</v>
      </c>
      <c r="Q193" s="210">
        <v>0</v>
      </c>
      <c r="R193" s="210">
        <f>Q193*H193</f>
        <v>0</v>
      </c>
      <c r="S193" s="210">
        <v>0</v>
      </c>
      <c r="T193" s="21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2" t="s">
        <v>129</v>
      </c>
      <c r="AT193" s="212" t="s">
        <v>124</v>
      </c>
      <c r="AU193" s="212" t="s">
        <v>82</v>
      </c>
      <c r="AY193" s="18" t="s">
        <v>122</v>
      </c>
      <c r="BE193" s="213">
        <f>IF(N193="základní",J193,0)</f>
        <v>0</v>
      </c>
      <c r="BF193" s="213">
        <f>IF(N193="snížená",J193,0)</f>
        <v>0</v>
      </c>
      <c r="BG193" s="213">
        <f>IF(N193="zákl. přenesená",J193,0)</f>
        <v>0</v>
      </c>
      <c r="BH193" s="213">
        <f>IF(N193="sníž. přenesená",J193,0)</f>
        <v>0</v>
      </c>
      <c r="BI193" s="213">
        <f>IF(N193="nulová",J193,0)</f>
        <v>0</v>
      </c>
      <c r="BJ193" s="18" t="s">
        <v>80</v>
      </c>
      <c r="BK193" s="213">
        <f>ROUND(I193*H193,2)</f>
        <v>0</v>
      </c>
      <c r="BL193" s="18" t="s">
        <v>129</v>
      </c>
      <c r="BM193" s="212" t="s">
        <v>252</v>
      </c>
    </row>
    <row r="194" s="2" customFormat="1">
      <c r="A194" s="39"/>
      <c r="B194" s="40"/>
      <c r="C194" s="41"/>
      <c r="D194" s="214" t="s">
        <v>131</v>
      </c>
      <c r="E194" s="41"/>
      <c r="F194" s="215" t="s">
        <v>253</v>
      </c>
      <c r="G194" s="41"/>
      <c r="H194" s="41"/>
      <c r="I194" s="216"/>
      <c r="J194" s="41"/>
      <c r="K194" s="41"/>
      <c r="L194" s="45"/>
      <c r="M194" s="217"/>
      <c r="N194" s="218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131</v>
      </c>
      <c r="AU194" s="18" t="s">
        <v>82</v>
      </c>
    </row>
    <row r="195" s="14" customFormat="1">
      <c r="A195" s="14"/>
      <c r="B195" s="230"/>
      <c r="C195" s="231"/>
      <c r="D195" s="221" t="s">
        <v>133</v>
      </c>
      <c r="E195" s="232" t="s">
        <v>19</v>
      </c>
      <c r="F195" s="233" t="s">
        <v>254</v>
      </c>
      <c r="G195" s="231"/>
      <c r="H195" s="234">
        <v>21</v>
      </c>
      <c r="I195" s="235"/>
      <c r="J195" s="231"/>
      <c r="K195" s="231"/>
      <c r="L195" s="236"/>
      <c r="M195" s="237"/>
      <c r="N195" s="238"/>
      <c r="O195" s="238"/>
      <c r="P195" s="238"/>
      <c r="Q195" s="238"/>
      <c r="R195" s="238"/>
      <c r="S195" s="238"/>
      <c r="T195" s="239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0" t="s">
        <v>133</v>
      </c>
      <c r="AU195" s="240" t="s">
        <v>82</v>
      </c>
      <c r="AV195" s="14" t="s">
        <v>82</v>
      </c>
      <c r="AW195" s="14" t="s">
        <v>33</v>
      </c>
      <c r="AX195" s="14" t="s">
        <v>72</v>
      </c>
      <c r="AY195" s="240" t="s">
        <v>122</v>
      </c>
    </row>
    <row r="196" s="14" customFormat="1">
      <c r="A196" s="14"/>
      <c r="B196" s="230"/>
      <c r="C196" s="231"/>
      <c r="D196" s="221" t="s">
        <v>133</v>
      </c>
      <c r="E196" s="232" t="s">
        <v>19</v>
      </c>
      <c r="F196" s="233" t="s">
        <v>255</v>
      </c>
      <c r="G196" s="231"/>
      <c r="H196" s="234">
        <v>7</v>
      </c>
      <c r="I196" s="235"/>
      <c r="J196" s="231"/>
      <c r="K196" s="231"/>
      <c r="L196" s="236"/>
      <c r="M196" s="237"/>
      <c r="N196" s="238"/>
      <c r="O196" s="238"/>
      <c r="P196" s="238"/>
      <c r="Q196" s="238"/>
      <c r="R196" s="238"/>
      <c r="S196" s="238"/>
      <c r="T196" s="23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0" t="s">
        <v>133</v>
      </c>
      <c r="AU196" s="240" t="s">
        <v>82</v>
      </c>
      <c r="AV196" s="14" t="s">
        <v>82</v>
      </c>
      <c r="AW196" s="14" t="s">
        <v>33</v>
      </c>
      <c r="AX196" s="14" t="s">
        <v>72</v>
      </c>
      <c r="AY196" s="240" t="s">
        <v>122</v>
      </c>
    </row>
    <row r="197" s="2" customFormat="1" ht="33" customHeight="1">
      <c r="A197" s="39"/>
      <c r="B197" s="40"/>
      <c r="C197" s="201" t="s">
        <v>256</v>
      </c>
      <c r="D197" s="201" t="s">
        <v>124</v>
      </c>
      <c r="E197" s="202" t="s">
        <v>257</v>
      </c>
      <c r="F197" s="203" t="s">
        <v>258</v>
      </c>
      <c r="G197" s="204" t="s">
        <v>127</v>
      </c>
      <c r="H197" s="205">
        <v>21</v>
      </c>
      <c r="I197" s="206"/>
      <c r="J197" s="207">
        <f>ROUND(I197*H197,2)</f>
        <v>0</v>
      </c>
      <c r="K197" s="203" t="s">
        <v>128</v>
      </c>
      <c r="L197" s="45"/>
      <c r="M197" s="208" t="s">
        <v>19</v>
      </c>
      <c r="N197" s="209" t="s">
        <v>43</v>
      </c>
      <c r="O197" s="85"/>
      <c r="P197" s="210">
        <f>O197*H197</f>
        <v>0</v>
      </c>
      <c r="Q197" s="210">
        <v>0</v>
      </c>
      <c r="R197" s="210">
        <f>Q197*H197</f>
        <v>0</v>
      </c>
      <c r="S197" s="210">
        <v>0</v>
      </c>
      <c r="T197" s="21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12" t="s">
        <v>129</v>
      </c>
      <c r="AT197" s="212" t="s">
        <v>124</v>
      </c>
      <c r="AU197" s="212" t="s">
        <v>82</v>
      </c>
      <c r="AY197" s="18" t="s">
        <v>122</v>
      </c>
      <c r="BE197" s="213">
        <f>IF(N197="základní",J197,0)</f>
        <v>0</v>
      </c>
      <c r="BF197" s="213">
        <f>IF(N197="snížená",J197,0)</f>
        <v>0</v>
      </c>
      <c r="BG197" s="213">
        <f>IF(N197="zákl. přenesená",J197,0)</f>
        <v>0</v>
      </c>
      <c r="BH197" s="213">
        <f>IF(N197="sníž. přenesená",J197,0)</f>
        <v>0</v>
      </c>
      <c r="BI197" s="213">
        <f>IF(N197="nulová",J197,0)</f>
        <v>0</v>
      </c>
      <c r="BJ197" s="18" t="s">
        <v>80</v>
      </c>
      <c r="BK197" s="213">
        <f>ROUND(I197*H197,2)</f>
        <v>0</v>
      </c>
      <c r="BL197" s="18" t="s">
        <v>129</v>
      </c>
      <c r="BM197" s="212" t="s">
        <v>259</v>
      </c>
    </row>
    <row r="198" s="2" customFormat="1">
      <c r="A198" s="39"/>
      <c r="B198" s="40"/>
      <c r="C198" s="41"/>
      <c r="D198" s="214" t="s">
        <v>131</v>
      </c>
      <c r="E198" s="41"/>
      <c r="F198" s="215" t="s">
        <v>260</v>
      </c>
      <c r="G198" s="41"/>
      <c r="H198" s="41"/>
      <c r="I198" s="216"/>
      <c r="J198" s="41"/>
      <c r="K198" s="41"/>
      <c r="L198" s="45"/>
      <c r="M198" s="217"/>
      <c r="N198" s="218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131</v>
      </c>
      <c r="AU198" s="18" t="s">
        <v>82</v>
      </c>
    </row>
    <row r="199" s="14" customFormat="1">
      <c r="A199" s="14"/>
      <c r="B199" s="230"/>
      <c r="C199" s="231"/>
      <c r="D199" s="221" t="s">
        <v>133</v>
      </c>
      <c r="E199" s="232" t="s">
        <v>19</v>
      </c>
      <c r="F199" s="233" t="s">
        <v>261</v>
      </c>
      <c r="G199" s="231"/>
      <c r="H199" s="234">
        <v>7</v>
      </c>
      <c r="I199" s="235"/>
      <c r="J199" s="231"/>
      <c r="K199" s="231"/>
      <c r="L199" s="236"/>
      <c r="M199" s="237"/>
      <c r="N199" s="238"/>
      <c r="O199" s="238"/>
      <c r="P199" s="238"/>
      <c r="Q199" s="238"/>
      <c r="R199" s="238"/>
      <c r="S199" s="238"/>
      <c r="T199" s="239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0" t="s">
        <v>133</v>
      </c>
      <c r="AU199" s="240" t="s">
        <v>82</v>
      </c>
      <c r="AV199" s="14" t="s">
        <v>82</v>
      </c>
      <c r="AW199" s="14" t="s">
        <v>33</v>
      </c>
      <c r="AX199" s="14" t="s">
        <v>72</v>
      </c>
      <c r="AY199" s="240" t="s">
        <v>122</v>
      </c>
    </row>
    <row r="200" s="14" customFormat="1">
      <c r="A200" s="14"/>
      <c r="B200" s="230"/>
      <c r="C200" s="231"/>
      <c r="D200" s="221" t="s">
        <v>133</v>
      </c>
      <c r="E200" s="232" t="s">
        <v>19</v>
      </c>
      <c r="F200" s="233" t="s">
        <v>262</v>
      </c>
      <c r="G200" s="231"/>
      <c r="H200" s="234">
        <v>7</v>
      </c>
      <c r="I200" s="235"/>
      <c r="J200" s="231"/>
      <c r="K200" s="231"/>
      <c r="L200" s="236"/>
      <c r="M200" s="237"/>
      <c r="N200" s="238"/>
      <c r="O200" s="238"/>
      <c r="P200" s="238"/>
      <c r="Q200" s="238"/>
      <c r="R200" s="238"/>
      <c r="S200" s="238"/>
      <c r="T200" s="23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0" t="s">
        <v>133</v>
      </c>
      <c r="AU200" s="240" t="s">
        <v>82</v>
      </c>
      <c r="AV200" s="14" t="s">
        <v>82</v>
      </c>
      <c r="AW200" s="14" t="s">
        <v>33</v>
      </c>
      <c r="AX200" s="14" t="s">
        <v>72</v>
      </c>
      <c r="AY200" s="240" t="s">
        <v>122</v>
      </c>
    </row>
    <row r="201" s="14" customFormat="1">
      <c r="A201" s="14"/>
      <c r="B201" s="230"/>
      <c r="C201" s="231"/>
      <c r="D201" s="221" t="s">
        <v>133</v>
      </c>
      <c r="E201" s="232" t="s">
        <v>19</v>
      </c>
      <c r="F201" s="233" t="s">
        <v>263</v>
      </c>
      <c r="G201" s="231"/>
      <c r="H201" s="234">
        <v>7</v>
      </c>
      <c r="I201" s="235"/>
      <c r="J201" s="231"/>
      <c r="K201" s="231"/>
      <c r="L201" s="236"/>
      <c r="M201" s="237"/>
      <c r="N201" s="238"/>
      <c r="O201" s="238"/>
      <c r="P201" s="238"/>
      <c r="Q201" s="238"/>
      <c r="R201" s="238"/>
      <c r="S201" s="238"/>
      <c r="T201" s="239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0" t="s">
        <v>133</v>
      </c>
      <c r="AU201" s="240" t="s">
        <v>82</v>
      </c>
      <c r="AV201" s="14" t="s">
        <v>82</v>
      </c>
      <c r="AW201" s="14" t="s">
        <v>33</v>
      </c>
      <c r="AX201" s="14" t="s">
        <v>72</v>
      </c>
      <c r="AY201" s="240" t="s">
        <v>122</v>
      </c>
    </row>
    <row r="202" s="2" customFormat="1" ht="16.5" customHeight="1">
      <c r="A202" s="39"/>
      <c r="B202" s="40"/>
      <c r="C202" s="201" t="s">
        <v>264</v>
      </c>
      <c r="D202" s="201" t="s">
        <v>124</v>
      </c>
      <c r="E202" s="202" t="s">
        <v>265</v>
      </c>
      <c r="F202" s="203" t="s">
        <v>266</v>
      </c>
      <c r="G202" s="204" t="s">
        <v>267</v>
      </c>
      <c r="H202" s="205">
        <v>1</v>
      </c>
      <c r="I202" s="206"/>
      <c r="J202" s="207">
        <f>ROUND(I202*H202,2)</f>
        <v>0</v>
      </c>
      <c r="K202" s="203" t="s">
        <v>19</v>
      </c>
      <c r="L202" s="45"/>
      <c r="M202" s="208" t="s">
        <v>19</v>
      </c>
      <c r="N202" s="209" t="s">
        <v>43</v>
      </c>
      <c r="O202" s="85"/>
      <c r="P202" s="210">
        <f>O202*H202</f>
        <v>0</v>
      </c>
      <c r="Q202" s="210">
        <v>0</v>
      </c>
      <c r="R202" s="210">
        <f>Q202*H202</f>
        <v>0</v>
      </c>
      <c r="S202" s="210">
        <v>0</v>
      </c>
      <c r="T202" s="21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12" t="s">
        <v>129</v>
      </c>
      <c r="AT202" s="212" t="s">
        <v>124</v>
      </c>
      <c r="AU202" s="212" t="s">
        <v>82</v>
      </c>
      <c r="AY202" s="18" t="s">
        <v>122</v>
      </c>
      <c r="BE202" s="213">
        <f>IF(N202="základní",J202,0)</f>
        <v>0</v>
      </c>
      <c r="BF202" s="213">
        <f>IF(N202="snížená",J202,0)</f>
        <v>0</v>
      </c>
      <c r="BG202" s="213">
        <f>IF(N202="zákl. přenesená",J202,0)</f>
        <v>0</v>
      </c>
      <c r="BH202" s="213">
        <f>IF(N202="sníž. přenesená",J202,0)</f>
        <v>0</v>
      </c>
      <c r="BI202" s="213">
        <f>IF(N202="nulová",J202,0)</f>
        <v>0</v>
      </c>
      <c r="BJ202" s="18" t="s">
        <v>80</v>
      </c>
      <c r="BK202" s="213">
        <f>ROUND(I202*H202,2)</f>
        <v>0</v>
      </c>
      <c r="BL202" s="18" t="s">
        <v>129</v>
      </c>
      <c r="BM202" s="212" t="s">
        <v>268</v>
      </c>
    </row>
    <row r="203" s="14" customFormat="1">
      <c r="A203" s="14"/>
      <c r="B203" s="230"/>
      <c r="C203" s="231"/>
      <c r="D203" s="221" t="s">
        <v>133</v>
      </c>
      <c r="E203" s="232" t="s">
        <v>19</v>
      </c>
      <c r="F203" s="233" t="s">
        <v>269</v>
      </c>
      <c r="G203" s="231"/>
      <c r="H203" s="234">
        <v>1</v>
      </c>
      <c r="I203" s="235"/>
      <c r="J203" s="231"/>
      <c r="K203" s="231"/>
      <c r="L203" s="236"/>
      <c r="M203" s="237"/>
      <c r="N203" s="238"/>
      <c r="O203" s="238"/>
      <c r="P203" s="238"/>
      <c r="Q203" s="238"/>
      <c r="R203" s="238"/>
      <c r="S203" s="238"/>
      <c r="T203" s="239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0" t="s">
        <v>133</v>
      </c>
      <c r="AU203" s="240" t="s">
        <v>82</v>
      </c>
      <c r="AV203" s="14" t="s">
        <v>82</v>
      </c>
      <c r="AW203" s="14" t="s">
        <v>33</v>
      </c>
      <c r="AX203" s="14" t="s">
        <v>72</v>
      </c>
      <c r="AY203" s="240" t="s">
        <v>122</v>
      </c>
    </row>
    <row r="204" s="2" customFormat="1" ht="24.15" customHeight="1">
      <c r="A204" s="39"/>
      <c r="B204" s="40"/>
      <c r="C204" s="201" t="s">
        <v>270</v>
      </c>
      <c r="D204" s="201" t="s">
        <v>124</v>
      </c>
      <c r="E204" s="202" t="s">
        <v>271</v>
      </c>
      <c r="F204" s="203" t="s">
        <v>272</v>
      </c>
      <c r="G204" s="204" t="s">
        <v>186</v>
      </c>
      <c r="H204" s="205">
        <v>183.90000000000001</v>
      </c>
      <c r="I204" s="206"/>
      <c r="J204" s="207">
        <f>ROUND(I204*H204,2)</f>
        <v>0</v>
      </c>
      <c r="K204" s="203" t="s">
        <v>128</v>
      </c>
      <c r="L204" s="45"/>
      <c r="M204" s="208" t="s">
        <v>19</v>
      </c>
      <c r="N204" s="209" t="s">
        <v>43</v>
      </c>
      <c r="O204" s="85"/>
      <c r="P204" s="210">
        <f>O204*H204</f>
        <v>0</v>
      </c>
      <c r="Q204" s="210">
        <v>0</v>
      </c>
      <c r="R204" s="210">
        <f>Q204*H204</f>
        <v>0</v>
      </c>
      <c r="S204" s="210">
        <v>0</v>
      </c>
      <c r="T204" s="21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12" t="s">
        <v>129</v>
      </c>
      <c r="AT204" s="212" t="s">
        <v>124</v>
      </c>
      <c r="AU204" s="212" t="s">
        <v>82</v>
      </c>
      <c r="AY204" s="18" t="s">
        <v>122</v>
      </c>
      <c r="BE204" s="213">
        <f>IF(N204="základní",J204,0)</f>
        <v>0</v>
      </c>
      <c r="BF204" s="213">
        <f>IF(N204="snížená",J204,0)</f>
        <v>0</v>
      </c>
      <c r="BG204" s="213">
        <f>IF(N204="zákl. přenesená",J204,0)</f>
        <v>0</v>
      </c>
      <c r="BH204" s="213">
        <f>IF(N204="sníž. přenesená",J204,0)</f>
        <v>0</v>
      </c>
      <c r="BI204" s="213">
        <f>IF(N204="nulová",J204,0)</f>
        <v>0</v>
      </c>
      <c r="BJ204" s="18" t="s">
        <v>80</v>
      </c>
      <c r="BK204" s="213">
        <f>ROUND(I204*H204,2)</f>
        <v>0</v>
      </c>
      <c r="BL204" s="18" t="s">
        <v>129</v>
      </c>
      <c r="BM204" s="212" t="s">
        <v>273</v>
      </c>
    </row>
    <row r="205" s="2" customFormat="1">
      <c r="A205" s="39"/>
      <c r="B205" s="40"/>
      <c r="C205" s="41"/>
      <c r="D205" s="214" t="s">
        <v>131</v>
      </c>
      <c r="E205" s="41"/>
      <c r="F205" s="215" t="s">
        <v>274</v>
      </c>
      <c r="G205" s="41"/>
      <c r="H205" s="41"/>
      <c r="I205" s="216"/>
      <c r="J205" s="41"/>
      <c r="K205" s="41"/>
      <c r="L205" s="45"/>
      <c r="M205" s="217"/>
      <c r="N205" s="218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131</v>
      </c>
      <c r="AU205" s="18" t="s">
        <v>82</v>
      </c>
    </row>
    <row r="206" s="13" customFormat="1">
      <c r="A206" s="13"/>
      <c r="B206" s="219"/>
      <c r="C206" s="220"/>
      <c r="D206" s="221" t="s">
        <v>133</v>
      </c>
      <c r="E206" s="222" t="s">
        <v>19</v>
      </c>
      <c r="F206" s="223" t="s">
        <v>275</v>
      </c>
      <c r="G206" s="220"/>
      <c r="H206" s="222" t="s">
        <v>19</v>
      </c>
      <c r="I206" s="224"/>
      <c r="J206" s="220"/>
      <c r="K206" s="220"/>
      <c r="L206" s="225"/>
      <c r="M206" s="226"/>
      <c r="N206" s="227"/>
      <c r="O206" s="227"/>
      <c r="P206" s="227"/>
      <c r="Q206" s="227"/>
      <c r="R206" s="227"/>
      <c r="S206" s="227"/>
      <c r="T206" s="22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29" t="s">
        <v>133</v>
      </c>
      <c r="AU206" s="229" t="s">
        <v>82</v>
      </c>
      <c r="AV206" s="13" t="s">
        <v>80</v>
      </c>
      <c r="AW206" s="13" t="s">
        <v>33</v>
      </c>
      <c r="AX206" s="13" t="s">
        <v>72</v>
      </c>
      <c r="AY206" s="229" t="s">
        <v>122</v>
      </c>
    </row>
    <row r="207" s="14" customFormat="1">
      <c r="A207" s="14"/>
      <c r="B207" s="230"/>
      <c r="C207" s="231"/>
      <c r="D207" s="221" t="s">
        <v>133</v>
      </c>
      <c r="E207" s="232" t="s">
        <v>19</v>
      </c>
      <c r="F207" s="233" t="s">
        <v>276</v>
      </c>
      <c r="G207" s="231"/>
      <c r="H207" s="234">
        <v>183.90000000000001</v>
      </c>
      <c r="I207" s="235"/>
      <c r="J207" s="231"/>
      <c r="K207" s="231"/>
      <c r="L207" s="236"/>
      <c r="M207" s="237"/>
      <c r="N207" s="238"/>
      <c r="O207" s="238"/>
      <c r="P207" s="238"/>
      <c r="Q207" s="238"/>
      <c r="R207" s="238"/>
      <c r="S207" s="238"/>
      <c r="T207" s="239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0" t="s">
        <v>133</v>
      </c>
      <c r="AU207" s="240" t="s">
        <v>82</v>
      </c>
      <c r="AV207" s="14" t="s">
        <v>82</v>
      </c>
      <c r="AW207" s="14" t="s">
        <v>33</v>
      </c>
      <c r="AX207" s="14" t="s">
        <v>72</v>
      </c>
      <c r="AY207" s="240" t="s">
        <v>122</v>
      </c>
    </row>
    <row r="208" s="2" customFormat="1" ht="37.8" customHeight="1">
      <c r="A208" s="39"/>
      <c r="B208" s="40"/>
      <c r="C208" s="201" t="s">
        <v>7</v>
      </c>
      <c r="D208" s="201" t="s">
        <v>124</v>
      </c>
      <c r="E208" s="202" t="s">
        <v>277</v>
      </c>
      <c r="F208" s="203" t="s">
        <v>278</v>
      </c>
      <c r="G208" s="204" t="s">
        <v>186</v>
      </c>
      <c r="H208" s="205">
        <v>183.90000000000001</v>
      </c>
      <c r="I208" s="206"/>
      <c r="J208" s="207">
        <f>ROUND(I208*H208,2)</f>
        <v>0</v>
      </c>
      <c r="K208" s="203" t="s">
        <v>128</v>
      </c>
      <c r="L208" s="45"/>
      <c r="M208" s="208" t="s">
        <v>19</v>
      </c>
      <c r="N208" s="209" t="s">
        <v>43</v>
      </c>
      <c r="O208" s="85"/>
      <c r="P208" s="210">
        <f>O208*H208</f>
        <v>0</v>
      </c>
      <c r="Q208" s="210">
        <v>0</v>
      </c>
      <c r="R208" s="210">
        <f>Q208*H208</f>
        <v>0</v>
      </c>
      <c r="S208" s="210">
        <v>0</v>
      </c>
      <c r="T208" s="21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12" t="s">
        <v>129</v>
      </c>
      <c r="AT208" s="212" t="s">
        <v>124</v>
      </c>
      <c r="AU208" s="212" t="s">
        <v>82</v>
      </c>
      <c r="AY208" s="18" t="s">
        <v>122</v>
      </c>
      <c r="BE208" s="213">
        <f>IF(N208="základní",J208,0)</f>
        <v>0</v>
      </c>
      <c r="BF208" s="213">
        <f>IF(N208="snížená",J208,0)</f>
        <v>0</v>
      </c>
      <c r="BG208" s="213">
        <f>IF(N208="zákl. přenesená",J208,0)</f>
        <v>0</v>
      </c>
      <c r="BH208" s="213">
        <f>IF(N208="sníž. přenesená",J208,0)</f>
        <v>0</v>
      </c>
      <c r="BI208" s="213">
        <f>IF(N208="nulová",J208,0)</f>
        <v>0</v>
      </c>
      <c r="BJ208" s="18" t="s">
        <v>80</v>
      </c>
      <c r="BK208" s="213">
        <f>ROUND(I208*H208,2)</f>
        <v>0</v>
      </c>
      <c r="BL208" s="18" t="s">
        <v>129</v>
      </c>
      <c r="BM208" s="212" t="s">
        <v>279</v>
      </c>
    </row>
    <row r="209" s="2" customFormat="1">
      <c r="A209" s="39"/>
      <c r="B209" s="40"/>
      <c r="C209" s="41"/>
      <c r="D209" s="214" t="s">
        <v>131</v>
      </c>
      <c r="E209" s="41"/>
      <c r="F209" s="215" t="s">
        <v>280</v>
      </c>
      <c r="G209" s="41"/>
      <c r="H209" s="41"/>
      <c r="I209" s="216"/>
      <c r="J209" s="41"/>
      <c r="K209" s="41"/>
      <c r="L209" s="45"/>
      <c r="M209" s="217"/>
      <c r="N209" s="218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131</v>
      </c>
      <c r="AU209" s="18" t="s">
        <v>82</v>
      </c>
    </row>
    <row r="210" s="2" customFormat="1" ht="37.8" customHeight="1">
      <c r="A210" s="39"/>
      <c r="B210" s="40"/>
      <c r="C210" s="201" t="s">
        <v>281</v>
      </c>
      <c r="D210" s="201" t="s">
        <v>124</v>
      </c>
      <c r="E210" s="202" t="s">
        <v>282</v>
      </c>
      <c r="F210" s="203" t="s">
        <v>283</v>
      </c>
      <c r="G210" s="204" t="s">
        <v>186</v>
      </c>
      <c r="H210" s="205">
        <v>508.89100000000002</v>
      </c>
      <c r="I210" s="206"/>
      <c r="J210" s="207">
        <f>ROUND(I210*H210,2)</f>
        <v>0</v>
      </c>
      <c r="K210" s="203" t="s">
        <v>128</v>
      </c>
      <c r="L210" s="45"/>
      <c r="M210" s="208" t="s">
        <v>19</v>
      </c>
      <c r="N210" s="209" t="s">
        <v>43</v>
      </c>
      <c r="O210" s="85"/>
      <c r="P210" s="210">
        <f>O210*H210</f>
        <v>0</v>
      </c>
      <c r="Q210" s="210">
        <v>0</v>
      </c>
      <c r="R210" s="210">
        <f>Q210*H210</f>
        <v>0</v>
      </c>
      <c r="S210" s="210">
        <v>0</v>
      </c>
      <c r="T210" s="21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12" t="s">
        <v>129</v>
      </c>
      <c r="AT210" s="212" t="s">
        <v>124</v>
      </c>
      <c r="AU210" s="212" t="s">
        <v>82</v>
      </c>
      <c r="AY210" s="18" t="s">
        <v>122</v>
      </c>
      <c r="BE210" s="213">
        <f>IF(N210="základní",J210,0)</f>
        <v>0</v>
      </c>
      <c r="BF210" s="213">
        <f>IF(N210="snížená",J210,0)</f>
        <v>0</v>
      </c>
      <c r="BG210" s="213">
        <f>IF(N210="zákl. přenesená",J210,0)</f>
        <v>0</v>
      </c>
      <c r="BH210" s="213">
        <f>IF(N210="sníž. přenesená",J210,0)</f>
        <v>0</v>
      </c>
      <c r="BI210" s="213">
        <f>IF(N210="nulová",J210,0)</f>
        <v>0</v>
      </c>
      <c r="BJ210" s="18" t="s">
        <v>80</v>
      </c>
      <c r="BK210" s="213">
        <f>ROUND(I210*H210,2)</f>
        <v>0</v>
      </c>
      <c r="BL210" s="18" t="s">
        <v>129</v>
      </c>
      <c r="BM210" s="212" t="s">
        <v>284</v>
      </c>
    </row>
    <row r="211" s="2" customFormat="1">
      <c r="A211" s="39"/>
      <c r="B211" s="40"/>
      <c r="C211" s="41"/>
      <c r="D211" s="214" t="s">
        <v>131</v>
      </c>
      <c r="E211" s="41"/>
      <c r="F211" s="215" t="s">
        <v>285</v>
      </c>
      <c r="G211" s="41"/>
      <c r="H211" s="41"/>
      <c r="I211" s="216"/>
      <c r="J211" s="41"/>
      <c r="K211" s="41"/>
      <c r="L211" s="45"/>
      <c r="M211" s="217"/>
      <c r="N211" s="218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131</v>
      </c>
      <c r="AU211" s="18" t="s">
        <v>82</v>
      </c>
    </row>
    <row r="212" s="14" customFormat="1">
      <c r="A212" s="14"/>
      <c r="B212" s="230"/>
      <c r="C212" s="231"/>
      <c r="D212" s="221" t="s">
        <v>133</v>
      </c>
      <c r="E212" s="232" t="s">
        <v>19</v>
      </c>
      <c r="F212" s="233" t="s">
        <v>286</v>
      </c>
      <c r="G212" s="231"/>
      <c r="H212" s="234">
        <v>454.30500000000001</v>
      </c>
      <c r="I212" s="235"/>
      <c r="J212" s="231"/>
      <c r="K212" s="231"/>
      <c r="L212" s="236"/>
      <c r="M212" s="237"/>
      <c r="N212" s="238"/>
      <c r="O212" s="238"/>
      <c r="P212" s="238"/>
      <c r="Q212" s="238"/>
      <c r="R212" s="238"/>
      <c r="S212" s="238"/>
      <c r="T212" s="239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0" t="s">
        <v>133</v>
      </c>
      <c r="AU212" s="240" t="s">
        <v>82</v>
      </c>
      <c r="AV212" s="14" t="s">
        <v>82</v>
      </c>
      <c r="AW212" s="14" t="s">
        <v>33</v>
      </c>
      <c r="AX212" s="14" t="s">
        <v>72</v>
      </c>
      <c r="AY212" s="240" t="s">
        <v>122</v>
      </c>
    </row>
    <row r="213" s="14" customFormat="1">
      <c r="A213" s="14"/>
      <c r="B213" s="230"/>
      <c r="C213" s="231"/>
      <c r="D213" s="221" t="s">
        <v>133</v>
      </c>
      <c r="E213" s="232" t="s">
        <v>19</v>
      </c>
      <c r="F213" s="233" t="s">
        <v>287</v>
      </c>
      <c r="G213" s="231"/>
      <c r="H213" s="234">
        <v>45.450000000000003</v>
      </c>
      <c r="I213" s="235"/>
      <c r="J213" s="231"/>
      <c r="K213" s="231"/>
      <c r="L213" s="236"/>
      <c r="M213" s="237"/>
      <c r="N213" s="238"/>
      <c r="O213" s="238"/>
      <c r="P213" s="238"/>
      <c r="Q213" s="238"/>
      <c r="R213" s="238"/>
      <c r="S213" s="238"/>
      <c r="T213" s="239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0" t="s">
        <v>133</v>
      </c>
      <c r="AU213" s="240" t="s">
        <v>82</v>
      </c>
      <c r="AV213" s="14" t="s">
        <v>82</v>
      </c>
      <c r="AW213" s="14" t="s">
        <v>33</v>
      </c>
      <c r="AX213" s="14" t="s">
        <v>72</v>
      </c>
      <c r="AY213" s="240" t="s">
        <v>122</v>
      </c>
    </row>
    <row r="214" s="14" customFormat="1">
      <c r="A214" s="14"/>
      <c r="B214" s="230"/>
      <c r="C214" s="231"/>
      <c r="D214" s="221" t="s">
        <v>133</v>
      </c>
      <c r="E214" s="232" t="s">
        <v>19</v>
      </c>
      <c r="F214" s="233" t="s">
        <v>288</v>
      </c>
      <c r="G214" s="231"/>
      <c r="H214" s="234">
        <v>9.1359999999999992</v>
      </c>
      <c r="I214" s="235"/>
      <c r="J214" s="231"/>
      <c r="K214" s="231"/>
      <c r="L214" s="236"/>
      <c r="M214" s="237"/>
      <c r="N214" s="238"/>
      <c r="O214" s="238"/>
      <c r="P214" s="238"/>
      <c r="Q214" s="238"/>
      <c r="R214" s="238"/>
      <c r="S214" s="238"/>
      <c r="T214" s="239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0" t="s">
        <v>133</v>
      </c>
      <c r="AU214" s="240" t="s">
        <v>82</v>
      </c>
      <c r="AV214" s="14" t="s">
        <v>82</v>
      </c>
      <c r="AW214" s="14" t="s">
        <v>33</v>
      </c>
      <c r="AX214" s="14" t="s">
        <v>72</v>
      </c>
      <c r="AY214" s="240" t="s">
        <v>122</v>
      </c>
    </row>
    <row r="215" s="2" customFormat="1" ht="24.15" customHeight="1">
      <c r="A215" s="39"/>
      <c r="B215" s="40"/>
      <c r="C215" s="201" t="s">
        <v>289</v>
      </c>
      <c r="D215" s="201" t="s">
        <v>124</v>
      </c>
      <c r="E215" s="202" t="s">
        <v>290</v>
      </c>
      <c r="F215" s="203" t="s">
        <v>291</v>
      </c>
      <c r="G215" s="204" t="s">
        <v>186</v>
      </c>
      <c r="H215" s="205">
        <v>508.89100000000002</v>
      </c>
      <c r="I215" s="206"/>
      <c r="J215" s="207">
        <f>ROUND(I215*H215,2)</f>
        <v>0</v>
      </c>
      <c r="K215" s="203" t="s">
        <v>128</v>
      </c>
      <c r="L215" s="45"/>
      <c r="M215" s="208" t="s">
        <v>19</v>
      </c>
      <c r="N215" s="209" t="s">
        <v>43</v>
      </c>
      <c r="O215" s="85"/>
      <c r="P215" s="210">
        <f>O215*H215</f>
        <v>0</v>
      </c>
      <c r="Q215" s="210">
        <v>0</v>
      </c>
      <c r="R215" s="210">
        <f>Q215*H215</f>
        <v>0</v>
      </c>
      <c r="S215" s="210">
        <v>0</v>
      </c>
      <c r="T215" s="211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12" t="s">
        <v>129</v>
      </c>
      <c r="AT215" s="212" t="s">
        <v>124</v>
      </c>
      <c r="AU215" s="212" t="s">
        <v>82</v>
      </c>
      <c r="AY215" s="18" t="s">
        <v>122</v>
      </c>
      <c r="BE215" s="213">
        <f>IF(N215="základní",J215,0)</f>
        <v>0</v>
      </c>
      <c r="BF215" s="213">
        <f>IF(N215="snížená",J215,0)</f>
        <v>0</v>
      </c>
      <c r="BG215" s="213">
        <f>IF(N215="zákl. přenesená",J215,0)</f>
        <v>0</v>
      </c>
      <c r="BH215" s="213">
        <f>IF(N215="sníž. přenesená",J215,0)</f>
        <v>0</v>
      </c>
      <c r="BI215" s="213">
        <f>IF(N215="nulová",J215,0)</f>
        <v>0</v>
      </c>
      <c r="BJ215" s="18" t="s">
        <v>80</v>
      </c>
      <c r="BK215" s="213">
        <f>ROUND(I215*H215,2)</f>
        <v>0</v>
      </c>
      <c r="BL215" s="18" t="s">
        <v>129</v>
      </c>
      <c r="BM215" s="212" t="s">
        <v>292</v>
      </c>
    </row>
    <row r="216" s="2" customFormat="1">
      <c r="A216" s="39"/>
      <c r="B216" s="40"/>
      <c r="C216" s="41"/>
      <c r="D216" s="214" t="s">
        <v>131</v>
      </c>
      <c r="E216" s="41"/>
      <c r="F216" s="215" t="s">
        <v>293</v>
      </c>
      <c r="G216" s="41"/>
      <c r="H216" s="41"/>
      <c r="I216" s="216"/>
      <c r="J216" s="41"/>
      <c r="K216" s="41"/>
      <c r="L216" s="45"/>
      <c r="M216" s="217"/>
      <c r="N216" s="218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131</v>
      </c>
      <c r="AU216" s="18" t="s">
        <v>82</v>
      </c>
    </row>
    <row r="217" s="2" customFormat="1" ht="24.15" customHeight="1">
      <c r="A217" s="39"/>
      <c r="B217" s="40"/>
      <c r="C217" s="201" t="s">
        <v>294</v>
      </c>
      <c r="D217" s="201" t="s">
        <v>124</v>
      </c>
      <c r="E217" s="202" t="s">
        <v>295</v>
      </c>
      <c r="F217" s="203" t="s">
        <v>296</v>
      </c>
      <c r="G217" s="204" t="s">
        <v>297</v>
      </c>
      <c r="H217" s="205">
        <v>916.00400000000002</v>
      </c>
      <c r="I217" s="206"/>
      <c r="J217" s="207">
        <f>ROUND(I217*H217,2)</f>
        <v>0</v>
      </c>
      <c r="K217" s="203" t="s">
        <v>128</v>
      </c>
      <c r="L217" s="45"/>
      <c r="M217" s="208" t="s">
        <v>19</v>
      </c>
      <c r="N217" s="209" t="s">
        <v>43</v>
      </c>
      <c r="O217" s="85"/>
      <c r="P217" s="210">
        <f>O217*H217</f>
        <v>0</v>
      </c>
      <c r="Q217" s="210">
        <v>0</v>
      </c>
      <c r="R217" s="210">
        <f>Q217*H217</f>
        <v>0</v>
      </c>
      <c r="S217" s="210">
        <v>0</v>
      </c>
      <c r="T217" s="21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12" t="s">
        <v>129</v>
      </c>
      <c r="AT217" s="212" t="s">
        <v>124</v>
      </c>
      <c r="AU217" s="212" t="s">
        <v>82</v>
      </c>
      <c r="AY217" s="18" t="s">
        <v>122</v>
      </c>
      <c r="BE217" s="213">
        <f>IF(N217="základní",J217,0)</f>
        <v>0</v>
      </c>
      <c r="BF217" s="213">
        <f>IF(N217="snížená",J217,0)</f>
        <v>0</v>
      </c>
      <c r="BG217" s="213">
        <f>IF(N217="zákl. přenesená",J217,0)</f>
        <v>0</v>
      </c>
      <c r="BH217" s="213">
        <f>IF(N217="sníž. přenesená",J217,0)</f>
        <v>0</v>
      </c>
      <c r="BI217" s="213">
        <f>IF(N217="nulová",J217,0)</f>
        <v>0</v>
      </c>
      <c r="BJ217" s="18" t="s">
        <v>80</v>
      </c>
      <c r="BK217" s="213">
        <f>ROUND(I217*H217,2)</f>
        <v>0</v>
      </c>
      <c r="BL217" s="18" t="s">
        <v>129</v>
      </c>
      <c r="BM217" s="212" t="s">
        <v>298</v>
      </c>
    </row>
    <row r="218" s="2" customFormat="1">
      <c r="A218" s="39"/>
      <c r="B218" s="40"/>
      <c r="C218" s="41"/>
      <c r="D218" s="214" t="s">
        <v>131</v>
      </c>
      <c r="E218" s="41"/>
      <c r="F218" s="215" t="s">
        <v>299</v>
      </c>
      <c r="G218" s="41"/>
      <c r="H218" s="41"/>
      <c r="I218" s="216"/>
      <c r="J218" s="41"/>
      <c r="K218" s="41"/>
      <c r="L218" s="45"/>
      <c r="M218" s="217"/>
      <c r="N218" s="218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131</v>
      </c>
      <c r="AU218" s="18" t="s">
        <v>82</v>
      </c>
    </row>
    <row r="219" s="14" customFormat="1">
      <c r="A219" s="14"/>
      <c r="B219" s="230"/>
      <c r="C219" s="231"/>
      <c r="D219" s="221" t="s">
        <v>133</v>
      </c>
      <c r="E219" s="232" t="s">
        <v>19</v>
      </c>
      <c r="F219" s="233" t="s">
        <v>300</v>
      </c>
      <c r="G219" s="231"/>
      <c r="H219" s="234">
        <v>916.00400000000002</v>
      </c>
      <c r="I219" s="235"/>
      <c r="J219" s="231"/>
      <c r="K219" s="231"/>
      <c r="L219" s="236"/>
      <c r="M219" s="237"/>
      <c r="N219" s="238"/>
      <c r="O219" s="238"/>
      <c r="P219" s="238"/>
      <c r="Q219" s="238"/>
      <c r="R219" s="238"/>
      <c r="S219" s="238"/>
      <c r="T219" s="239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0" t="s">
        <v>133</v>
      </c>
      <c r="AU219" s="240" t="s">
        <v>82</v>
      </c>
      <c r="AV219" s="14" t="s">
        <v>82</v>
      </c>
      <c r="AW219" s="14" t="s">
        <v>33</v>
      </c>
      <c r="AX219" s="14" t="s">
        <v>72</v>
      </c>
      <c r="AY219" s="240" t="s">
        <v>122</v>
      </c>
    </row>
    <row r="220" s="2" customFormat="1" ht="24.15" customHeight="1">
      <c r="A220" s="39"/>
      <c r="B220" s="40"/>
      <c r="C220" s="201" t="s">
        <v>301</v>
      </c>
      <c r="D220" s="201" t="s">
        <v>124</v>
      </c>
      <c r="E220" s="202" t="s">
        <v>302</v>
      </c>
      <c r="F220" s="203" t="s">
        <v>303</v>
      </c>
      <c r="G220" s="204" t="s">
        <v>127</v>
      </c>
      <c r="H220" s="205">
        <v>1</v>
      </c>
      <c r="I220" s="206"/>
      <c r="J220" s="207">
        <f>ROUND(I220*H220,2)</f>
        <v>0</v>
      </c>
      <c r="K220" s="203" t="s">
        <v>128</v>
      </c>
      <c r="L220" s="45"/>
      <c r="M220" s="208" t="s">
        <v>19</v>
      </c>
      <c r="N220" s="209" t="s">
        <v>43</v>
      </c>
      <c r="O220" s="85"/>
      <c r="P220" s="210">
        <f>O220*H220</f>
        <v>0</v>
      </c>
      <c r="Q220" s="210">
        <v>0</v>
      </c>
      <c r="R220" s="210">
        <f>Q220*H220</f>
        <v>0</v>
      </c>
      <c r="S220" s="210">
        <v>0</v>
      </c>
      <c r="T220" s="21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12" t="s">
        <v>129</v>
      </c>
      <c r="AT220" s="212" t="s">
        <v>124</v>
      </c>
      <c r="AU220" s="212" t="s">
        <v>82</v>
      </c>
      <c r="AY220" s="18" t="s">
        <v>122</v>
      </c>
      <c r="BE220" s="213">
        <f>IF(N220="základní",J220,0)</f>
        <v>0</v>
      </c>
      <c r="BF220" s="213">
        <f>IF(N220="snížená",J220,0)</f>
        <v>0</v>
      </c>
      <c r="BG220" s="213">
        <f>IF(N220="zákl. přenesená",J220,0)</f>
        <v>0</v>
      </c>
      <c r="BH220" s="213">
        <f>IF(N220="sníž. přenesená",J220,0)</f>
        <v>0</v>
      </c>
      <c r="BI220" s="213">
        <f>IF(N220="nulová",J220,0)</f>
        <v>0</v>
      </c>
      <c r="BJ220" s="18" t="s">
        <v>80</v>
      </c>
      <c r="BK220" s="213">
        <f>ROUND(I220*H220,2)</f>
        <v>0</v>
      </c>
      <c r="BL220" s="18" t="s">
        <v>129</v>
      </c>
      <c r="BM220" s="212" t="s">
        <v>304</v>
      </c>
    </row>
    <row r="221" s="2" customFormat="1">
      <c r="A221" s="39"/>
      <c r="B221" s="40"/>
      <c r="C221" s="41"/>
      <c r="D221" s="214" t="s">
        <v>131</v>
      </c>
      <c r="E221" s="41"/>
      <c r="F221" s="215" t="s">
        <v>305</v>
      </c>
      <c r="G221" s="41"/>
      <c r="H221" s="41"/>
      <c r="I221" s="216"/>
      <c r="J221" s="41"/>
      <c r="K221" s="41"/>
      <c r="L221" s="45"/>
      <c r="M221" s="217"/>
      <c r="N221" s="218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131</v>
      </c>
      <c r="AU221" s="18" t="s">
        <v>82</v>
      </c>
    </row>
    <row r="222" s="2" customFormat="1" ht="24.15" customHeight="1">
      <c r="A222" s="39"/>
      <c r="B222" s="40"/>
      <c r="C222" s="201" t="s">
        <v>306</v>
      </c>
      <c r="D222" s="201" t="s">
        <v>124</v>
      </c>
      <c r="E222" s="202" t="s">
        <v>307</v>
      </c>
      <c r="F222" s="203" t="s">
        <v>308</v>
      </c>
      <c r="G222" s="204" t="s">
        <v>127</v>
      </c>
      <c r="H222" s="205">
        <v>4</v>
      </c>
      <c r="I222" s="206"/>
      <c r="J222" s="207">
        <f>ROUND(I222*H222,2)</f>
        <v>0</v>
      </c>
      <c r="K222" s="203" t="s">
        <v>128</v>
      </c>
      <c r="L222" s="45"/>
      <c r="M222" s="208" t="s">
        <v>19</v>
      </c>
      <c r="N222" s="209" t="s">
        <v>43</v>
      </c>
      <c r="O222" s="85"/>
      <c r="P222" s="210">
        <f>O222*H222</f>
        <v>0</v>
      </c>
      <c r="Q222" s="210">
        <v>0</v>
      </c>
      <c r="R222" s="210">
        <f>Q222*H222</f>
        <v>0</v>
      </c>
      <c r="S222" s="210">
        <v>0</v>
      </c>
      <c r="T222" s="211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12" t="s">
        <v>129</v>
      </c>
      <c r="AT222" s="212" t="s">
        <v>124</v>
      </c>
      <c r="AU222" s="212" t="s">
        <v>82</v>
      </c>
      <c r="AY222" s="18" t="s">
        <v>122</v>
      </c>
      <c r="BE222" s="213">
        <f>IF(N222="základní",J222,0)</f>
        <v>0</v>
      </c>
      <c r="BF222" s="213">
        <f>IF(N222="snížená",J222,0)</f>
        <v>0</v>
      </c>
      <c r="BG222" s="213">
        <f>IF(N222="zákl. přenesená",J222,0)</f>
        <v>0</v>
      </c>
      <c r="BH222" s="213">
        <f>IF(N222="sníž. přenesená",J222,0)</f>
        <v>0</v>
      </c>
      <c r="BI222" s="213">
        <f>IF(N222="nulová",J222,0)</f>
        <v>0</v>
      </c>
      <c r="BJ222" s="18" t="s">
        <v>80</v>
      </c>
      <c r="BK222" s="213">
        <f>ROUND(I222*H222,2)</f>
        <v>0</v>
      </c>
      <c r="BL222" s="18" t="s">
        <v>129</v>
      </c>
      <c r="BM222" s="212" t="s">
        <v>309</v>
      </c>
    </row>
    <row r="223" s="2" customFormat="1">
      <c r="A223" s="39"/>
      <c r="B223" s="40"/>
      <c r="C223" s="41"/>
      <c r="D223" s="214" t="s">
        <v>131</v>
      </c>
      <c r="E223" s="41"/>
      <c r="F223" s="215" t="s">
        <v>310</v>
      </c>
      <c r="G223" s="41"/>
      <c r="H223" s="41"/>
      <c r="I223" s="216"/>
      <c r="J223" s="41"/>
      <c r="K223" s="41"/>
      <c r="L223" s="45"/>
      <c r="M223" s="217"/>
      <c r="N223" s="218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131</v>
      </c>
      <c r="AU223" s="18" t="s">
        <v>82</v>
      </c>
    </row>
    <row r="224" s="2" customFormat="1" ht="24.15" customHeight="1">
      <c r="A224" s="39"/>
      <c r="B224" s="40"/>
      <c r="C224" s="201" t="s">
        <v>311</v>
      </c>
      <c r="D224" s="201" t="s">
        <v>124</v>
      </c>
      <c r="E224" s="202" t="s">
        <v>312</v>
      </c>
      <c r="F224" s="203" t="s">
        <v>313</v>
      </c>
      <c r="G224" s="204" t="s">
        <v>127</v>
      </c>
      <c r="H224" s="205">
        <v>4</v>
      </c>
      <c r="I224" s="206"/>
      <c r="J224" s="207">
        <f>ROUND(I224*H224,2)</f>
        <v>0</v>
      </c>
      <c r="K224" s="203" t="s">
        <v>128</v>
      </c>
      <c r="L224" s="45"/>
      <c r="M224" s="208" t="s">
        <v>19</v>
      </c>
      <c r="N224" s="209" t="s">
        <v>43</v>
      </c>
      <c r="O224" s="85"/>
      <c r="P224" s="210">
        <f>O224*H224</f>
        <v>0</v>
      </c>
      <c r="Q224" s="210">
        <v>0</v>
      </c>
      <c r="R224" s="210">
        <f>Q224*H224</f>
        <v>0</v>
      </c>
      <c r="S224" s="210">
        <v>0</v>
      </c>
      <c r="T224" s="211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12" t="s">
        <v>129</v>
      </c>
      <c r="AT224" s="212" t="s">
        <v>124</v>
      </c>
      <c r="AU224" s="212" t="s">
        <v>82</v>
      </c>
      <c r="AY224" s="18" t="s">
        <v>122</v>
      </c>
      <c r="BE224" s="213">
        <f>IF(N224="základní",J224,0)</f>
        <v>0</v>
      </c>
      <c r="BF224" s="213">
        <f>IF(N224="snížená",J224,0)</f>
        <v>0</v>
      </c>
      <c r="BG224" s="213">
        <f>IF(N224="zákl. přenesená",J224,0)</f>
        <v>0</v>
      </c>
      <c r="BH224" s="213">
        <f>IF(N224="sníž. přenesená",J224,0)</f>
        <v>0</v>
      </c>
      <c r="BI224" s="213">
        <f>IF(N224="nulová",J224,0)</f>
        <v>0</v>
      </c>
      <c r="BJ224" s="18" t="s">
        <v>80</v>
      </c>
      <c r="BK224" s="213">
        <f>ROUND(I224*H224,2)</f>
        <v>0</v>
      </c>
      <c r="BL224" s="18" t="s">
        <v>129</v>
      </c>
      <c r="BM224" s="212" t="s">
        <v>314</v>
      </c>
    </row>
    <row r="225" s="2" customFormat="1">
      <c r="A225" s="39"/>
      <c r="B225" s="40"/>
      <c r="C225" s="41"/>
      <c r="D225" s="214" t="s">
        <v>131</v>
      </c>
      <c r="E225" s="41"/>
      <c r="F225" s="215" t="s">
        <v>315</v>
      </c>
      <c r="G225" s="41"/>
      <c r="H225" s="41"/>
      <c r="I225" s="216"/>
      <c r="J225" s="41"/>
      <c r="K225" s="41"/>
      <c r="L225" s="45"/>
      <c r="M225" s="217"/>
      <c r="N225" s="218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131</v>
      </c>
      <c r="AU225" s="18" t="s">
        <v>82</v>
      </c>
    </row>
    <row r="226" s="2" customFormat="1" ht="24.15" customHeight="1">
      <c r="A226" s="39"/>
      <c r="B226" s="40"/>
      <c r="C226" s="201" t="s">
        <v>316</v>
      </c>
      <c r="D226" s="201" t="s">
        <v>124</v>
      </c>
      <c r="E226" s="202" t="s">
        <v>317</v>
      </c>
      <c r="F226" s="203" t="s">
        <v>318</v>
      </c>
      <c r="G226" s="204" t="s">
        <v>127</v>
      </c>
      <c r="H226" s="205">
        <v>3</v>
      </c>
      <c r="I226" s="206"/>
      <c r="J226" s="207">
        <f>ROUND(I226*H226,2)</f>
        <v>0</v>
      </c>
      <c r="K226" s="203" t="s">
        <v>128</v>
      </c>
      <c r="L226" s="45"/>
      <c r="M226" s="208" t="s">
        <v>19</v>
      </c>
      <c r="N226" s="209" t="s">
        <v>43</v>
      </c>
      <c r="O226" s="85"/>
      <c r="P226" s="210">
        <f>O226*H226</f>
        <v>0</v>
      </c>
      <c r="Q226" s="210">
        <v>0</v>
      </c>
      <c r="R226" s="210">
        <f>Q226*H226</f>
        <v>0</v>
      </c>
      <c r="S226" s="210">
        <v>0</v>
      </c>
      <c r="T226" s="21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12" t="s">
        <v>129</v>
      </c>
      <c r="AT226" s="212" t="s">
        <v>124</v>
      </c>
      <c r="AU226" s="212" t="s">
        <v>82</v>
      </c>
      <c r="AY226" s="18" t="s">
        <v>122</v>
      </c>
      <c r="BE226" s="213">
        <f>IF(N226="základní",J226,0)</f>
        <v>0</v>
      </c>
      <c r="BF226" s="213">
        <f>IF(N226="snížená",J226,0)</f>
        <v>0</v>
      </c>
      <c r="BG226" s="213">
        <f>IF(N226="zákl. přenesená",J226,0)</f>
        <v>0</v>
      </c>
      <c r="BH226" s="213">
        <f>IF(N226="sníž. přenesená",J226,0)</f>
        <v>0</v>
      </c>
      <c r="BI226" s="213">
        <f>IF(N226="nulová",J226,0)</f>
        <v>0</v>
      </c>
      <c r="BJ226" s="18" t="s">
        <v>80</v>
      </c>
      <c r="BK226" s="213">
        <f>ROUND(I226*H226,2)</f>
        <v>0</v>
      </c>
      <c r="BL226" s="18" t="s">
        <v>129</v>
      </c>
      <c r="BM226" s="212" t="s">
        <v>319</v>
      </c>
    </row>
    <row r="227" s="2" customFormat="1">
      <c r="A227" s="39"/>
      <c r="B227" s="40"/>
      <c r="C227" s="41"/>
      <c r="D227" s="214" t="s">
        <v>131</v>
      </c>
      <c r="E227" s="41"/>
      <c r="F227" s="215" t="s">
        <v>320</v>
      </c>
      <c r="G227" s="41"/>
      <c r="H227" s="41"/>
      <c r="I227" s="216"/>
      <c r="J227" s="41"/>
      <c r="K227" s="41"/>
      <c r="L227" s="45"/>
      <c r="M227" s="217"/>
      <c r="N227" s="218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131</v>
      </c>
      <c r="AU227" s="18" t="s">
        <v>82</v>
      </c>
    </row>
    <row r="228" s="2" customFormat="1" ht="24.15" customHeight="1">
      <c r="A228" s="39"/>
      <c r="B228" s="40"/>
      <c r="C228" s="201" t="s">
        <v>321</v>
      </c>
      <c r="D228" s="201" t="s">
        <v>124</v>
      </c>
      <c r="E228" s="202" t="s">
        <v>322</v>
      </c>
      <c r="F228" s="203" t="s">
        <v>323</v>
      </c>
      <c r="G228" s="204" t="s">
        <v>159</v>
      </c>
      <c r="H228" s="205">
        <v>87</v>
      </c>
      <c r="I228" s="206"/>
      <c r="J228" s="207">
        <f>ROUND(I228*H228,2)</f>
        <v>0</v>
      </c>
      <c r="K228" s="203" t="s">
        <v>128</v>
      </c>
      <c r="L228" s="45"/>
      <c r="M228" s="208" t="s">
        <v>19</v>
      </c>
      <c r="N228" s="209" t="s">
        <v>43</v>
      </c>
      <c r="O228" s="85"/>
      <c r="P228" s="210">
        <f>O228*H228</f>
        <v>0</v>
      </c>
      <c r="Q228" s="210">
        <v>0</v>
      </c>
      <c r="R228" s="210">
        <f>Q228*H228</f>
        <v>0</v>
      </c>
      <c r="S228" s="210">
        <v>0</v>
      </c>
      <c r="T228" s="21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12" t="s">
        <v>129</v>
      </c>
      <c r="AT228" s="212" t="s">
        <v>124</v>
      </c>
      <c r="AU228" s="212" t="s">
        <v>82</v>
      </c>
      <c r="AY228" s="18" t="s">
        <v>122</v>
      </c>
      <c r="BE228" s="213">
        <f>IF(N228="základní",J228,0)</f>
        <v>0</v>
      </c>
      <c r="BF228" s="213">
        <f>IF(N228="snížená",J228,0)</f>
        <v>0</v>
      </c>
      <c r="BG228" s="213">
        <f>IF(N228="zákl. přenesená",J228,0)</f>
        <v>0</v>
      </c>
      <c r="BH228" s="213">
        <f>IF(N228="sníž. přenesená",J228,0)</f>
        <v>0</v>
      </c>
      <c r="BI228" s="213">
        <f>IF(N228="nulová",J228,0)</f>
        <v>0</v>
      </c>
      <c r="BJ228" s="18" t="s">
        <v>80</v>
      </c>
      <c r="BK228" s="213">
        <f>ROUND(I228*H228,2)</f>
        <v>0</v>
      </c>
      <c r="BL228" s="18" t="s">
        <v>129</v>
      </c>
      <c r="BM228" s="212" t="s">
        <v>324</v>
      </c>
    </row>
    <row r="229" s="2" customFormat="1">
      <c r="A229" s="39"/>
      <c r="B229" s="40"/>
      <c r="C229" s="41"/>
      <c r="D229" s="214" t="s">
        <v>131</v>
      </c>
      <c r="E229" s="41"/>
      <c r="F229" s="215" t="s">
        <v>325</v>
      </c>
      <c r="G229" s="41"/>
      <c r="H229" s="41"/>
      <c r="I229" s="216"/>
      <c r="J229" s="41"/>
      <c r="K229" s="41"/>
      <c r="L229" s="45"/>
      <c r="M229" s="217"/>
      <c r="N229" s="218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131</v>
      </c>
      <c r="AU229" s="18" t="s">
        <v>82</v>
      </c>
    </row>
    <row r="230" s="14" customFormat="1">
      <c r="A230" s="14"/>
      <c r="B230" s="230"/>
      <c r="C230" s="231"/>
      <c r="D230" s="221" t="s">
        <v>133</v>
      </c>
      <c r="E230" s="232" t="s">
        <v>19</v>
      </c>
      <c r="F230" s="233" t="s">
        <v>181</v>
      </c>
      <c r="G230" s="231"/>
      <c r="H230" s="234">
        <v>87</v>
      </c>
      <c r="I230" s="235"/>
      <c r="J230" s="231"/>
      <c r="K230" s="231"/>
      <c r="L230" s="236"/>
      <c r="M230" s="237"/>
      <c r="N230" s="238"/>
      <c r="O230" s="238"/>
      <c r="P230" s="238"/>
      <c r="Q230" s="238"/>
      <c r="R230" s="238"/>
      <c r="S230" s="238"/>
      <c r="T230" s="239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0" t="s">
        <v>133</v>
      </c>
      <c r="AU230" s="240" t="s">
        <v>82</v>
      </c>
      <c r="AV230" s="14" t="s">
        <v>82</v>
      </c>
      <c r="AW230" s="14" t="s">
        <v>33</v>
      </c>
      <c r="AX230" s="14" t="s">
        <v>72</v>
      </c>
      <c r="AY230" s="240" t="s">
        <v>122</v>
      </c>
    </row>
    <row r="231" s="2" customFormat="1" ht="16.5" customHeight="1">
      <c r="A231" s="39"/>
      <c r="B231" s="40"/>
      <c r="C231" s="241" t="s">
        <v>326</v>
      </c>
      <c r="D231" s="241" t="s">
        <v>327</v>
      </c>
      <c r="E231" s="242" t="s">
        <v>328</v>
      </c>
      <c r="F231" s="243" t="s">
        <v>329</v>
      </c>
      <c r="G231" s="244" t="s">
        <v>330</v>
      </c>
      <c r="H231" s="245">
        <v>1.74</v>
      </c>
      <c r="I231" s="246"/>
      <c r="J231" s="247">
        <f>ROUND(I231*H231,2)</f>
        <v>0</v>
      </c>
      <c r="K231" s="243" t="s">
        <v>128</v>
      </c>
      <c r="L231" s="248"/>
      <c r="M231" s="249" t="s">
        <v>19</v>
      </c>
      <c r="N231" s="250" t="s">
        <v>43</v>
      </c>
      <c r="O231" s="85"/>
      <c r="P231" s="210">
        <f>O231*H231</f>
        <v>0</v>
      </c>
      <c r="Q231" s="210">
        <v>0.001</v>
      </c>
      <c r="R231" s="210">
        <f>Q231*H231</f>
        <v>0.00174</v>
      </c>
      <c r="S231" s="210">
        <v>0</v>
      </c>
      <c r="T231" s="211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12" t="s">
        <v>183</v>
      </c>
      <c r="AT231" s="212" t="s">
        <v>327</v>
      </c>
      <c r="AU231" s="212" t="s">
        <v>82</v>
      </c>
      <c r="AY231" s="18" t="s">
        <v>122</v>
      </c>
      <c r="BE231" s="213">
        <f>IF(N231="základní",J231,0)</f>
        <v>0</v>
      </c>
      <c r="BF231" s="213">
        <f>IF(N231="snížená",J231,0)</f>
        <v>0</v>
      </c>
      <c r="BG231" s="213">
        <f>IF(N231="zákl. přenesená",J231,0)</f>
        <v>0</v>
      </c>
      <c r="BH231" s="213">
        <f>IF(N231="sníž. přenesená",J231,0)</f>
        <v>0</v>
      </c>
      <c r="BI231" s="213">
        <f>IF(N231="nulová",J231,0)</f>
        <v>0</v>
      </c>
      <c r="BJ231" s="18" t="s">
        <v>80</v>
      </c>
      <c r="BK231" s="213">
        <f>ROUND(I231*H231,2)</f>
        <v>0</v>
      </c>
      <c r="BL231" s="18" t="s">
        <v>129</v>
      </c>
      <c r="BM231" s="212" t="s">
        <v>331</v>
      </c>
    </row>
    <row r="232" s="14" customFormat="1">
      <c r="A232" s="14"/>
      <c r="B232" s="230"/>
      <c r="C232" s="231"/>
      <c r="D232" s="221" t="s">
        <v>133</v>
      </c>
      <c r="E232" s="231"/>
      <c r="F232" s="233" t="s">
        <v>332</v>
      </c>
      <c r="G232" s="231"/>
      <c r="H232" s="234">
        <v>1.74</v>
      </c>
      <c r="I232" s="235"/>
      <c r="J232" s="231"/>
      <c r="K232" s="231"/>
      <c r="L232" s="236"/>
      <c r="M232" s="237"/>
      <c r="N232" s="238"/>
      <c r="O232" s="238"/>
      <c r="P232" s="238"/>
      <c r="Q232" s="238"/>
      <c r="R232" s="238"/>
      <c r="S232" s="238"/>
      <c r="T232" s="239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0" t="s">
        <v>133</v>
      </c>
      <c r="AU232" s="240" t="s">
        <v>82</v>
      </c>
      <c r="AV232" s="14" t="s">
        <v>82</v>
      </c>
      <c r="AW232" s="14" t="s">
        <v>4</v>
      </c>
      <c r="AX232" s="14" t="s">
        <v>80</v>
      </c>
      <c r="AY232" s="240" t="s">
        <v>122</v>
      </c>
    </row>
    <row r="233" s="2" customFormat="1" ht="16.5" customHeight="1">
      <c r="A233" s="39"/>
      <c r="B233" s="40"/>
      <c r="C233" s="201" t="s">
        <v>333</v>
      </c>
      <c r="D233" s="201" t="s">
        <v>124</v>
      </c>
      <c r="E233" s="202" t="s">
        <v>334</v>
      </c>
      <c r="F233" s="203" t="s">
        <v>335</v>
      </c>
      <c r="G233" s="204" t="s">
        <v>159</v>
      </c>
      <c r="H233" s="205">
        <v>87</v>
      </c>
      <c r="I233" s="206"/>
      <c r="J233" s="207">
        <f>ROUND(I233*H233,2)</f>
        <v>0</v>
      </c>
      <c r="K233" s="203" t="s">
        <v>19</v>
      </c>
      <c r="L233" s="45"/>
      <c r="M233" s="208" t="s">
        <v>19</v>
      </c>
      <c r="N233" s="209" t="s">
        <v>43</v>
      </c>
      <c r="O233" s="85"/>
      <c r="P233" s="210">
        <f>O233*H233</f>
        <v>0</v>
      </c>
      <c r="Q233" s="210">
        <v>0</v>
      </c>
      <c r="R233" s="210">
        <f>Q233*H233</f>
        <v>0</v>
      </c>
      <c r="S233" s="210">
        <v>0</v>
      </c>
      <c r="T233" s="21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12" t="s">
        <v>129</v>
      </c>
      <c r="AT233" s="212" t="s">
        <v>124</v>
      </c>
      <c r="AU233" s="212" t="s">
        <v>82</v>
      </c>
      <c r="AY233" s="18" t="s">
        <v>122</v>
      </c>
      <c r="BE233" s="213">
        <f>IF(N233="základní",J233,0)</f>
        <v>0</v>
      </c>
      <c r="BF233" s="213">
        <f>IF(N233="snížená",J233,0)</f>
        <v>0</v>
      </c>
      <c r="BG233" s="213">
        <f>IF(N233="zákl. přenesená",J233,0)</f>
        <v>0</v>
      </c>
      <c r="BH233" s="213">
        <f>IF(N233="sníž. přenesená",J233,0)</f>
        <v>0</v>
      </c>
      <c r="BI233" s="213">
        <f>IF(N233="nulová",J233,0)</f>
        <v>0</v>
      </c>
      <c r="BJ233" s="18" t="s">
        <v>80</v>
      </c>
      <c r="BK233" s="213">
        <f>ROUND(I233*H233,2)</f>
        <v>0</v>
      </c>
      <c r="BL233" s="18" t="s">
        <v>129</v>
      </c>
      <c r="BM233" s="212" t="s">
        <v>336</v>
      </c>
    </row>
    <row r="234" s="14" customFormat="1">
      <c r="A234" s="14"/>
      <c r="B234" s="230"/>
      <c r="C234" s="231"/>
      <c r="D234" s="221" t="s">
        <v>133</v>
      </c>
      <c r="E234" s="232" t="s">
        <v>19</v>
      </c>
      <c r="F234" s="233" t="s">
        <v>181</v>
      </c>
      <c r="G234" s="231"/>
      <c r="H234" s="234">
        <v>87</v>
      </c>
      <c r="I234" s="235"/>
      <c r="J234" s="231"/>
      <c r="K234" s="231"/>
      <c r="L234" s="236"/>
      <c r="M234" s="237"/>
      <c r="N234" s="238"/>
      <c r="O234" s="238"/>
      <c r="P234" s="238"/>
      <c r="Q234" s="238"/>
      <c r="R234" s="238"/>
      <c r="S234" s="238"/>
      <c r="T234" s="239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0" t="s">
        <v>133</v>
      </c>
      <c r="AU234" s="240" t="s">
        <v>82</v>
      </c>
      <c r="AV234" s="14" t="s">
        <v>82</v>
      </c>
      <c r="AW234" s="14" t="s">
        <v>33</v>
      </c>
      <c r="AX234" s="14" t="s">
        <v>72</v>
      </c>
      <c r="AY234" s="240" t="s">
        <v>122</v>
      </c>
    </row>
    <row r="235" s="2" customFormat="1" ht="24.15" customHeight="1">
      <c r="A235" s="39"/>
      <c r="B235" s="40"/>
      <c r="C235" s="201" t="s">
        <v>337</v>
      </c>
      <c r="D235" s="201" t="s">
        <v>124</v>
      </c>
      <c r="E235" s="202" t="s">
        <v>338</v>
      </c>
      <c r="F235" s="203" t="s">
        <v>339</v>
      </c>
      <c r="G235" s="204" t="s">
        <v>186</v>
      </c>
      <c r="H235" s="205">
        <v>2.0880000000000001</v>
      </c>
      <c r="I235" s="206"/>
      <c r="J235" s="207">
        <f>ROUND(I235*H235,2)</f>
        <v>0</v>
      </c>
      <c r="K235" s="203" t="s">
        <v>128</v>
      </c>
      <c r="L235" s="45"/>
      <c r="M235" s="208" t="s">
        <v>19</v>
      </c>
      <c r="N235" s="209" t="s">
        <v>43</v>
      </c>
      <c r="O235" s="85"/>
      <c r="P235" s="210">
        <f>O235*H235</f>
        <v>0</v>
      </c>
      <c r="Q235" s="210">
        <v>0</v>
      </c>
      <c r="R235" s="210">
        <f>Q235*H235</f>
        <v>0</v>
      </c>
      <c r="S235" s="210">
        <v>0</v>
      </c>
      <c r="T235" s="211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12" t="s">
        <v>129</v>
      </c>
      <c r="AT235" s="212" t="s">
        <v>124</v>
      </c>
      <c r="AU235" s="212" t="s">
        <v>82</v>
      </c>
      <c r="AY235" s="18" t="s">
        <v>122</v>
      </c>
      <c r="BE235" s="213">
        <f>IF(N235="základní",J235,0)</f>
        <v>0</v>
      </c>
      <c r="BF235" s="213">
        <f>IF(N235="snížená",J235,0)</f>
        <v>0</v>
      </c>
      <c r="BG235" s="213">
        <f>IF(N235="zákl. přenesená",J235,0)</f>
        <v>0</v>
      </c>
      <c r="BH235" s="213">
        <f>IF(N235="sníž. přenesená",J235,0)</f>
        <v>0</v>
      </c>
      <c r="BI235" s="213">
        <f>IF(N235="nulová",J235,0)</f>
        <v>0</v>
      </c>
      <c r="BJ235" s="18" t="s">
        <v>80</v>
      </c>
      <c r="BK235" s="213">
        <f>ROUND(I235*H235,2)</f>
        <v>0</v>
      </c>
      <c r="BL235" s="18" t="s">
        <v>129</v>
      </c>
      <c r="BM235" s="212" t="s">
        <v>340</v>
      </c>
    </row>
    <row r="236" s="2" customFormat="1">
      <c r="A236" s="39"/>
      <c r="B236" s="40"/>
      <c r="C236" s="41"/>
      <c r="D236" s="214" t="s">
        <v>131</v>
      </c>
      <c r="E236" s="41"/>
      <c r="F236" s="215" t="s">
        <v>341</v>
      </c>
      <c r="G236" s="41"/>
      <c r="H236" s="41"/>
      <c r="I236" s="216"/>
      <c r="J236" s="41"/>
      <c r="K236" s="41"/>
      <c r="L236" s="45"/>
      <c r="M236" s="217"/>
      <c r="N236" s="218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131</v>
      </c>
      <c r="AU236" s="18" t="s">
        <v>82</v>
      </c>
    </row>
    <row r="237" s="13" customFormat="1">
      <c r="A237" s="13"/>
      <c r="B237" s="219"/>
      <c r="C237" s="220"/>
      <c r="D237" s="221" t="s">
        <v>133</v>
      </c>
      <c r="E237" s="222" t="s">
        <v>19</v>
      </c>
      <c r="F237" s="223" t="s">
        <v>342</v>
      </c>
      <c r="G237" s="220"/>
      <c r="H237" s="222" t="s">
        <v>19</v>
      </c>
      <c r="I237" s="224"/>
      <c r="J237" s="220"/>
      <c r="K237" s="220"/>
      <c r="L237" s="225"/>
      <c r="M237" s="226"/>
      <c r="N237" s="227"/>
      <c r="O237" s="227"/>
      <c r="P237" s="227"/>
      <c r="Q237" s="227"/>
      <c r="R237" s="227"/>
      <c r="S237" s="227"/>
      <c r="T237" s="22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29" t="s">
        <v>133</v>
      </c>
      <c r="AU237" s="229" t="s">
        <v>82</v>
      </c>
      <c r="AV237" s="13" t="s">
        <v>80</v>
      </c>
      <c r="AW237" s="13" t="s">
        <v>33</v>
      </c>
      <c r="AX237" s="13" t="s">
        <v>72</v>
      </c>
      <c r="AY237" s="229" t="s">
        <v>122</v>
      </c>
    </row>
    <row r="238" s="14" customFormat="1">
      <c r="A238" s="14"/>
      <c r="B238" s="230"/>
      <c r="C238" s="231"/>
      <c r="D238" s="221" t="s">
        <v>133</v>
      </c>
      <c r="E238" s="232" t="s">
        <v>19</v>
      </c>
      <c r="F238" s="233" t="s">
        <v>343</v>
      </c>
      <c r="G238" s="231"/>
      <c r="H238" s="234">
        <v>2.0880000000000001</v>
      </c>
      <c r="I238" s="235"/>
      <c r="J238" s="231"/>
      <c r="K238" s="231"/>
      <c r="L238" s="236"/>
      <c r="M238" s="237"/>
      <c r="N238" s="238"/>
      <c r="O238" s="238"/>
      <c r="P238" s="238"/>
      <c r="Q238" s="238"/>
      <c r="R238" s="238"/>
      <c r="S238" s="238"/>
      <c r="T238" s="239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0" t="s">
        <v>133</v>
      </c>
      <c r="AU238" s="240" t="s">
        <v>82</v>
      </c>
      <c r="AV238" s="14" t="s">
        <v>82</v>
      </c>
      <c r="AW238" s="14" t="s">
        <v>33</v>
      </c>
      <c r="AX238" s="14" t="s">
        <v>72</v>
      </c>
      <c r="AY238" s="240" t="s">
        <v>122</v>
      </c>
    </row>
    <row r="239" s="2" customFormat="1" ht="16.5" customHeight="1">
      <c r="A239" s="39"/>
      <c r="B239" s="40"/>
      <c r="C239" s="241" t="s">
        <v>344</v>
      </c>
      <c r="D239" s="241" t="s">
        <v>327</v>
      </c>
      <c r="E239" s="242" t="s">
        <v>345</v>
      </c>
      <c r="F239" s="243" t="s">
        <v>346</v>
      </c>
      <c r="G239" s="244" t="s">
        <v>297</v>
      </c>
      <c r="H239" s="245">
        <v>4.1760000000000002</v>
      </c>
      <c r="I239" s="246"/>
      <c r="J239" s="247">
        <f>ROUND(I239*H239,2)</f>
        <v>0</v>
      </c>
      <c r="K239" s="243" t="s">
        <v>128</v>
      </c>
      <c r="L239" s="248"/>
      <c r="M239" s="249" t="s">
        <v>19</v>
      </c>
      <c r="N239" s="250" t="s">
        <v>43</v>
      </c>
      <c r="O239" s="85"/>
      <c r="P239" s="210">
        <f>O239*H239</f>
        <v>0</v>
      </c>
      <c r="Q239" s="210">
        <v>1</v>
      </c>
      <c r="R239" s="210">
        <f>Q239*H239</f>
        <v>4.1760000000000002</v>
      </c>
      <c r="S239" s="210">
        <v>0</v>
      </c>
      <c r="T239" s="211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12" t="s">
        <v>183</v>
      </c>
      <c r="AT239" s="212" t="s">
        <v>327</v>
      </c>
      <c r="AU239" s="212" t="s">
        <v>82</v>
      </c>
      <c r="AY239" s="18" t="s">
        <v>122</v>
      </c>
      <c r="BE239" s="213">
        <f>IF(N239="základní",J239,0)</f>
        <v>0</v>
      </c>
      <c r="BF239" s="213">
        <f>IF(N239="snížená",J239,0)</f>
        <v>0</v>
      </c>
      <c r="BG239" s="213">
        <f>IF(N239="zákl. přenesená",J239,0)</f>
        <v>0</v>
      </c>
      <c r="BH239" s="213">
        <f>IF(N239="sníž. přenesená",J239,0)</f>
        <v>0</v>
      </c>
      <c r="BI239" s="213">
        <f>IF(N239="nulová",J239,0)</f>
        <v>0</v>
      </c>
      <c r="BJ239" s="18" t="s">
        <v>80</v>
      </c>
      <c r="BK239" s="213">
        <f>ROUND(I239*H239,2)</f>
        <v>0</v>
      </c>
      <c r="BL239" s="18" t="s">
        <v>129</v>
      </c>
      <c r="BM239" s="212" t="s">
        <v>347</v>
      </c>
    </row>
    <row r="240" s="14" customFormat="1">
      <c r="A240" s="14"/>
      <c r="B240" s="230"/>
      <c r="C240" s="231"/>
      <c r="D240" s="221" t="s">
        <v>133</v>
      </c>
      <c r="E240" s="231"/>
      <c r="F240" s="233" t="s">
        <v>348</v>
      </c>
      <c r="G240" s="231"/>
      <c r="H240" s="234">
        <v>4.1760000000000002</v>
      </c>
      <c r="I240" s="235"/>
      <c r="J240" s="231"/>
      <c r="K240" s="231"/>
      <c r="L240" s="236"/>
      <c r="M240" s="237"/>
      <c r="N240" s="238"/>
      <c r="O240" s="238"/>
      <c r="P240" s="238"/>
      <c r="Q240" s="238"/>
      <c r="R240" s="238"/>
      <c r="S240" s="238"/>
      <c r="T240" s="239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0" t="s">
        <v>133</v>
      </c>
      <c r="AU240" s="240" t="s">
        <v>82</v>
      </c>
      <c r="AV240" s="14" t="s">
        <v>82</v>
      </c>
      <c r="AW240" s="14" t="s">
        <v>4</v>
      </c>
      <c r="AX240" s="14" t="s">
        <v>80</v>
      </c>
      <c r="AY240" s="240" t="s">
        <v>122</v>
      </c>
    </row>
    <row r="241" s="2" customFormat="1" ht="24.15" customHeight="1">
      <c r="A241" s="39"/>
      <c r="B241" s="40"/>
      <c r="C241" s="201" t="s">
        <v>349</v>
      </c>
      <c r="D241" s="201" t="s">
        <v>124</v>
      </c>
      <c r="E241" s="202" t="s">
        <v>350</v>
      </c>
      <c r="F241" s="203" t="s">
        <v>351</v>
      </c>
      <c r="G241" s="204" t="s">
        <v>159</v>
      </c>
      <c r="H241" s="205">
        <v>210</v>
      </c>
      <c r="I241" s="206"/>
      <c r="J241" s="207">
        <f>ROUND(I241*H241,2)</f>
        <v>0</v>
      </c>
      <c r="K241" s="203" t="s">
        <v>128</v>
      </c>
      <c r="L241" s="45"/>
      <c r="M241" s="208" t="s">
        <v>19</v>
      </c>
      <c r="N241" s="209" t="s">
        <v>43</v>
      </c>
      <c r="O241" s="85"/>
      <c r="P241" s="210">
        <f>O241*H241</f>
        <v>0</v>
      </c>
      <c r="Q241" s="210">
        <v>0</v>
      </c>
      <c r="R241" s="210">
        <f>Q241*H241</f>
        <v>0</v>
      </c>
      <c r="S241" s="210">
        <v>0</v>
      </c>
      <c r="T241" s="211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12" t="s">
        <v>129</v>
      </c>
      <c r="AT241" s="212" t="s">
        <v>124</v>
      </c>
      <c r="AU241" s="212" t="s">
        <v>82</v>
      </c>
      <c r="AY241" s="18" t="s">
        <v>122</v>
      </c>
      <c r="BE241" s="213">
        <f>IF(N241="základní",J241,0)</f>
        <v>0</v>
      </c>
      <c r="BF241" s="213">
        <f>IF(N241="snížená",J241,0)</f>
        <v>0</v>
      </c>
      <c r="BG241" s="213">
        <f>IF(N241="zákl. přenesená",J241,0)</f>
        <v>0</v>
      </c>
      <c r="BH241" s="213">
        <f>IF(N241="sníž. přenesená",J241,0)</f>
        <v>0</v>
      </c>
      <c r="BI241" s="213">
        <f>IF(N241="nulová",J241,0)</f>
        <v>0</v>
      </c>
      <c r="BJ241" s="18" t="s">
        <v>80</v>
      </c>
      <c r="BK241" s="213">
        <f>ROUND(I241*H241,2)</f>
        <v>0</v>
      </c>
      <c r="BL241" s="18" t="s">
        <v>129</v>
      </c>
      <c r="BM241" s="212" t="s">
        <v>352</v>
      </c>
    </row>
    <row r="242" s="2" customFormat="1">
      <c r="A242" s="39"/>
      <c r="B242" s="40"/>
      <c r="C242" s="41"/>
      <c r="D242" s="214" t="s">
        <v>131</v>
      </c>
      <c r="E242" s="41"/>
      <c r="F242" s="215" t="s">
        <v>353</v>
      </c>
      <c r="G242" s="41"/>
      <c r="H242" s="41"/>
      <c r="I242" s="216"/>
      <c r="J242" s="41"/>
      <c r="K242" s="41"/>
      <c r="L242" s="45"/>
      <c r="M242" s="217"/>
      <c r="N242" s="218"/>
      <c r="O242" s="85"/>
      <c r="P242" s="85"/>
      <c r="Q242" s="85"/>
      <c r="R242" s="85"/>
      <c r="S242" s="85"/>
      <c r="T242" s="86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131</v>
      </c>
      <c r="AU242" s="18" t="s">
        <v>82</v>
      </c>
    </row>
    <row r="243" s="13" customFormat="1">
      <c r="A243" s="13"/>
      <c r="B243" s="219"/>
      <c r="C243" s="220"/>
      <c r="D243" s="221" t="s">
        <v>133</v>
      </c>
      <c r="E243" s="222" t="s">
        <v>19</v>
      </c>
      <c r="F243" s="223" t="s">
        <v>354</v>
      </c>
      <c r="G243" s="220"/>
      <c r="H243" s="222" t="s">
        <v>19</v>
      </c>
      <c r="I243" s="224"/>
      <c r="J243" s="220"/>
      <c r="K243" s="220"/>
      <c r="L243" s="225"/>
      <c r="M243" s="226"/>
      <c r="N243" s="227"/>
      <c r="O243" s="227"/>
      <c r="P243" s="227"/>
      <c r="Q243" s="227"/>
      <c r="R243" s="227"/>
      <c r="S243" s="227"/>
      <c r="T243" s="22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29" t="s">
        <v>133</v>
      </c>
      <c r="AU243" s="229" t="s">
        <v>82</v>
      </c>
      <c r="AV243" s="13" t="s">
        <v>80</v>
      </c>
      <c r="AW243" s="13" t="s">
        <v>33</v>
      </c>
      <c r="AX243" s="13" t="s">
        <v>72</v>
      </c>
      <c r="AY243" s="229" t="s">
        <v>122</v>
      </c>
    </row>
    <row r="244" s="14" customFormat="1">
      <c r="A244" s="14"/>
      <c r="B244" s="230"/>
      <c r="C244" s="231"/>
      <c r="D244" s="221" t="s">
        <v>133</v>
      </c>
      <c r="E244" s="232" t="s">
        <v>19</v>
      </c>
      <c r="F244" s="233" t="s">
        <v>355</v>
      </c>
      <c r="G244" s="231"/>
      <c r="H244" s="234">
        <v>210</v>
      </c>
      <c r="I244" s="235"/>
      <c r="J244" s="231"/>
      <c r="K244" s="231"/>
      <c r="L244" s="236"/>
      <c r="M244" s="237"/>
      <c r="N244" s="238"/>
      <c r="O244" s="238"/>
      <c r="P244" s="238"/>
      <c r="Q244" s="238"/>
      <c r="R244" s="238"/>
      <c r="S244" s="238"/>
      <c r="T244" s="239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0" t="s">
        <v>133</v>
      </c>
      <c r="AU244" s="240" t="s">
        <v>82</v>
      </c>
      <c r="AV244" s="14" t="s">
        <v>82</v>
      </c>
      <c r="AW244" s="14" t="s">
        <v>33</v>
      </c>
      <c r="AX244" s="14" t="s">
        <v>72</v>
      </c>
      <c r="AY244" s="240" t="s">
        <v>122</v>
      </c>
    </row>
    <row r="245" s="2" customFormat="1" ht="24.15" customHeight="1">
      <c r="A245" s="39"/>
      <c r="B245" s="40"/>
      <c r="C245" s="201" t="s">
        <v>356</v>
      </c>
      <c r="D245" s="201" t="s">
        <v>124</v>
      </c>
      <c r="E245" s="202" t="s">
        <v>357</v>
      </c>
      <c r="F245" s="203" t="s">
        <v>358</v>
      </c>
      <c r="G245" s="204" t="s">
        <v>159</v>
      </c>
      <c r="H245" s="205">
        <v>1016</v>
      </c>
      <c r="I245" s="206"/>
      <c r="J245" s="207">
        <f>ROUND(I245*H245,2)</f>
        <v>0</v>
      </c>
      <c r="K245" s="203" t="s">
        <v>128</v>
      </c>
      <c r="L245" s="45"/>
      <c r="M245" s="208" t="s">
        <v>19</v>
      </c>
      <c r="N245" s="209" t="s">
        <v>43</v>
      </c>
      <c r="O245" s="85"/>
      <c r="P245" s="210">
        <f>O245*H245</f>
        <v>0</v>
      </c>
      <c r="Q245" s="210">
        <v>0</v>
      </c>
      <c r="R245" s="210">
        <f>Q245*H245</f>
        <v>0</v>
      </c>
      <c r="S245" s="210">
        <v>0</v>
      </c>
      <c r="T245" s="21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12" t="s">
        <v>129</v>
      </c>
      <c r="AT245" s="212" t="s">
        <v>124</v>
      </c>
      <c r="AU245" s="212" t="s">
        <v>82</v>
      </c>
      <c r="AY245" s="18" t="s">
        <v>122</v>
      </c>
      <c r="BE245" s="213">
        <f>IF(N245="základní",J245,0)</f>
        <v>0</v>
      </c>
      <c r="BF245" s="213">
        <f>IF(N245="snížená",J245,0)</f>
        <v>0</v>
      </c>
      <c r="BG245" s="213">
        <f>IF(N245="zákl. přenesená",J245,0)</f>
        <v>0</v>
      </c>
      <c r="BH245" s="213">
        <f>IF(N245="sníž. přenesená",J245,0)</f>
        <v>0</v>
      </c>
      <c r="BI245" s="213">
        <f>IF(N245="nulová",J245,0)</f>
        <v>0</v>
      </c>
      <c r="BJ245" s="18" t="s">
        <v>80</v>
      </c>
      <c r="BK245" s="213">
        <f>ROUND(I245*H245,2)</f>
        <v>0</v>
      </c>
      <c r="BL245" s="18" t="s">
        <v>129</v>
      </c>
      <c r="BM245" s="212" t="s">
        <v>359</v>
      </c>
    </row>
    <row r="246" s="2" customFormat="1">
      <c r="A246" s="39"/>
      <c r="B246" s="40"/>
      <c r="C246" s="41"/>
      <c r="D246" s="214" t="s">
        <v>131</v>
      </c>
      <c r="E246" s="41"/>
      <c r="F246" s="215" t="s">
        <v>360</v>
      </c>
      <c r="G246" s="41"/>
      <c r="H246" s="41"/>
      <c r="I246" s="216"/>
      <c r="J246" s="41"/>
      <c r="K246" s="41"/>
      <c r="L246" s="45"/>
      <c r="M246" s="217"/>
      <c r="N246" s="218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131</v>
      </c>
      <c r="AU246" s="18" t="s">
        <v>82</v>
      </c>
    </row>
    <row r="247" s="14" customFormat="1">
      <c r="A247" s="14"/>
      <c r="B247" s="230"/>
      <c r="C247" s="231"/>
      <c r="D247" s="221" t="s">
        <v>133</v>
      </c>
      <c r="E247" s="232" t="s">
        <v>19</v>
      </c>
      <c r="F247" s="233" t="s">
        <v>361</v>
      </c>
      <c r="G247" s="231"/>
      <c r="H247" s="234">
        <v>1226</v>
      </c>
      <c r="I247" s="235"/>
      <c r="J247" s="231"/>
      <c r="K247" s="231"/>
      <c r="L247" s="236"/>
      <c r="M247" s="237"/>
      <c r="N247" s="238"/>
      <c r="O247" s="238"/>
      <c r="P247" s="238"/>
      <c r="Q247" s="238"/>
      <c r="R247" s="238"/>
      <c r="S247" s="238"/>
      <c r="T247" s="239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0" t="s">
        <v>133</v>
      </c>
      <c r="AU247" s="240" t="s">
        <v>82</v>
      </c>
      <c r="AV247" s="14" t="s">
        <v>82</v>
      </c>
      <c r="AW247" s="14" t="s">
        <v>33</v>
      </c>
      <c r="AX247" s="14" t="s">
        <v>72</v>
      </c>
      <c r="AY247" s="240" t="s">
        <v>122</v>
      </c>
    </row>
    <row r="248" s="13" customFormat="1">
      <c r="A248" s="13"/>
      <c r="B248" s="219"/>
      <c r="C248" s="220"/>
      <c r="D248" s="221" t="s">
        <v>133</v>
      </c>
      <c r="E248" s="222" t="s">
        <v>19</v>
      </c>
      <c r="F248" s="223" t="s">
        <v>362</v>
      </c>
      <c r="G248" s="220"/>
      <c r="H248" s="222" t="s">
        <v>19</v>
      </c>
      <c r="I248" s="224"/>
      <c r="J248" s="220"/>
      <c r="K248" s="220"/>
      <c r="L248" s="225"/>
      <c r="M248" s="226"/>
      <c r="N248" s="227"/>
      <c r="O248" s="227"/>
      <c r="P248" s="227"/>
      <c r="Q248" s="227"/>
      <c r="R248" s="227"/>
      <c r="S248" s="227"/>
      <c r="T248" s="22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29" t="s">
        <v>133</v>
      </c>
      <c r="AU248" s="229" t="s">
        <v>82</v>
      </c>
      <c r="AV248" s="13" t="s">
        <v>80</v>
      </c>
      <c r="AW248" s="13" t="s">
        <v>33</v>
      </c>
      <c r="AX248" s="13" t="s">
        <v>72</v>
      </c>
      <c r="AY248" s="229" t="s">
        <v>122</v>
      </c>
    </row>
    <row r="249" s="14" customFormat="1">
      <c r="A249" s="14"/>
      <c r="B249" s="230"/>
      <c r="C249" s="231"/>
      <c r="D249" s="221" t="s">
        <v>133</v>
      </c>
      <c r="E249" s="232" t="s">
        <v>19</v>
      </c>
      <c r="F249" s="233" t="s">
        <v>363</v>
      </c>
      <c r="G249" s="231"/>
      <c r="H249" s="234">
        <v>-210</v>
      </c>
      <c r="I249" s="235"/>
      <c r="J249" s="231"/>
      <c r="K249" s="231"/>
      <c r="L249" s="236"/>
      <c r="M249" s="237"/>
      <c r="N249" s="238"/>
      <c r="O249" s="238"/>
      <c r="P249" s="238"/>
      <c r="Q249" s="238"/>
      <c r="R249" s="238"/>
      <c r="S249" s="238"/>
      <c r="T249" s="239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0" t="s">
        <v>133</v>
      </c>
      <c r="AU249" s="240" t="s">
        <v>82</v>
      </c>
      <c r="AV249" s="14" t="s">
        <v>82</v>
      </c>
      <c r="AW249" s="14" t="s">
        <v>33</v>
      </c>
      <c r="AX249" s="14" t="s">
        <v>72</v>
      </c>
      <c r="AY249" s="240" t="s">
        <v>122</v>
      </c>
    </row>
    <row r="250" s="2" customFormat="1" ht="16.5" customHeight="1">
      <c r="A250" s="39"/>
      <c r="B250" s="40"/>
      <c r="C250" s="201" t="s">
        <v>364</v>
      </c>
      <c r="D250" s="201" t="s">
        <v>124</v>
      </c>
      <c r="E250" s="202" t="s">
        <v>365</v>
      </c>
      <c r="F250" s="203" t="s">
        <v>366</v>
      </c>
      <c r="G250" s="204" t="s">
        <v>159</v>
      </c>
      <c r="H250" s="205">
        <v>1226</v>
      </c>
      <c r="I250" s="206"/>
      <c r="J250" s="207">
        <f>ROUND(I250*H250,2)</f>
        <v>0</v>
      </c>
      <c r="K250" s="203" t="s">
        <v>128</v>
      </c>
      <c r="L250" s="45"/>
      <c r="M250" s="208" t="s">
        <v>19</v>
      </c>
      <c r="N250" s="209" t="s">
        <v>43</v>
      </c>
      <c r="O250" s="85"/>
      <c r="P250" s="210">
        <f>O250*H250</f>
        <v>0</v>
      </c>
      <c r="Q250" s="210">
        <v>0</v>
      </c>
      <c r="R250" s="210">
        <f>Q250*H250</f>
        <v>0</v>
      </c>
      <c r="S250" s="210">
        <v>0</v>
      </c>
      <c r="T250" s="211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12" t="s">
        <v>129</v>
      </c>
      <c r="AT250" s="212" t="s">
        <v>124</v>
      </c>
      <c r="AU250" s="212" t="s">
        <v>82</v>
      </c>
      <c r="AY250" s="18" t="s">
        <v>122</v>
      </c>
      <c r="BE250" s="213">
        <f>IF(N250="základní",J250,0)</f>
        <v>0</v>
      </c>
      <c r="BF250" s="213">
        <f>IF(N250="snížená",J250,0)</f>
        <v>0</v>
      </c>
      <c r="BG250" s="213">
        <f>IF(N250="zákl. přenesená",J250,0)</f>
        <v>0</v>
      </c>
      <c r="BH250" s="213">
        <f>IF(N250="sníž. přenesená",J250,0)</f>
        <v>0</v>
      </c>
      <c r="BI250" s="213">
        <f>IF(N250="nulová",J250,0)</f>
        <v>0</v>
      </c>
      <c r="BJ250" s="18" t="s">
        <v>80</v>
      </c>
      <c r="BK250" s="213">
        <f>ROUND(I250*H250,2)</f>
        <v>0</v>
      </c>
      <c r="BL250" s="18" t="s">
        <v>129</v>
      </c>
      <c r="BM250" s="212" t="s">
        <v>367</v>
      </c>
    </row>
    <row r="251" s="2" customFormat="1">
      <c r="A251" s="39"/>
      <c r="B251" s="40"/>
      <c r="C251" s="41"/>
      <c r="D251" s="214" t="s">
        <v>131</v>
      </c>
      <c r="E251" s="41"/>
      <c r="F251" s="215" t="s">
        <v>368</v>
      </c>
      <c r="G251" s="41"/>
      <c r="H251" s="41"/>
      <c r="I251" s="216"/>
      <c r="J251" s="41"/>
      <c r="K251" s="41"/>
      <c r="L251" s="45"/>
      <c r="M251" s="217"/>
      <c r="N251" s="218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131</v>
      </c>
      <c r="AU251" s="18" t="s">
        <v>82</v>
      </c>
    </row>
    <row r="252" s="14" customFormat="1">
      <c r="A252" s="14"/>
      <c r="B252" s="230"/>
      <c r="C252" s="231"/>
      <c r="D252" s="221" t="s">
        <v>133</v>
      </c>
      <c r="E252" s="232" t="s">
        <v>19</v>
      </c>
      <c r="F252" s="233" t="s">
        <v>369</v>
      </c>
      <c r="G252" s="231"/>
      <c r="H252" s="234">
        <v>1226</v>
      </c>
      <c r="I252" s="235"/>
      <c r="J252" s="231"/>
      <c r="K252" s="231"/>
      <c r="L252" s="236"/>
      <c r="M252" s="237"/>
      <c r="N252" s="238"/>
      <c r="O252" s="238"/>
      <c r="P252" s="238"/>
      <c r="Q252" s="238"/>
      <c r="R252" s="238"/>
      <c r="S252" s="238"/>
      <c r="T252" s="239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0" t="s">
        <v>133</v>
      </c>
      <c r="AU252" s="240" t="s">
        <v>82</v>
      </c>
      <c r="AV252" s="14" t="s">
        <v>82</v>
      </c>
      <c r="AW252" s="14" t="s">
        <v>33</v>
      </c>
      <c r="AX252" s="14" t="s">
        <v>72</v>
      </c>
      <c r="AY252" s="240" t="s">
        <v>122</v>
      </c>
    </row>
    <row r="253" s="2" customFormat="1" ht="16.5" customHeight="1">
      <c r="A253" s="39"/>
      <c r="B253" s="40"/>
      <c r="C253" s="241" t="s">
        <v>370</v>
      </c>
      <c r="D253" s="241" t="s">
        <v>327</v>
      </c>
      <c r="E253" s="242" t="s">
        <v>328</v>
      </c>
      <c r="F253" s="243" t="s">
        <v>329</v>
      </c>
      <c r="G253" s="244" t="s">
        <v>330</v>
      </c>
      <c r="H253" s="245">
        <v>30.649999999999999</v>
      </c>
      <c r="I253" s="246"/>
      <c r="J253" s="247">
        <f>ROUND(I253*H253,2)</f>
        <v>0</v>
      </c>
      <c r="K253" s="243" t="s">
        <v>128</v>
      </c>
      <c r="L253" s="248"/>
      <c r="M253" s="249" t="s">
        <v>19</v>
      </c>
      <c r="N253" s="250" t="s">
        <v>43</v>
      </c>
      <c r="O253" s="85"/>
      <c r="P253" s="210">
        <f>O253*H253</f>
        <v>0</v>
      </c>
      <c r="Q253" s="210">
        <v>0.001</v>
      </c>
      <c r="R253" s="210">
        <f>Q253*H253</f>
        <v>0.03065</v>
      </c>
      <c r="S253" s="210">
        <v>0</v>
      </c>
      <c r="T253" s="21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12" t="s">
        <v>183</v>
      </c>
      <c r="AT253" s="212" t="s">
        <v>327</v>
      </c>
      <c r="AU253" s="212" t="s">
        <v>82</v>
      </c>
      <c r="AY253" s="18" t="s">
        <v>122</v>
      </c>
      <c r="BE253" s="213">
        <f>IF(N253="základní",J253,0)</f>
        <v>0</v>
      </c>
      <c r="BF253" s="213">
        <f>IF(N253="snížená",J253,0)</f>
        <v>0</v>
      </c>
      <c r="BG253" s="213">
        <f>IF(N253="zákl. přenesená",J253,0)</f>
        <v>0</v>
      </c>
      <c r="BH253" s="213">
        <f>IF(N253="sníž. přenesená",J253,0)</f>
        <v>0</v>
      </c>
      <c r="BI253" s="213">
        <f>IF(N253="nulová",J253,0)</f>
        <v>0</v>
      </c>
      <c r="BJ253" s="18" t="s">
        <v>80</v>
      </c>
      <c r="BK253" s="213">
        <f>ROUND(I253*H253,2)</f>
        <v>0</v>
      </c>
      <c r="BL253" s="18" t="s">
        <v>129</v>
      </c>
      <c r="BM253" s="212" t="s">
        <v>371</v>
      </c>
    </row>
    <row r="254" s="14" customFormat="1">
      <c r="A254" s="14"/>
      <c r="B254" s="230"/>
      <c r="C254" s="231"/>
      <c r="D254" s="221" t="s">
        <v>133</v>
      </c>
      <c r="E254" s="231"/>
      <c r="F254" s="233" t="s">
        <v>372</v>
      </c>
      <c r="G254" s="231"/>
      <c r="H254" s="234">
        <v>30.649999999999999</v>
      </c>
      <c r="I254" s="235"/>
      <c r="J254" s="231"/>
      <c r="K254" s="231"/>
      <c r="L254" s="236"/>
      <c r="M254" s="237"/>
      <c r="N254" s="238"/>
      <c r="O254" s="238"/>
      <c r="P254" s="238"/>
      <c r="Q254" s="238"/>
      <c r="R254" s="238"/>
      <c r="S254" s="238"/>
      <c r="T254" s="239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0" t="s">
        <v>133</v>
      </c>
      <c r="AU254" s="240" t="s">
        <v>82</v>
      </c>
      <c r="AV254" s="14" t="s">
        <v>82</v>
      </c>
      <c r="AW254" s="14" t="s">
        <v>4</v>
      </c>
      <c r="AX254" s="14" t="s">
        <v>80</v>
      </c>
      <c r="AY254" s="240" t="s">
        <v>122</v>
      </c>
    </row>
    <row r="255" s="2" customFormat="1" ht="16.5" customHeight="1">
      <c r="A255" s="39"/>
      <c r="B255" s="40"/>
      <c r="C255" s="201" t="s">
        <v>373</v>
      </c>
      <c r="D255" s="201" t="s">
        <v>124</v>
      </c>
      <c r="E255" s="202" t="s">
        <v>374</v>
      </c>
      <c r="F255" s="203" t="s">
        <v>375</v>
      </c>
      <c r="G255" s="204" t="s">
        <v>159</v>
      </c>
      <c r="H255" s="205">
        <v>1226</v>
      </c>
      <c r="I255" s="206"/>
      <c r="J255" s="207">
        <f>ROUND(I255*H255,2)</f>
        <v>0</v>
      </c>
      <c r="K255" s="203" t="s">
        <v>128</v>
      </c>
      <c r="L255" s="45"/>
      <c r="M255" s="208" t="s">
        <v>19</v>
      </c>
      <c r="N255" s="209" t="s">
        <v>43</v>
      </c>
      <c r="O255" s="85"/>
      <c r="P255" s="210">
        <f>O255*H255</f>
        <v>0</v>
      </c>
      <c r="Q255" s="210">
        <v>0</v>
      </c>
      <c r="R255" s="210">
        <f>Q255*H255</f>
        <v>0</v>
      </c>
      <c r="S255" s="210">
        <v>0</v>
      </c>
      <c r="T255" s="211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12" t="s">
        <v>129</v>
      </c>
      <c r="AT255" s="212" t="s">
        <v>124</v>
      </c>
      <c r="AU255" s="212" t="s">
        <v>82</v>
      </c>
      <c r="AY255" s="18" t="s">
        <v>122</v>
      </c>
      <c r="BE255" s="213">
        <f>IF(N255="základní",J255,0)</f>
        <v>0</v>
      </c>
      <c r="BF255" s="213">
        <f>IF(N255="snížená",J255,0)</f>
        <v>0</v>
      </c>
      <c r="BG255" s="213">
        <f>IF(N255="zákl. přenesená",J255,0)</f>
        <v>0</v>
      </c>
      <c r="BH255" s="213">
        <f>IF(N255="sníž. přenesená",J255,0)</f>
        <v>0</v>
      </c>
      <c r="BI255" s="213">
        <f>IF(N255="nulová",J255,0)</f>
        <v>0</v>
      </c>
      <c r="BJ255" s="18" t="s">
        <v>80</v>
      </c>
      <c r="BK255" s="213">
        <f>ROUND(I255*H255,2)</f>
        <v>0</v>
      </c>
      <c r="BL255" s="18" t="s">
        <v>129</v>
      </c>
      <c r="BM255" s="212" t="s">
        <v>376</v>
      </c>
    </row>
    <row r="256" s="2" customFormat="1">
      <c r="A256" s="39"/>
      <c r="B256" s="40"/>
      <c r="C256" s="41"/>
      <c r="D256" s="214" t="s">
        <v>131</v>
      </c>
      <c r="E256" s="41"/>
      <c r="F256" s="215" t="s">
        <v>377</v>
      </c>
      <c r="G256" s="41"/>
      <c r="H256" s="41"/>
      <c r="I256" s="216"/>
      <c r="J256" s="41"/>
      <c r="K256" s="41"/>
      <c r="L256" s="45"/>
      <c r="M256" s="217"/>
      <c r="N256" s="218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131</v>
      </c>
      <c r="AU256" s="18" t="s">
        <v>82</v>
      </c>
    </row>
    <row r="257" s="14" customFormat="1">
      <c r="A257" s="14"/>
      <c r="B257" s="230"/>
      <c r="C257" s="231"/>
      <c r="D257" s="221" t="s">
        <v>133</v>
      </c>
      <c r="E257" s="232" t="s">
        <v>19</v>
      </c>
      <c r="F257" s="233" t="s">
        <v>378</v>
      </c>
      <c r="G257" s="231"/>
      <c r="H257" s="234">
        <v>1226</v>
      </c>
      <c r="I257" s="235"/>
      <c r="J257" s="231"/>
      <c r="K257" s="231"/>
      <c r="L257" s="236"/>
      <c r="M257" s="237"/>
      <c r="N257" s="238"/>
      <c r="O257" s="238"/>
      <c r="P257" s="238"/>
      <c r="Q257" s="238"/>
      <c r="R257" s="238"/>
      <c r="S257" s="238"/>
      <c r="T257" s="239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0" t="s">
        <v>133</v>
      </c>
      <c r="AU257" s="240" t="s">
        <v>82</v>
      </c>
      <c r="AV257" s="14" t="s">
        <v>82</v>
      </c>
      <c r="AW257" s="14" t="s">
        <v>33</v>
      </c>
      <c r="AX257" s="14" t="s">
        <v>72</v>
      </c>
      <c r="AY257" s="240" t="s">
        <v>122</v>
      </c>
    </row>
    <row r="258" s="2" customFormat="1" ht="16.5" customHeight="1">
      <c r="A258" s="39"/>
      <c r="B258" s="40"/>
      <c r="C258" s="201" t="s">
        <v>379</v>
      </c>
      <c r="D258" s="201" t="s">
        <v>124</v>
      </c>
      <c r="E258" s="202" t="s">
        <v>380</v>
      </c>
      <c r="F258" s="203" t="s">
        <v>381</v>
      </c>
      <c r="G258" s="204" t="s">
        <v>186</v>
      </c>
      <c r="H258" s="205">
        <v>18.390000000000001</v>
      </c>
      <c r="I258" s="206"/>
      <c r="J258" s="207">
        <f>ROUND(I258*H258,2)</f>
        <v>0</v>
      </c>
      <c r="K258" s="203" t="s">
        <v>128</v>
      </c>
      <c r="L258" s="45"/>
      <c r="M258" s="208" t="s">
        <v>19</v>
      </c>
      <c r="N258" s="209" t="s">
        <v>43</v>
      </c>
      <c r="O258" s="85"/>
      <c r="P258" s="210">
        <f>O258*H258</f>
        <v>0</v>
      </c>
      <c r="Q258" s="210">
        <v>0</v>
      </c>
      <c r="R258" s="210">
        <f>Q258*H258</f>
        <v>0</v>
      </c>
      <c r="S258" s="210">
        <v>0</v>
      </c>
      <c r="T258" s="211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12" t="s">
        <v>129</v>
      </c>
      <c r="AT258" s="212" t="s">
        <v>124</v>
      </c>
      <c r="AU258" s="212" t="s">
        <v>82</v>
      </c>
      <c r="AY258" s="18" t="s">
        <v>122</v>
      </c>
      <c r="BE258" s="213">
        <f>IF(N258="základní",J258,0)</f>
        <v>0</v>
      </c>
      <c r="BF258" s="213">
        <f>IF(N258="snížená",J258,0)</f>
        <v>0</v>
      </c>
      <c r="BG258" s="213">
        <f>IF(N258="zákl. přenesená",J258,0)</f>
        <v>0</v>
      </c>
      <c r="BH258" s="213">
        <f>IF(N258="sníž. přenesená",J258,0)</f>
        <v>0</v>
      </c>
      <c r="BI258" s="213">
        <f>IF(N258="nulová",J258,0)</f>
        <v>0</v>
      </c>
      <c r="BJ258" s="18" t="s">
        <v>80</v>
      </c>
      <c r="BK258" s="213">
        <f>ROUND(I258*H258,2)</f>
        <v>0</v>
      </c>
      <c r="BL258" s="18" t="s">
        <v>129</v>
      </c>
      <c r="BM258" s="212" t="s">
        <v>382</v>
      </c>
    </row>
    <row r="259" s="2" customFormat="1">
      <c r="A259" s="39"/>
      <c r="B259" s="40"/>
      <c r="C259" s="41"/>
      <c r="D259" s="214" t="s">
        <v>131</v>
      </c>
      <c r="E259" s="41"/>
      <c r="F259" s="215" t="s">
        <v>383</v>
      </c>
      <c r="G259" s="41"/>
      <c r="H259" s="41"/>
      <c r="I259" s="216"/>
      <c r="J259" s="41"/>
      <c r="K259" s="41"/>
      <c r="L259" s="45"/>
      <c r="M259" s="217"/>
      <c r="N259" s="218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131</v>
      </c>
      <c r="AU259" s="18" t="s">
        <v>82</v>
      </c>
    </row>
    <row r="260" s="14" customFormat="1">
      <c r="A260" s="14"/>
      <c r="B260" s="230"/>
      <c r="C260" s="231"/>
      <c r="D260" s="221" t="s">
        <v>133</v>
      </c>
      <c r="E260" s="231"/>
      <c r="F260" s="233" t="s">
        <v>384</v>
      </c>
      <c r="G260" s="231"/>
      <c r="H260" s="234">
        <v>18.390000000000001</v>
      </c>
      <c r="I260" s="235"/>
      <c r="J260" s="231"/>
      <c r="K260" s="231"/>
      <c r="L260" s="236"/>
      <c r="M260" s="237"/>
      <c r="N260" s="238"/>
      <c r="O260" s="238"/>
      <c r="P260" s="238"/>
      <c r="Q260" s="238"/>
      <c r="R260" s="238"/>
      <c r="S260" s="238"/>
      <c r="T260" s="239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0" t="s">
        <v>133</v>
      </c>
      <c r="AU260" s="240" t="s">
        <v>82</v>
      </c>
      <c r="AV260" s="14" t="s">
        <v>82</v>
      </c>
      <c r="AW260" s="14" t="s">
        <v>4</v>
      </c>
      <c r="AX260" s="14" t="s">
        <v>80</v>
      </c>
      <c r="AY260" s="240" t="s">
        <v>122</v>
      </c>
    </row>
    <row r="261" s="2" customFormat="1" ht="16.5" customHeight="1">
      <c r="A261" s="39"/>
      <c r="B261" s="40"/>
      <c r="C261" s="201" t="s">
        <v>385</v>
      </c>
      <c r="D261" s="201" t="s">
        <v>124</v>
      </c>
      <c r="E261" s="202" t="s">
        <v>386</v>
      </c>
      <c r="F261" s="203" t="s">
        <v>387</v>
      </c>
      <c r="G261" s="204" t="s">
        <v>186</v>
      </c>
      <c r="H261" s="205">
        <v>18.390000000000001</v>
      </c>
      <c r="I261" s="206"/>
      <c r="J261" s="207">
        <f>ROUND(I261*H261,2)</f>
        <v>0</v>
      </c>
      <c r="K261" s="203" t="s">
        <v>128</v>
      </c>
      <c r="L261" s="45"/>
      <c r="M261" s="208" t="s">
        <v>19</v>
      </c>
      <c r="N261" s="209" t="s">
        <v>43</v>
      </c>
      <c r="O261" s="85"/>
      <c r="P261" s="210">
        <f>O261*H261</f>
        <v>0</v>
      </c>
      <c r="Q261" s="210">
        <v>0</v>
      </c>
      <c r="R261" s="210">
        <f>Q261*H261</f>
        <v>0</v>
      </c>
      <c r="S261" s="210">
        <v>0</v>
      </c>
      <c r="T261" s="21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12" t="s">
        <v>129</v>
      </c>
      <c r="AT261" s="212" t="s">
        <v>124</v>
      </c>
      <c r="AU261" s="212" t="s">
        <v>82</v>
      </c>
      <c r="AY261" s="18" t="s">
        <v>122</v>
      </c>
      <c r="BE261" s="213">
        <f>IF(N261="základní",J261,0)</f>
        <v>0</v>
      </c>
      <c r="BF261" s="213">
        <f>IF(N261="snížená",J261,0)</f>
        <v>0</v>
      </c>
      <c r="BG261" s="213">
        <f>IF(N261="zákl. přenesená",J261,0)</f>
        <v>0</v>
      </c>
      <c r="BH261" s="213">
        <f>IF(N261="sníž. přenesená",J261,0)</f>
        <v>0</v>
      </c>
      <c r="BI261" s="213">
        <f>IF(N261="nulová",J261,0)</f>
        <v>0</v>
      </c>
      <c r="BJ261" s="18" t="s">
        <v>80</v>
      </c>
      <c r="BK261" s="213">
        <f>ROUND(I261*H261,2)</f>
        <v>0</v>
      </c>
      <c r="BL261" s="18" t="s">
        <v>129</v>
      </c>
      <c r="BM261" s="212" t="s">
        <v>388</v>
      </c>
    </row>
    <row r="262" s="2" customFormat="1">
      <c r="A262" s="39"/>
      <c r="B262" s="40"/>
      <c r="C262" s="41"/>
      <c r="D262" s="214" t="s">
        <v>131</v>
      </c>
      <c r="E262" s="41"/>
      <c r="F262" s="215" t="s">
        <v>389</v>
      </c>
      <c r="G262" s="41"/>
      <c r="H262" s="41"/>
      <c r="I262" s="216"/>
      <c r="J262" s="41"/>
      <c r="K262" s="41"/>
      <c r="L262" s="45"/>
      <c r="M262" s="217"/>
      <c r="N262" s="218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131</v>
      </c>
      <c r="AU262" s="18" t="s">
        <v>82</v>
      </c>
    </row>
    <row r="263" s="2" customFormat="1" ht="16.5" customHeight="1">
      <c r="A263" s="39"/>
      <c r="B263" s="40"/>
      <c r="C263" s="201" t="s">
        <v>390</v>
      </c>
      <c r="D263" s="201" t="s">
        <v>124</v>
      </c>
      <c r="E263" s="202" t="s">
        <v>391</v>
      </c>
      <c r="F263" s="203" t="s">
        <v>392</v>
      </c>
      <c r="G263" s="204" t="s">
        <v>159</v>
      </c>
      <c r="H263" s="205">
        <v>1226</v>
      </c>
      <c r="I263" s="206"/>
      <c r="J263" s="207">
        <f>ROUND(I263*H263,2)</f>
        <v>0</v>
      </c>
      <c r="K263" s="203" t="s">
        <v>128</v>
      </c>
      <c r="L263" s="45"/>
      <c r="M263" s="208" t="s">
        <v>19</v>
      </c>
      <c r="N263" s="209" t="s">
        <v>43</v>
      </c>
      <c r="O263" s="85"/>
      <c r="P263" s="210">
        <f>O263*H263</f>
        <v>0</v>
      </c>
      <c r="Q263" s="210">
        <v>0</v>
      </c>
      <c r="R263" s="210">
        <f>Q263*H263</f>
        <v>0</v>
      </c>
      <c r="S263" s="210">
        <v>0</v>
      </c>
      <c r="T263" s="21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12" t="s">
        <v>129</v>
      </c>
      <c r="AT263" s="212" t="s">
        <v>124</v>
      </c>
      <c r="AU263" s="212" t="s">
        <v>82</v>
      </c>
      <c r="AY263" s="18" t="s">
        <v>122</v>
      </c>
      <c r="BE263" s="213">
        <f>IF(N263="základní",J263,0)</f>
        <v>0</v>
      </c>
      <c r="BF263" s="213">
        <f>IF(N263="snížená",J263,0)</f>
        <v>0</v>
      </c>
      <c r="BG263" s="213">
        <f>IF(N263="zákl. přenesená",J263,0)</f>
        <v>0</v>
      </c>
      <c r="BH263" s="213">
        <f>IF(N263="sníž. přenesená",J263,0)</f>
        <v>0</v>
      </c>
      <c r="BI263" s="213">
        <f>IF(N263="nulová",J263,0)</f>
        <v>0</v>
      </c>
      <c r="BJ263" s="18" t="s">
        <v>80</v>
      </c>
      <c r="BK263" s="213">
        <f>ROUND(I263*H263,2)</f>
        <v>0</v>
      </c>
      <c r="BL263" s="18" t="s">
        <v>129</v>
      </c>
      <c r="BM263" s="212" t="s">
        <v>393</v>
      </c>
    </row>
    <row r="264" s="2" customFormat="1">
      <c r="A264" s="39"/>
      <c r="B264" s="40"/>
      <c r="C264" s="41"/>
      <c r="D264" s="214" t="s">
        <v>131</v>
      </c>
      <c r="E264" s="41"/>
      <c r="F264" s="215" t="s">
        <v>394</v>
      </c>
      <c r="G264" s="41"/>
      <c r="H264" s="41"/>
      <c r="I264" s="216"/>
      <c r="J264" s="41"/>
      <c r="K264" s="41"/>
      <c r="L264" s="45"/>
      <c r="M264" s="217"/>
      <c r="N264" s="218"/>
      <c r="O264" s="85"/>
      <c r="P264" s="85"/>
      <c r="Q264" s="85"/>
      <c r="R264" s="85"/>
      <c r="S264" s="85"/>
      <c r="T264" s="86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131</v>
      </c>
      <c r="AU264" s="18" t="s">
        <v>82</v>
      </c>
    </row>
    <row r="265" s="14" customFormat="1">
      <c r="A265" s="14"/>
      <c r="B265" s="230"/>
      <c r="C265" s="231"/>
      <c r="D265" s="221" t="s">
        <v>133</v>
      </c>
      <c r="E265" s="232" t="s">
        <v>19</v>
      </c>
      <c r="F265" s="233" t="s">
        <v>175</v>
      </c>
      <c r="G265" s="231"/>
      <c r="H265" s="234">
        <v>896.5</v>
      </c>
      <c r="I265" s="235"/>
      <c r="J265" s="231"/>
      <c r="K265" s="231"/>
      <c r="L265" s="236"/>
      <c r="M265" s="237"/>
      <c r="N265" s="238"/>
      <c r="O265" s="238"/>
      <c r="P265" s="238"/>
      <c r="Q265" s="238"/>
      <c r="R265" s="238"/>
      <c r="S265" s="238"/>
      <c r="T265" s="239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0" t="s">
        <v>133</v>
      </c>
      <c r="AU265" s="240" t="s">
        <v>82</v>
      </c>
      <c r="AV265" s="14" t="s">
        <v>82</v>
      </c>
      <c r="AW265" s="14" t="s">
        <v>33</v>
      </c>
      <c r="AX265" s="14" t="s">
        <v>72</v>
      </c>
      <c r="AY265" s="240" t="s">
        <v>122</v>
      </c>
    </row>
    <row r="266" s="14" customFormat="1">
      <c r="A266" s="14"/>
      <c r="B266" s="230"/>
      <c r="C266" s="231"/>
      <c r="D266" s="221" t="s">
        <v>133</v>
      </c>
      <c r="E266" s="232" t="s">
        <v>19</v>
      </c>
      <c r="F266" s="233" t="s">
        <v>176</v>
      </c>
      <c r="G266" s="231"/>
      <c r="H266" s="234">
        <v>426</v>
      </c>
      <c r="I266" s="235"/>
      <c r="J266" s="231"/>
      <c r="K266" s="231"/>
      <c r="L266" s="236"/>
      <c r="M266" s="237"/>
      <c r="N266" s="238"/>
      <c r="O266" s="238"/>
      <c r="P266" s="238"/>
      <c r="Q266" s="238"/>
      <c r="R266" s="238"/>
      <c r="S266" s="238"/>
      <c r="T266" s="239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0" t="s">
        <v>133</v>
      </c>
      <c r="AU266" s="240" t="s">
        <v>82</v>
      </c>
      <c r="AV266" s="14" t="s">
        <v>82</v>
      </c>
      <c r="AW266" s="14" t="s">
        <v>33</v>
      </c>
      <c r="AX266" s="14" t="s">
        <v>72</v>
      </c>
      <c r="AY266" s="240" t="s">
        <v>122</v>
      </c>
    </row>
    <row r="267" s="13" customFormat="1">
      <c r="A267" s="13"/>
      <c r="B267" s="219"/>
      <c r="C267" s="220"/>
      <c r="D267" s="221" t="s">
        <v>133</v>
      </c>
      <c r="E267" s="222" t="s">
        <v>19</v>
      </c>
      <c r="F267" s="223" t="s">
        <v>177</v>
      </c>
      <c r="G267" s="220"/>
      <c r="H267" s="222" t="s">
        <v>19</v>
      </c>
      <c r="I267" s="224"/>
      <c r="J267" s="220"/>
      <c r="K267" s="220"/>
      <c r="L267" s="225"/>
      <c r="M267" s="226"/>
      <c r="N267" s="227"/>
      <c r="O267" s="227"/>
      <c r="P267" s="227"/>
      <c r="Q267" s="227"/>
      <c r="R267" s="227"/>
      <c r="S267" s="227"/>
      <c r="T267" s="228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29" t="s">
        <v>133</v>
      </c>
      <c r="AU267" s="229" t="s">
        <v>82</v>
      </c>
      <c r="AV267" s="13" t="s">
        <v>80</v>
      </c>
      <c r="AW267" s="13" t="s">
        <v>33</v>
      </c>
      <c r="AX267" s="13" t="s">
        <v>72</v>
      </c>
      <c r="AY267" s="229" t="s">
        <v>122</v>
      </c>
    </row>
    <row r="268" s="14" customFormat="1">
      <c r="A268" s="14"/>
      <c r="B268" s="230"/>
      <c r="C268" s="231"/>
      <c r="D268" s="221" t="s">
        <v>133</v>
      </c>
      <c r="E268" s="232" t="s">
        <v>19</v>
      </c>
      <c r="F268" s="233" t="s">
        <v>178</v>
      </c>
      <c r="G268" s="231"/>
      <c r="H268" s="234">
        <v>-212</v>
      </c>
      <c r="I268" s="235"/>
      <c r="J268" s="231"/>
      <c r="K268" s="231"/>
      <c r="L268" s="236"/>
      <c r="M268" s="237"/>
      <c r="N268" s="238"/>
      <c r="O268" s="238"/>
      <c r="P268" s="238"/>
      <c r="Q268" s="238"/>
      <c r="R268" s="238"/>
      <c r="S268" s="238"/>
      <c r="T268" s="239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0" t="s">
        <v>133</v>
      </c>
      <c r="AU268" s="240" t="s">
        <v>82</v>
      </c>
      <c r="AV268" s="14" t="s">
        <v>82</v>
      </c>
      <c r="AW268" s="14" t="s">
        <v>33</v>
      </c>
      <c r="AX268" s="14" t="s">
        <v>72</v>
      </c>
      <c r="AY268" s="240" t="s">
        <v>122</v>
      </c>
    </row>
    <row r="269" s="13" customFormat="1">
      <c r="A269" s="13"/>
      <c r="B269" s="219"/>
      <c r="C269" s="220"/>
      <c r="D269" s="221" t="s">
        <v>133</v>
      </c>
      <c r="E269" s="222" t="s">
        <v>19</v>
      </c>
      <c r="F269" s="223" t="s">
        <v>179</v>
      </c>
      <c r="G269" s="220"/>
      <c r="H269" s="222" t="s">
        <v>19</v>
      </c>
      <c r="I269" s="224"/>
      <c r="J269" s="220"/>
      <c r="K269" s="220"/>
      <c r="L269" s="225"/>
      <c r="M269" s="226"/>
      <c r="N269" s="227"/>
      <c r="O269" s="227"/>
      <c r="P269" s="227"/>
      <c r="Q269" s="227"/>
      <c r="R269" s="227"/>
      <c r="S269" s="227"/>
      <c r="T269" s="22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29" t="s">
        <v>133</v>
      </c>
      <c r="AU269" s="229" t="s">
        <v>82</v>
      </c>
      <c r="AV269" s="13" t="s">
        <v>80</v>
      </c>
      <c r="AW269" s="13" t="s">
        <v>33</v>
      </c>
      <c r="AX269" s="13" t="s">
        <v>72</v>
      </c>
      <c r="AY269" s="229" t="s">
        <v>122</v>
      </c>
    </row>
    <row r="270" s="14" customFormat="1">
      <c r="A270" s="14"/>
      <c r="B270" s="230"/>
      <c r="C270" s="231"/>
      <c r="D270" s="221" t="s">
        <v>133</v>
      </c>
      <c r="E270" s="232" t="s">
        <v>19</v>
      </c>
      <c r="F270" s="233" t="s">
        <v>180</v>
      </c>
      <c r="G270" s="231"/>
      <c r="H270" s="234">
        <v>86</v>
      </c>
      <c r="I270" s="235"/>
      <c r="J270" s="231"/>
      <c r="K270" s="231"/>
      <c r="L270" s="236"/>
      <c r="M270" s="237"/>
      <c r="N270" s="238"/>
      <c r="O270" s="238"/>
      <c r="P270" s="238"/>
      <c r="Q270" s="238"/>
      <c r="R270" s="238"/>
      <c r="S270" s="238"/>
      <c r="T270" s="239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0" t="s">
        <v>133</v>
      </c>
      <c r="AU270" s="240" t="s">
        <v>82</v>
      </c>
      <c r="AV270" s="14" t="s">
        <v>82</v>
      </c>
      <c r="AW270" s="14" t="s">
        <v>33</v>
      </c>
      <c r="AX270" s="14" t="s">
        <v>72</v>
      </c>
      <c r="AY270" s="240" t="s">
        <v>122</v>
      </c>
    </row>
    <row r="271" s="14" customFormat="1">
      <c r="A271" s="14"/>
      <c r="B271" s="230"/>
      <c r="C271" s="231"/>
      <c r="D271" s="221" t="s">
        <v>133</v>
      </c>
      <c r="E271" s="232" t="s">
        <v>19</v>
      </c>
      <c r="F271" s="233" t="s">
        <v>181</v>
      </c>
      <c r="G271" s="231"/>
      <c r="H271" s="234">
        <v>87</v>
      </c>
      <c r="I271" s="235"/>
      <c r="J271" s="231"/>
      <c r="K271" s="231"/>
      <c r="L271" s="236"/>
      <c r="M271" s="237"/>
      <c r="N271" s="238"/>
      <c r="O271" s="238"/>
      <c r="P271" s="238"/>
      <c r="Q271" s="238"/>
      <c r="R271" s="238"/>
      <c r="S271" s="238"/>
      <c r="T271" s="239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0" t="s">
        <v>133</v>
      </c>
      <c r="AU271" s="240" t="s">
        <v>82</v>
      </c>
      <c r="AV271" s="14" t="s">
        <v>82</v>
      </c>
      <c r="AW271" s="14" t="s">
        <v>33</v>
      </c>
      <c r="AX271" s="14" t="s">
        <v>72</v>
      </c>
      <c r="AY271" s="240" t="s">
        <v>122</v>
      </c>
    </row>
    <row r="272" s="14" customFormat="1">
      <c r="A272" s="14"/>
      <c r="B272" s="230"/>
      <c r="C272" s="231"/>
      <c r="D272" s="221" t="s">
        <v>133</v>
      </c>
      <c r="E272" s="232" t="s">
        <v>19</v>
      </c>
      <c r="F272" s="233" t="s">
        <v>182</v>
      </c>
      <c r="G272" s="231"/>
      <c r="H272" s="234">
        <v>-57.5</v>
      </c>
      <c r="I272" s="235"/>
      <c r="J272" s="231"/>
      <c r="K272" s="231"/>
      <c r="L272" s="236"/>
      <c r="M272" s="237"/>
      <c r="N272" s="238"/>
      <c r="O272" s="238"/>
      <c r="P272" s="238"/>
      <c r="Q272" s="238"/>
      <c r="R272" s="238"/>
      <c r="S272" s="238"/>
      <c r="T272" s="239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0" t="s">
        <v>133</v>
      </c>
      <c r="AU272" s="240" t="s">
        <v>82</v>
      </c>
      <c r="AV272" s="14" t="s">
        <v>82</v>
      </c>
      <c r="AW272" s="14" t="s">
        <v>33</v>
      </c>
      <c r="AX272" s="14" t="s">
        <v>72</v>
      </c>
      <c r="AY272" s="240" t="s">
        <v>122</v>
      </c>
    </row>
    <row r="273" s="12" customFormat="1" ht="22.8" customHeight="1">
      <c r="A273" s="12"/>
      <c r="B273" s="185"/>
      <c r="C273" s="186"/>
      <c r="D273" s="187" t="s">
        <v>71</v>
      </c>
      <c r="E273" s="199" t="s">
        <v>82</v>
      </c>
      <c r="F273" s="199" t="s">
        <v>395</v>
      </c>
      <c r="G273" s="186"/>
      <c r="H273" s="186"/>
      <c r="I273" s="189"/>
      <c r="J273" s="200">
        <f>BK273</f>
        <v>0</v>
      </c>
      <c r="K273" s="186"/>
      <c r="L273" s="191"/>
      <c r="M273" s="192"/>
      <c r="N273" s="193"/>
      <c r="O273" s="193"/>
      <c r="P273" s="194">
        <f>SUM(P274:P305)</f>
        <v>0</v>
      </c>
      <c r="Q273" s="193"/>
      <c r="R273" s="194">
        <f>SUM(R274:R305)</f>
        <v>76.981347200000002</v>
      </c>
      <c r="S273" s="193"/>
      <c r="T273" s="195">
        <f>SUM(T274:T305)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196" t="s">
        <v>80</v>
      </c>
      <c r="AT273" s="197" t="s">
        <v>71</v>
      </c>
      <c r="AU273" s="197" t="s">
        <v>80</v>
      </c>
      <c r="AY273" s="196" t="s">
        <v>122</v>
      </c>
      <c r="BK273" s="198">
        <f>SUM(BK274:BK305)</f>
        <v>0</v>
      </c>
    </row>
    <row r="274" s="2" customFormat="1" ht="24.15" customHeight="1">
      <c r="A274" s="39"/>
      <c r="B274" s="40"/>
      <c r="C274" s="201" t="s">
        <v>396</v>
      </c>
      <c r="D274" s="201" t="s">
        <v>124</v>
      </c>
      <c r="E274" s="202" t="s">
        <v>397</v>
      </c>
      <c r="F274" s="203" t="s">
        <v>398</v>
      </c>
      <c r="G274" s="204" t="s">
        <v>186</v>
      </c>
      <c r="H274" s="205">
        <v>30.300000000000001</v>
      </c>
      <c r="I274" s="206"/>
      <c r="J274" s="207">
        <f>ROUND(I274*H274,2)</f>
        <v>0</v>
      </c>
      <c r="K274" s="203" t="s">
        <v>128</v>
      </c>
      <c r="L274" s="45"/>
      <c r="M274" s="208" t="s">
        <v>19</v>
      </c>
      <c r="N274" s="209" t="s">
        <v>43</v>
      </c>
      <c r="O274" s="85"/>
      <c r="P274" s="210">
        <f>O274*H274</f>
        <v>0</v>
      </c>
      <c r="Q274" s="210">
        <v>0</v>
      </c>
      <c r="R274" s="210">
        <f>Q274*H274</f>
        <v>0</v>
      </c>
      <c r="S274" s="210">
        <v>0</v>
      </c>
      <c r="T274" s="21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12" t="s">
        <v>129</v>
      </c>
      <c r="AT274" s="212" t="s">
        <v>124</v>
      </c>
      <c r="AU274" s="212" t="s">
        <v>82</v>
      </c>
      <c r="AY274" s="18" t="s">
        <v>122</v>
      </c>
      <c r="BE274" s="213">
        <f>IF(N274="základní",J274,0)</f>
        <v>0</v>
      </c>
      <c r="BF274" s="213">
        <f>IF(N274="snížená",J274,0)</f>
        <v>0</v>
      </c>
      <c r="BG274" s="213">
        <f>IF(N274="zákl. přenesená",J274,0)</f>
        <v>0</v>
      </c>
      <c r="BH274" s="213">
        <f>IF(N274="sníž. přenesená",J274,0)</f>
        <v>0</v>
      </c>
      <c r="BI274" s="213">
        <f>IF(N274="nulová",J274,0)</f>
        <v>0</v>
      </c>
      <c r="BJ274" s="18" t="s">
        <v>80</v>
      </c>
      <c r="BK274" s="213">
        <f>ROUND(I274*H274,2)</f>
        <v>0</v>
      </c>
      <c r="BL274" s="18" t="s">
        <v>129</v>
      </c>
      <c r="BM274" s="212" t="s">
        <v>399</v>
      </c>
    </row>
    <row r="275" s="2" customFormat="1">
      <c r="A275" s="39"/>
      <c r="B275" s="40"/>
      <c r="C275" s="41"/>
      <c r="D275" s="214" t="s">
        <v>131</v>
      </c>
      <c r="E275" s="41"/>
      <c r="F275" s="215" t="s">
        <v>400</v>
      </c>
      <c r="G275" s="41"/>
      <c r="H275" s="41"/>
      <c r="I275" s="216"/>
      <c r="J275" s="41"/>
      <c r="K275" s="41"/>
      <c r="L275" s="45"/>
      <c r="M275" s="217"/>
      <c r="N275" s="218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131</v>
      </c>
      <c r="AU275" s="18" t="s">
        <v>82</v>
      </c>
    </row>
    <row r="276" s="13" customFormat="1">
      <c r="A276" s="13"/>
      <c r="B276" s="219"/>
      <c r="C276" s="220"/>
      <c r="D276" s="221" t="s">
        <v>133</v>
      </c>
      <c r="E276" s="222" t="s">
        <v>19</v>
      </c>
      <c r="F276" s="223" t="s">
        <v>401</v>
      </c>
      <c r="G276" s="220"/>
      <c r="H276" s="222" t="s">
        <v>19</v>
      </c>
      <c r="I276" s="224"/>
      <c r="J276" s="220"/>
      <c r="K276" s="220"/>
      <c r="L276" s="225"/>
      <c r="M276" s="226"/>
      <c r="N276" s="227"/>
      <c r="O276" s="227"/>
      <c r="P276" s="227"/>
      <c r="Q276" s="227"/>
      <c r="R276" s="227"/>
      <c r="S276" s="227"/>
      <c r="T276" s="228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29" t="s">
        <v>133</v>
      </c>
      <c r="AU276" s="229" t="s">
        <v>82</v>
      </c>
      <c r="AV276" s="13" t="s">
        <v>80</v>
      </c>
      <c r="AW276" s="13" t="s">
        <v>33</v>
      </c>
      <c r="AX276" s="13" t="s">
        <v>72</v>
      </c>
      <c r="AY276" s="229" t="s">
        <v>122</v>
      </c>
    </row>
    <row r="277" s="14" customFormat="1">
      <c r="A277" s="14"/>
      <c r="B277" s="230"/>
      <c r="C277" s="231"/>
      <c r="D277" s="221" t="s">
        <v>133</v>
      </c>
      <c r="E277" s="232" t="s">
        <v>19</v>
      </c>
      <c r="F277" s="233" t="s">
        <v>402</v>
      </c>
      <c r="G277" s="231"/>
      <c r="H277" s="234">
        <v>34.5</v>
      </c>
      <c r="I277" s="235"/>
      <c r="J277" s="231"/>
      <c r="K277" s="231"/>
      <c r="L277" s="236"/>
      <c r="M277" s="237"/>
      <c r="N277" s="238"/>
      <c r="O277" s="238"/>
      <c r="P277" s="238"/>
      <c r="Q277" s="238"/>
      <c r="R277" s="238"/>
      <c r="S277" s="238"/>
      <c r="T277" s="239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0" t="s">
        <v>133</v>
      </c>
      <c r="AU277" s="240" t="s">
        <v>82</v>
      </c>
      <c r="AV277" s="14" t="s">
        <v>82</v>
      </c>
      <c r="AW277" s="14" t="s">
        <v>33</v>
      </c>
      <c r="AX277" s="14" t="s">
        <v>72</v>
      </c>
      <c r="AY277" s="240" t="s">
        <v>122</v>
      </c>
    </row>
    <row r="278" s="14" customFormat="1">
      <c r="A278" s="14"/>
      <c r="B278" s="230"/>
      <c r="C278" s="231"/>
      <c r="D278" s="221" t="s">
        <v>133</v>
      </c>
      <c r="E278" s="232" t="s">
        <v>19</v>
      </c>
      <c r="F278" s="233" t="s">
        <v>403</v>
      </c>
      <c r="G278" s="231"/>
      <c r="H278" s="234">
        <v>2.1000000000000001</v>
      </c>
      <c r="I278" s="235"/>
      <c r="J278" s="231"/>
      <c r="K278" s="231"/>
      <c r="L278" s="236"/>
      <c r="M278" s="237"/>
      <c r="N278" s="238"/>
      <c r="O278" s="238"/>
      <c r="P278" s="238"/>
      <c r="Q278" s="238"/>
      <c r="R278" s="238"/>
      <c r="S278" s="238"/>
      <c r="T278" s="239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0" t="s">
        <v>133</v>
      </c>
      <c r="AU278" s="240" t="s">
        <v>82</v>
      </c>
      <c r="AV278" s="14" t="s">
        <v>82</v>
      </c>
      <c r="AW278" s="14" t="s">
        <v>33</v>
      </c>
      <c r="AX278" s="14" t="s">
        <v>72</v>
      </c>
      <c r="AY278" s="240" t="s">
        <v>122</v>
      </c>
    </row>
    <row r="279" s="14" customFormat="1">
      <c r="A279" s="14"/>
      <c r="B279" s="230"/>
      <c r="C279" s="231"/>
      <c r="D279" s="221" t="s">
        <v>133</v>
      </c>
      <c r="E279" s="232" t="s">
        <v>19</v>
      </c>
      <c r="F279" s="233" t="s">
        <v>404</v>
      </c>
      <c r="G279" s="231"/>
      <c r="H279" s="234">
        <v>-7.7999999999999998</v>
      </c>
      <c r="I279" s="235"/>
      <c r="J279" s="231"/>
      <c r="K279" s="231"/>
      <c r="L279" s="236"/>
      <c r="M279" s="237"/>
      <c r="N279" s="238"/>
      <c r="O279" s="238"/>
      <c r="P279" s="238"/>
      <c r="Q279" s="238"/>
      <c r="R279" s="238"/>
      <c r="S279" s="238"/>
      <c r="T279" s="239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0" t="s">
        <v>133</v>
      </c>
      <c r="AU279" s="240" t="s">
        <v>82</v>
      </c>
      <c r="AV279" s="14" t="s">
        <v>82</v>
      </c>
      <c r="AW279" s="14" t="s">
        <v>33</v>
      </c>
      <c r="AX279" s="14" t="s">
        <v>72</v>
      </c>
      <c r="AY279" s="240" t="s">
        <v>122</v>
      </c>
    </row>
    <row r="280" s="14" customFormat="1">
      <c r="A280" s="14"/>
      <c r="B280" s="230"/>
      <c r="C280" s="231"/>
      <c r="D280" s="221" t="s">
        <v>133</v>
      </c>
      <c r="E280" s="232" t="s">
        <v>19</v>
      </c>
      <c r="F280" s="233" t="s">
        <v>405</v>
      </c>
      <c r="G280" s="231"/>
      <c r="H280" s="234">
        <v>1.5</v>
      </c>
      <c r="I280" s="235"/>
      <c r="J280" s="231"/>
      <c r="K280" s="231"/>
      <c r="L280" s="236"/>
      <c r="M280" s="237"/>
      <c r="N280" s="238"/>
      <c r="O280" s="238"/>
      <c r="P280" s="238"/>
      <c r="Q280" s="238"/>
      <c r="R280" s="238"/>
      <c r="S280" s="238"/>
      <c r="T280" s="239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0" t="s">
        <v>133</v>
      </c>
      <c r="AU280" s="240" t="s">
        <v>82</v>
      </c>
      <c r="AV280" s="14" t="s">
        <v>82</v>
      </c>
      <c r="AW280" s="14" t="s">
        <v>33</v>
      </c>
      <c r="AX280" s="14" t="s">
        <v>72</v>
      </c>
      <c r="AY280" s="240" t="s">
        <v>122</v>
      </c>
    </row>
    <row r="281" s="2" customFormat="1" ht="24.15" customHeight="1">
      <c r="A281" s="39"/>
      <c r="B281" s="40"/>
      <c r="C281" s="201" t="s">
        <v>406</v>
      </c>
      <c r="D281" s="201" t="s">
        <v>124</v>
      </c>
      <c r="E281" s="202" t="s">
        <v>407</v>
      </c>
      <c r="F281" s="203" t="s">
        <v>408</v>
      </c>
      <c r="G281" s="204" t="s">
        <v>159</v>
      </c>
      <c r="H281" s="205">
        <v>303</v>
      </c>
      <c r="I281" s="206"/>
      <c r="J281" s="207">
        <f>ROUND(I281*H281,2)</f>
        <v>0</v>
      </c>
      <c r="K281" s="203" t="s">
        <v>128</v>
      </c>
      <c r="L281" s="45"/>
      <c r="M281" s="208" t="s">
        <v>19</v>
      </c>
      <c r="N281" s="209" t="s">
        <v>43</v>
      </c>
      <c r="O281" s="85"/>
      <c r="P281" s="210">
        <f>O281*H281</f>
        <v>0</v>
      </c>
      <c r="Q281" s="210">
        <v>0.00017000000000000001</v>
      </c>
      <c r="R281" s="210">
        <f>Q281*H281</f>
        <v>0.05151</v>
      </c>
      <c r="S281" s="210">
        <v>0</v>
      </c>
      <c r="T281" s="211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12" t="s">
        <v>129</v>
      </c>
      <c r="AT281" s="212" t="s">
        <v>124</v>
      </c>
      <c r="AU281" s="212" t="s">
        <v>82</v>
      </c>
      <c r="AY281" s="18" t="s">
        <v>122</v>
      </c>
      <c r="BE281" s="213">
        <f>IF(N281="základní",J281,0)</f>
        <v>0</v>
      </c>
      <c r="BF281" s="213">
        <f>IF(N281="snížená",J281,0)</f>
        <v>0</v>
      </c>
      <c r="BG281" s="213">
        <f>IF(N281="zákl. přenesená",J281,0)</f>
        <v>0</v>
      </c>
      <c r="BH281" s="213">
        <f>IF(N281="sníž. přenesená",J281,0)</f>
        <v>0</v>
      </c>
      <c r="BI281" s="213">
        <f>IF(N281="nulová",J281,0)</f>
        <v>0</v>
      </c>
      <c r="BJ281" s="18" t="s">
        <v>80</v>
      </c>
      <c r="BK281" s="213">
        <f>ROUND(I281*H281,2)</f>
        <v>0</v>
      </c>
      <c r="BL281" s="18" t="s">
        <v>129</v>
      </c>
      <c r="BM281" s="212" t="s">
        <v>409</v>
      </c>
    </row>
    <row r="282" s="2" customFormat="1">
      <c r="A282" s="39"/>
      <c r="B282" s="40"/>
      <c r="C282" s="41"/>
      <c r="D282" s="214" t="s">
        <v>131</v>
      </c>
      <c r="E282" s="41"/>
      <c r="F282" s="215" t="s">
        <v>410</v>
      </c>
      <c r="G282" s="41"/>
      <c r="H282" s="41"/>
      <c r="I282" s="216"/>
      <c r="J282" s="41"/>
      <c r="K282" s="41"/>
      <c r="L282" s="45"/>
      <c r="M282" s="217"/>
      <c r="N282" s="218"/>
      <c r="O282" s="85"/>
      <c r="P282" s="85"/>
      <c r="Q282" s="85"/>
      <c r="R282" s="85"/>
      <c r="S282" s="85"/>
      <c r="T282" s="86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131</v>
      </c>
      <c r="AU282" s="18" t="s">
        <v>82</v>
      </c>
    </row>
    <row r="283" s="13" customFormat="1">
      <c r="A283" s="13"/>
      <c r="B283" s="219"/>
      <c r="C283" s="220"/>
      <c r="D283" s="221" t="s">
        <v>133</v>
      </c>
      <c r="E283" s="222" t="s">
        <v>19</v>
      </c>
      <c r="F283" s="223" t="s">
        <v>205</v>
      </c>
      <c r="G283" s="220"/>
      <c r="H283" s="222" t="s">
        <v>19</v>
      </c>
      <c r="I283" s="224"/>
      <c r="J283" s="220"/>
      <c r="K283" s="220"/>
      <c r="L283" s="225"/>
      <c r="M283" s="226"/>
      <c r="N283" s="227"/>
      <c r="O283" s="227"/>
      <c r="P283" s="227"/>
      <c r="Q283" s="227"/>
      <c r="R283" s="227"/>
      <c r="S283" s="227"/>
      <c r="T283" s="228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29" t="s">
        <v>133</v>
      </c>
      <c r="AU283" s="229" t="s">
        <v>82</v>
      </c>
      <c r="AV283" s="13" t="s">
        <v>80</v>
      </c>
      <c r="AW283" s="13" t="s">
        <v>33</v>
      </c>
      <c r="AX283" s="13" t="s">
        <v>72</v>
      </c>
      <c r="AY283" s="229" t="s">
        <v>122</v>
      </c>
    </row>
    <row r="284" s="14" customFormat="1">
      <c r="A284" s="14"/>
      <c r="B284" s="230"/>
      <c r="C284" s="231"/>
      <c r="D284" s="221" t="s">
        <v>133</v>
      </c>
      <c r="E284" s="232" t="s">
        <v>19</v>
      </c>
      <c r="F284" s="233" t="s">
        <v>411</v>
      </c>
      <c r="G284" s="231"/>
      <c r="H284" s="234">
        <v>345</v>
      </c>
      <c r="I284" s="235"/>
      <c r="J284" s="231"/>
      <c r="K284" s="231"/>
      <c r="L284" s="236"/>
      <c r="M284" s="237"/>
      <c r="N284" s="238"/>
      <c r="O284" s="238"/>
      <c r="P284" s="238"/>
      <c r="Q284" s="238"/>
      <c r="R284" s="238"/>
      <c r="S284" s="238"/>
      <c r="T284" s="239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0" t="s">
        <v>133</v>
      </c>
      <c r="AU284" s="240" t="s">
        <v>82</v>
      </c>
      <c r="AV284" s="14" t="s">
        <v>82</v>
      </c>
      <c r="AW284" s="14" t="s">
        <v>33</v>
      </c>
      <c r="AX284" s="14" t="s">
        <v>72</v>
      </c>
      <c r="AY284" s="240" t="s">
        <v>122</v>
      </c>
    </row>
    <row r="285" s="14" customFormat="1">
      <c r="A285" s="14"/>
      <c r="B285" s="230"/>
      <c r="C285" s="231"/>
      <c r="D285" s="221" t="s">
        <v>133</v>
      </c>
      <c r="E285" s="232" t="s">
        <v>19</v>
      </c>
      <c r="F285" s="233" t="s">
        <v>412</v>
      </c>
      <c r="G285" s="231"/>
      <c r="H285" s="234">
        <v>21</v>
      </c>
      <c r="I285" s="235"/>
      <c r="J285" s="231"/>
      <c r="K285" s="231"/>
      <c r="L285" s="236"/>
      <c r="M285" s="237"/>
      <c r="N285" s="238"/>
      <c r="O285" s="238"/>
      <c r="P285" s="238"/>
      <c r="Q285" s="238"/>
      <c r="R285" s="238"/>
      <c r="S285" s="238"/>
      <c r="T285" s="239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0" t="s">
        <v>133</v>
      </c>
      <c r="AU285" s="240" t="s">
        <v>82</v>
      </c>
      <c r="AV285" s="14" t="s">
        <v>82</v>
      </c>
      <c r="AW285" s="14" t="s">
        <v>33</v>
      </c>
      <c r="AX285" s="14" t="s">
        <v>72</v>
      </c>
      <c r="AY285" s="240" t="s">
        <v>122</v>
      </c>
    </row>
    <row r="286" s="14" customFormat="1">
      <c r="A286" s="14"/>
      <c r="B286" s="230"/>
      <c r="C286" s="231"/>
      <c r="D286" s="221" t="s">
        <v>133</v>
      </c>
      <c r="E286" s="232" t="s">
        <v>19</v>
      </c>
      <c r="F286" s="233" t="s">
        <v>413</v>
      </c>
      <c r="G286" s="231"/>
      <c r="H286" s="234">
        <v>-78</v>
      </c>
      <c r="I286" s="235"/>
      <c r="J286" s="231"/>
      <c r="K286" s="231"/>
      <c r="L286" s="236"/>
      <c r="M286" s="237"/>
      <c r="N286" s="238"/>
      <c r="O286" s="238"/>
      <c r="P286" s="238"/>
      <c r="Q286" s="238"/>
      <c r="R286" s="238"/>
      <c r="S286" s="238"/>
      <c r="T286" s="239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0" t="s">
        <v>133</v>
      </c>
      <c r="AU286" s="240" t="s">
        <v>82</v>
      </c>
      <c r="AV286" s="14" t="s">
        <v>82</v>
      </c>
      <c r="AW286" s="14" t="s">
        <v>33</v>
      </c>
      <c r="AX286" s="14" t="s">
        <v>72</v>
      </c>
      <c r="AY286" s="240" t="s">
        <v>122</v>
      </c>
    </row>
    <row r="287" s="14" customFormat="1">
      <c r="A287" s="14"/>
      <c r="B287" s="230"/>
      <c r="C287" s="231"/>
      <c r="D287" s="221" t="s">
        <v>133</v>
      </c>
      <c r="E287" s="232" t="s">
        <v>19</v>
      </c>
      <c r="F287" s="233" t="s">
        <v>414</v>
      </c>
      <c r="G287" s="231"/>
      <c r="H287" s="234">
        <v>15</v>
      </c>
      <c r="I287" s="235"/>
      <c r="J287" s="231"/>
      <c r="K287" s="231"/>
      <c r="L287" s="236"/>
      <c r="M287" s="237"/>
      <c r="N287" s="238"/>
      <c r="O287" s="238"/>
      <c r="P287" s="238"/>
      <c r="Q287" s="238"/>
      <c r="R287" s="238"/>
      <c r="S287" s="238"/>
      <c r="T287" s="239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0" t="s">
        <v>133</v>
      </c>
      <c r="AU287" s="240" t="s">
        <v>82</v>
      </c>
      <c r="AV287" s="14" t="s">
        <v>82</v>
      </c>
      <c r="AW287" s="14" t="s">
        <v>33</v>
      </c>
      <c r="AX287" s="14" t="s">
        <v>72</v>
      </c>
      <c r="AY287" s="240" t="s">
        <v>122</v>
      </c>
    </row>
    <row r="288" s="2" customFormat="1" ht="16.5" customHeight="1">
      <c r="A288" s="39"/>
      <c r="B288" s="40"/>
      <c r="C288" s="241" t="s">
        <v>415</v>
      </c>
      <c r="D288" s="241" t="s">
        <v>327</v>
      </c>
      <c r="E288" s="242" t="s">
        <v>416</v>
      </c>
      <c r="F288" s="243" t="s">
        <v>417</v>
      </c>
      <c r="G288" s="244" t="s">
        <v>159</v>
      </c>
      <c r="H288" s="245">
        <v>358.904</v>
      </c>
      <c r="I288" s="246"/>
      <c r="J288" s="247">
        <f>ROUND(I288*H288,2)</f>
        <v>0</v>
      </c>
      <c r="K288" s="243" t="s">
        <v>128</v>
      </c>
      <c r="L288" s="248"/>
      <c r="M288" s="249" t="s">
        <v>19</v>
      </c>
      <c r="N288" s="250" t="s">
        <v>43</v>
      </c>
      <c r="O288" s="85"/>
      <c r="P288" s="210">
        <f>O288*H288</f>
        <v>0</v>
      </c>
      <c r="Q288" s="210">
        <v>0.00029999999999999997</v>
      </c>
      <c r="R288" s="210">
        <f>Q288*H288</f>
        <v>0.1076712</v>
      </c>
      <c r="S288" s="210">
        <v>0</v>
      </c>
      <c r="T288" s="211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12" t="s">
        <v>183</v>
      </c>
      <c r="AT288" s="212" t="s">
        <v>327</v>
      </c>
      <c r="AU288" s="212" t="s">
        <v>82</v>
      </c>
      <c r="AY288" s="18" t="s">
        <v>122</v>
      </c>
      <c r="BE288" s="213">
        <f>IF(N288="základní",J288,0)</f>
        <v>0</v>
      </c>
      <c r="BF288" s="213">
        <f>IF(N288="snížená",J288,0)</f>
        <v>0</v>
      </c>
      <c r="BG288" s="213">
        <f>IF(N288="zákl. přenesená",J288,0)</f>
        <v>0</v>
      </c>
      <c r="BH288" s="213">
        <f>IF(N288="sníž. přenesená",J288,0)</f>
        <v>0</v>
      </c>
      <c r="BI288" s="213">
        <f>IF(N288="nulová",J288,0)</f>
        <v>0</v>
      </c>
      <c r="BJ288" s="18" t="s">
        <v>80</v>
      </c>
      <c r="BK288" s="213">
        <f>ROUND(I288*H288,2)</f>
        <v>0</v>
      </c>
      <c r="BL288" s="18" t="s">
        <v>129</v>
      </c>
      <c r="BM288" s="212" t="s">
        <v>418</v>
      </c>
    </row>
    <row r="289" s="2" customFormat="1">
      <c r="A289" s="39"/>
      <c r="B289" s="40"/>
      <c r="C289" s="41"/>
      <c r="D289" s="221" t="s">
        <v>419</v>
      </c>
      <c r="E289" s="41"/>
      <c r="F289" s="251" t="s">
        <v>420</v>
      </c>
      <c r="G289" s="41"/>
      <c r="H289" s="41"/>
      <c r="I289" s="216"/>
      <c r="J289" s="41"/>
      <c r="K289" s="41"/>
      <c r="L289" s="45"/>
      <c r="M289" s="217"/>
      <c r="N289" s="218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419</v>
      </c>
      <c r="AU289" s="18" t="s">
        <v>82</v>
      </c>
    </row>
    <row r="290" s="14" customFormat="1">
      <c r="A290" s="14"/>
      <c r="B290" s="230"/>
      <c r="C290" s="231"/>
      <c r="D290" s="221" t="s">
        <v>133</v>
      </c>
      <c r="E290" s="231"/>
      <c r="F290" s="233" t="s">
        <v>421</v>
      </c>
      <c r="G290" s="231"/>
      <c r="H290" s="234">
        <v>358.904</v>
      </c>
      <c r="I290" s="235"/>
      <c r="J290" s="231"/>
      <c r="K290" s="231"/>
      <c r="L290" s="236"/>
      <c r="M290" s="237"/>
      <c r="N290" s="238"/>
      <c r="O290" s="238"/>
      <c r="P290" s="238"/>
      <c r="Q290" s="238"/>
      <c r="R290" s="238"/>
      <c r="S290" s="238"/>
      <c r="T290" s="239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0" t="s">
        <v>133</v>
      </c>
      <c r="AU290" s="240" t="s">
        <v>82</v>
      </c>
      <c r="AV290" s="14" t="s">
        <v>82</v>
      </c>
      <c r="AW290" s="14" t="s">
        <v>4</v>
      </c>
      <c r="AX290" s="14" t="s">
        <v>80</v>
      </c>
      <c r="AY290" s="240" t="s">
        <v>122</v>
      </c>
    </row>
    <row r="291" s="2" customFormat="1" ht="37.8" customHeight="1">
      <c r="A291" s="39"/>
      <c r="B291" s="40"/>
      <c r="C291" s="201" t="s">
        <v>422</v>
      </c>
      <c r="D291" s="201" t="s">
        <v>124</v>
      </c>
      <c r="E291" s="202" t="s">
        <v>423</v>
      </c>
      <c r="F291" s="203" t="s">
        <v>424</v>
      </c>
      <c r="G291" s="204" t="s">
        <v>425</v>
      </c>
      <c r="H291" s="205">
        <v>303</v>
      </c>
      <c r="I291" s="206"/>
      <c r="J291" s="207">
        <f>ROUND(I291*H291,2)</f>
        <v>0</v>
      </c>
      <c r="K291" s="203" t="s">
        <v>128</v>
      </c>
      <c r="L291" s="45"/>
      <c r="M291" s="208" t="s">
        <v>19</v>
      </c>
      <c r="N291" s="209" t="s">
        <v>43</v>
      </c>
      <c r="O291" s="85"/>
      <c r="P291" s="210">
        <f>O291*H291</f>
        <v>0</v>
      </c>
      <c r="Q291" s="210">
        <v>0.20449000000000001</v>
      </c>
      <c r="R291" s="210">
        <f>Q291*H291</f>
        <v>61.960470000000001</v>
      </c>
      <c r="S291" s="210">
        <v>0</v>
      </c>
      <c r="T291" s="211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12" t="s">
        <v>129</v>
      </c>
      <c r="AT291" s="212" t="s">
        <v>124</v>
      </c>
      <c r="AU291" s="212" t="s">
        <v>82</v>
      </c>
      <c r="AY291" s="18" t="s">
        <v>122</v>
      </c>
      <c r="BE291" s="213">
        <f>IF(N291="základní",J291,0)</f>
        <v>0</v>
      </c>
      <c r="BF291" s="213">
        <f>IF(N291="snížená",J291,0)</f>
        <v>0</v>
      </c>
      <c r="BG291" s="213">
        <f>IF(N291="zákl. přenesená",J291,0)</f>
        <v>0</v>
      </c>
      <c r="BH291" s="213">
        <f>IF(N291="sníž. přenesená",J291,0)</f>
        <v>0</v>
      </c>
      <c r="BI291" s="213">
        <f>IF(N291="nulová",J291,0)</f>
        <v>0</v>
      </c>
      <c r="BJ291" s="18" t="s">
        <v>80</v>
      </c>
      <c r="BK291" s="213">
        <f>ROUND(I291*H291,2)</f>
        <v>0</v>
      </c>
      <c r="BL291" s="18" t="s">
        <v>129</v>
      </c>
      <c r="BM291" s="212" t="s">
        <v>426</v>
      </c>
    </row>
    <row r="292" s="2" customFormat="1">
      <c r="A292" s="39"/>
      <c r="B292" s="40"/>
      <c r="C292" s="41"/>
      <c r="D292" s="214" t="s">
        <v>131</v>
      </c>
      <c r="E292" s="41"/>
      <c r="F292" s="215" t="s">
        <v>427</v>
      </c>
      <c r="G292" s="41"/>
      <c r="H292" s="41"/>
      <c r="I292" s="216"/>
      <c r="J292" s="41"/>
      <c r="K292" s="41"/>
      <c r="L292" s="45"/>
      <c r="M292" s="217"/>
      <c r="N292" s="218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131</v>
      </c>
      <c r="AU292" s="18" t="s">
        <v>82</v>
      </c>
    </row>
    <row r="293" s="13" customFormat="1">
      <c r="A293" s="13"/>
      <c r="B293" s="219"/>
      <c r="C293" s="220"/>
      <c r="D293" s="221" t="s">
        <v>133</v>
      </c>
      <c r="E293" s="222" t="s">
        <v>19</v>
      </c>
      <c r="F293" s="223" t="s">
        <v>428</v>
      </c>
      <c r="G293" s="220"/>
      <c r="H293" s="222" t="s">
        <v>19</v>
      </c>
      <c r="I293" s="224"/>
      <c r="J293" s="220"/>
      <c r="K293" s="220"/>
      <c r="L293" s="225"/>
      <c r="M293" s="226"/>
      <c r="N293" s="227"/>
      <c r="O293" s="227"/>
      <c r="P293" s="227"/>
      <c r="Q293" s="227"/>
      <c r="R293" s="227"/>
      <c r="S293" s="227"/>
      <c r="T293" s="22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29" t="s">
        <v>133</v>
      </c>
      <c r="AU293" s="229" t="s">
        <v>82</v>
      </c>
      <c r="AV293" s="13" t="s">
        <v>80</v>
      </c>
      <c r="AW293" s="13" t="s">
        <v>33</v>
      </c>
      <c r="AX293" s="13" t="s">
        <v>72</v>
      </c>
      <c r="AY293" s="229" t="s">
        <v>122</v>
      </c>
    </row>
    <row r="294" s="14" customFormat="1">
      <c r="A294" s="14"/>
      <c r="B294" s="230"/>
      <c r="C294" s="231"/>
      <c r="D294" s="221" t="s">
        <v>133</v>
      </c>
      <c r="E294" s="232" t="s">
        <v>19</v>
      </c>
      <c r="F294" s="233" t="s">
        <v>429</v>
      </c>
      <c r="G294" s="231"/>
      <c r="H294" s="234">
        <v>345</v>
      </c>
      <c r="I294" s="235"/>
      <c r="J294" s="231"/>
      <c r="K294" s="231"/>
      <c r="L294" s="236"/>
      <c r="M294" s="237"/>
      <c r="N294" s="238"/>
      <c r="O294" s="238"/>
      <c r="P294" s="238"/>
      <c r="Q294" s="238"/>
      <c r="R294" s="238"/>
      <c r="S294" s="238"/>
      <c r="T294" s="239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0" t="s">
        <v>133</v>
      </c>
      <c r="AU294" s="240" t="s">
        <v>82</v>
      </c>
      <c r="AV294" s="14" t="s">
        <v>82</v>
      </c>
      <c r="AW294" s="14" t="s">
        <v>33</v>
      </c>
      <c r="AX294" s="14" t="s">
        <v>72</v>
      </c>
      <c r="AY294" s="240" t="s">
        <v>122</v>
      </c>
    </row>
    <row r="295" s="14" customFormat="1">
      <c r="A295" s="14"/>
      <c r="B295" s="230"/>
      <c r="C295" s="231"/>
      <c r="D295" s="221" t="s">
        <v>133</v>
      </c>
      <c r="E295" s="232" t="s">
        <v>19</v>
      </c>
      <c r="F295" s="233" t="s">
        <v>430</v>
      </c>
      <c r="G295" s="231"/>
      <c r="H295" s="234">
        <v>21</v>
      </c>
      <c r="I295" s="235"/>
      <c r="J295" s="231"/>
      <c r="K295" s="231"/>
      <c r="L295" s="236"/>
      <c r="M295" s="237"/>
      <c r="N295" s="238"/>
      <c r="O295" s="238"/>
      <c r="P295" s="238"/>
      <c r="Q295" s="238"/>
      <c r="R295" s="238"/>
      <c r="S295" s="238"/>
      <c r="T295" s="239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0" t="s">
        <v>133</v>
      </c>
      <c r="AU295" s="240" t="s">
        <v>82</v>
      </c>
      <c r="AV295" s="14" t="s">
        <v>82</v>
      </c>
      <c r="AW295" s="14" t="s">
        <v>33</v>
      </c>
      <c r="AX295" s="14" t="s">
        <v>72</v>
      </c>
      <c r="AY295" s="240" t="s">
        <v>122</v>
      </c>
    </row>
    <row r="296" s="14" customFormat="1">
      <c r="A296" s="14"/>
      <c r="B296" s="230"/>
      <c r="C296" s="231"/>
      <c r="D296" s="221" t="s">
        <v>133</v>
      </c>
      <c r="E296" s="232" t="s">
        <v>19</v>
      </c>
      <c r="F296" s="233" t="s">
        <v>431</v>
      </c>
      <c r="G296" s="231"/>
      <c r="H296" s="234">
        <v>-78</v>
      </c>
      <c r="I296" s="235"/>
      <c r="J296" s="231"/>
      <c r="K296" s="231"/>
      <c r="L296" s="236"/>
      <c r="M296" s="237"/>
      <c r="N296" s="238"/>
      <c r="O296" s="238"/>
      <c r="P296" s="238"/>
      <c r="Q296" s="238"/>
      <c r="R296" s="238"/>
      <c r="S296" s="238"/>
      <c r="T296" s="239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0" t="s">
        <v>133</v>
      </c>
      <c r="AU296" s="240" t="s">
        <v>82</v>
      </c>
      <c r="AV296" s="14" t="s">
        <v>82</v>
      </c>
      <c r="AW296" s="14" t="s">
        <v>33</v>
      </c>
      <c r="AX296" s="14" t="s">
        <v>72</v>
      </c>
      <c r="AY296" s="240" t="s">
        <v>122</v>
      </c>
    </row>
    <row r="297" s="14" customFormat="1">
      <c r="A297" s="14"/>
      <c r="B297" s="230"/>
      <c r="C297" s="231"/>
      <c r="D297" s="221" t="s">
        <v>133</v>
      </c>
      <c r="E297" s="232" t="s">
        <v>19</v>
      </c>
      <c r="F297" s="233" t="s">
        <v>432</v>
      </c>
      <c r="G297" s="231"/>
      <c r="H297" s="234">
        <v>15</v>
      </c>
      <c r="I297" s="235"/>
      <c r="J297" s="231"/>
      <c r="K297" s="231"/>
      <c r="L297" s="236"/>
      <c r="M297" s="237"/>
      <c r="N297" s="238"/>
      <c r="O297" s="238"/>
      <c r="P297" s="238"/>
      <c r="Q297" s="238"/>
      <c r="R297" s="238"/>
      <c r="S297" s="238"/>
      <c r="T297" s="239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0" t="s">
        <v>133</v>
      </c>
      <c r="AU297" s="240" t="s">
        <v>82</v>
      </c>
      <c r="AV297" s="14" t="s">
        <v>82</v>
      </c>
      <c r="AW297" s="14" t="s">
        <v>33</v>
      </c>
      <c r="AX297" s="14" t="s">
        <v>72</v>
      </c>
      <c r="AY297" s="240" t="s">
        <v>122</v>
      </c>
    </row>
    <row r="298" s="2" customFormat="1" ht="16.5" customHeight="1">
      <c r="A298" s="39"/>
      <c r="B298" s="40"/>
      <c r="C298" s="201" t="s">
        <v>433</v>
      </c>
      <c r="D298" s="201" t="s">
        <v>124</v>
      </c>
      <c r="E298" s="202" t="s">
        <v>434</v>
      </c>
      <c r="F298" s="203" t="s">
        <v>435</v>
      </c>
      <c r="G298" s="204" t="s">
        <v>186</v>
      </c>
      <c r="H298" s="205">
        <v>6.4000000000000004</v>
      </c>
      <c r="I298" s="206"/>
      <c r="J298" s="207">
        <f>ROUND(I298*H298,2)</f>
        <v>0</v>
      </c>
      <c r="K298" s="203" t="s">
        <v>128</v>
      </c>
      <c r="L298" s="45"/>
      <c r="M298" s="208" t="s">
        <v>19</v>
      </c>
      <c r="N298" s="209" t="s">
        <v>43</v>
      </c>
      <c r="O298" s="85"/>
      <c r="P298" s="210">
        <f>O298*H298</f>
        <v>0</v>
      </c>
      <c r="Q298" s="210">
        <v>2.3010199999999998</v>
      </c>
      <c r="R298" s="210">
        <f>Q298*H298</f>
        <v>14.726528</v>
      </c>
      <c r="S298" s="210">
        <v>0</v>
      </c>
      <c r="T298" s="211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12" t="s">
        <v>129</v>
      </c>
      <c r="AT298" s="212" t="s">
        <v>124</v>
      </c>
      <c r="AU298" s="212" t="s">
        <v>82</v>
      </c>
      <c r="AY298" s="18" t="s">
        <v>122</v>
      </c>
      <c r="BE298" s="213">
        <f>IF(N298="základní",J298,0)</f>
        <v>0</v>
      </c>
      <c r="BF298" s="213">
        <f>IF(N298="snížená",J298,0)</f>
        <v>0</v>
      </c>
      <c r="BG298" s="213">
        <f>IF(N298="zákl. přenesená",J298,0)</f>
        <v>0</v>
      </c>
      <c r="BH298" s="213">
        <f>IF(N298="sníž. přenesená",J298,0)</f>
        <v>0</v>
      </c>
      <c r="BI298" s="213">
        <f>IF(N298="nulová",J298,0)</f>
        <v>0</v>
      </c>
      <c r="BJ298" s="18" t="s">
        <v>80</v>
      </c>
      <c r="BK298" s="213">
        <f>ROUND(I298*H298,2)</f>
        <v>0</v>
      </c>
      <c r="BL298" s="18" t="s">
        <v>129</v>
      </c>
      <c r="BM298" s="212" t="s">
        <v>436</v>
      </c>
    </row>
    <row r="299" s="2" customFormat="1">
      <c r="A299" s="39"/>
      <c r="B299" s="40"/>
      <c r="C299" s="41"/>
      <c r="D299" s="214" t="s">
        <v>131</v>
      </c>
      <c r="E299" s="41"/>
      <c r="F299" s="215" t="s">
        <v>437</v>
      </c>
      <c r="G299" s="41"/>
      <c r="H299" s="41"/>
      <c r="I299" s="216"/>
      <c r="J299" s="41"/>
      <c r="K299" s="41"/>
      <c r="L299" s="45"/>
      <c r="M299" s="217"/>
      <c r="N299" s="218"/>
      <c r="O299" s="85"/>
      <c r="P299" s="85"/>
      <c r="Q299" s="85"/>
      <c r="R299" s="85"/>
      <c r="S299" s="85"/>
      <c r="T299" s="86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131</v>
      </c>
      <c r="AU299" s="18" t="s">
        <v>82</v>
      </c>
    </row>
    <row r="300" s="14" customFormat="1">
      <c r="A300" s="14"/>
      <c r="B300" s="230"/>
      <c r="C300" s="231"/>
      <c r="D300" s="221" t="s">
        <v>133</v>
      </c>
      <c r="E300" s="232" t="s">
        <v>19</v>
      </c>
      <c r="F300" s="233" t="s">
        <v>438</v>
      </c>
      <c r="G300" s="231"/>
      <c r="H300" s="234">
        <v>6.4000000000000004</v>
      </c>
      <c r="I300" s="235"/>
      <c r="J300" s="231"/>
      <c r="K300" s="231"/>
      <c r="L300" s="236"/>
      <c r="M300" s="237"/>
      <c r="N300" s="238"/>
      <c r="O300" s="238"/>
      <c r="P300" s="238"/>
      <c r="Q300" s="238"/>
      <c r="R300" s="238"/>
      <c r="S300" s="238"/>
      <c r="T300" s="239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0" t="s">
        <v>133</v>
      </c>
      <c r="AU300" s="240" t="s">
        <v>82</v>
      </c>
      <c r="AV300" s="14" t="s">
        <v>82</v>
      </c>
      <c r="AW300" s="14" t="s">
        <v>33</v>
      </c>
      <c r="AX300" s="14" t="s">
        <v>72</v>
      </c>
      <c r="AY300" s="240" t="s">
        <v>122</v>
      </c>
    </row>
    <row r="301" s="2" customFormat="1" ht="16.5" customHeight="1">
      <c r="A301" s="39"/>
      <c r="B301" s="40"/>
      <c r="C301" s="201" t="s">
        <v>439</v>
      </c>
      <c r="D301" s="201" t="s">
        <v>124</v>
      </c>
      <c r="E301" s="202" t="s">
        <v>440</v>
      </c>
      <c r="F301" s="203" t="s">
        <v>441</v>
      </c>
      <c r="G301" s="204" t="s">
        <v>159</v>
      </c>
      <c r="H301" s="205">
        <v>51.200000000000003</v>
      </c>
      <c r="I301" s="206"/>
      <c r="J301" s="207">
        <f>ROUND(I301*H301,2)</f>
        <v>0</v>
      </c>
      <c r="K301" s="203" t="s">
        <v>128</v>
      </c>
      <c r="L301" s="45"/>
      <c r="M301" s="208" t="s">
        <v>19</v>
      </c>
      <c r="N301" s="209" t="s">
        <v>43</v>
      </c>
      <c r="O301" s="85"/>
      <c r="P301" s="210">
        <f>O301*H301</f>
        <v>0</v>
      </c>
      <c r="Q301" s="210">
        <v>0.00264</v>
      </c>
      <c r="R301" s="210">
        <f>Q301*H301</f>
        <v>0.13516800000000001</v>
      </c>
      <c r="S301" s="210">
        <v>0</v>
      </c>
      <c r="T301" s="211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12" t="s">
        <v>129</v>
      </c>
      <c r="AT301" s="212" t="s">
        <v>124</v>
      </c>
      <c r="AU301" s="212" t="s">
        <v>82</v>
      </c>
      <c r="AY301" s="18" t="s">
        <v>122</v>
      </c>
      <c r="BE301" s="213">
        <f>IF(N301="základní",J301,0)</f>
        <v>0</v>
      </c>
      <c r="BF301" s="213">
        <f>IF(N301="snížená",J301,0)</f>
        <v>0</v>
      </c>
      <c r="BG301" s="213">
        <f>IF(N301="zákl. přenesená",J301,0)</f>
        <v>0</v>
      </c>
      <c r="BH301" s="213">
        <f>IF(N301="sníž. přenesená",J301,0)</f>
        <v>0</v>
      </c>
      <c r="BI301" s="213">
        <f>IF(N301="nulová",J301,0)</f>
        <v>0</v>
      </c>
      <c r="BJ301" s="18" t="s">
        <v>80</v>
      </c>
      <c r="BK301" s="213">
        <f>ROUND(I301*H301,2)</f>
        <v>0</v>
      </c>
      <c r="BL301" s="18" t="s">
        <v>129</v>
      </c>
      <c r="BM301" s="212" t="s">
        <v>442</v>
      </c>
    </row>
    <row r="302" s="2" customFormat="1">
      <c r="A302" s="39"/>
      <c r="B302" s="40"/>
      <c r="C302" s="41"/>
      <c r="D302" s="214" t="s">
        <v>131</v>
      </c>
      <c r="E302" s="41"/>
      <c r="F302" s="215" t="s">
        <v>443</v>
      </c>
      <c r="G302" s="41"/>
      <c r="H302" s="41"/>
      <c r="I302" s="216"/>
      <c r="J302" s="41"/>
      <c r="K302" s="41"/>
      <c r="L302" s="45"/>
      <c r="M302" s="217"/>
      <c r="N302" s="218"/>
      <c r="O302" s="85"/>
      <c r="P302" s="85"/>
      <c r="Q302" s="85"/>
      <c r="R302" s="85"/>
      <c r="S302" s="85"/>
      <c r="T302" s="86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131</v>
      </c>
      <c r="AU302" s="18" t="s">
        <v>82</v>
      </c>
    </row>
    <row r="303" s="14" customFormat="1">
      <c r="A303" s="14"/>
      <c r="B303" s="230"/>
      <c r="C303" s="231"/>
      <c r="D303" s="221" t="s">
        <v>133</v>
      </c>
      <c r="E303" s="232" t="s">
        <v>19</v>
      </c>
      <c r="F303" s="233" t="s">
        <v>444</v>
      </c>
      <c r="G303" s="231"/>
      <c r="H303" s="234">
        <v>51.200000000000003</v>
      </c>
      <c r="I303" s="235"/>
      <c r="J303" s="231"/>
      <c r="K303" s="231"/>
      <c r="L303" s="236"/>
      <c r="M303" s="237"/>
      <c r="N303" s="238"/>
      <c r="O303" s="238"/>
      <c r="P303" s="238"/>
      <c r="Q303" s="238"/>
      <c r="R303" s="238"/>
      <c r="S303" s="238"/>
      <c r="T303" s="239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0" t="s">
        <v>133</v>
      </c>
      <c r="AU303" s="240" t="s">
        <v>82</v>
      </c>
      <c r="AV303" s="14" t="s">
        <v>82</v>
      </c>
      <c r="AW303" s="14" t="s">
        <v>33</v>
      </c>
      <c r="AX303" s="14" t="s">
        <v>72</v>
      </c>
      <c r="AY303" s="240" t="s">
        <v>122</v>
      </c>
    </row>
    <row r="304" s="2" customFormat="1" ht="16.5" customHeight="1">
      <c r="A304" s="39"/>
      <c r="B304" s="40"/>
      <c r="C304" s="201" t="s">
        <v>445</v>
      </c>
      <c r="D304" s="201" t="s">
        <v>124</v>
      </c>
      <c r="E304" s="202" t="s">
        <v>446</v>
      </c>
      <c r="F304" s="203" t="s">
        <v>447</v>
      </c>
      <c r="G304" s="204" t="s">
        <v>159</v>
      </c>
      <c r="H304" s="205">
        <v>51.200000000000003</v>
      </c>
      <c r="I304" s="206"/>
      <c r="J304" s="207">
        <f>ROUND(I304*H304,2)</f>
        <v>0</v>
      </c>
      <c r="K304" s="203" t="s">
        <v>128</v>
      </c>
      <c r="L304" s="45"/>
      <c r="M304" s="208" t="s">
        <v>19</v>
      </c>
      <c r="N304" s="209" t="s">
        <v>43</v>
      </c>
      <c r="O304" s="85"/>
      <c r="P304" s="210">
        <f>O304*H304</f>
        <v>0</v>
      </c>
      <c r="Q304" s="210">
        <v>0</v>
      </c>
      <c r="R304" s="210">
        <f>Q304*H304</f>
        <v>0</v>
      </c>
      <c r="S304" s="210">
        <v>0</v>
      </c>
      <c r="T304" s="211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12" t="s">
        <v>129</v>
      </c>
      <c r="AT304" s="212" t="s">
        <v>124</v>
      </c>
      <c r="AU304" s="212" t="s">
        <v>82</v>
      </c>
      <c r="AY304" s="18" t="s">
        <v>122</v>
      </c>
      <c r="BE304" s="213">
        <f>IF(N304="základní",J304,0)</f>
        <v>0</v>
      </c>
      <c r="BF304" s="213">
        <f>IF(N304="snížená",J304,0)</f>
        <v>0</v>
      </c>
      <c r="BG304" s="213">
        <f>IF(N304="zákl. přenesená",J304,0)</f>
        <v>0</v>
      </c>
      <c r="BH304" s="213">
        <f>IF(N304="sníž. přenesená",J304,0)</f>
        <v>0</v>
      </c>
      <c r="BI304" s="213">
        <f>IF(N304="nulová",J304,0)</f>
        <v>0</v>
      </c>
      <c r="BJ304" s="18" t="s">
        <v>80</v>
      </c>
      <c r="BK304" s="213">
        <f>ROUND(I304*H304,2)</f>
        <v>0</v>
      </c>
      <c r="BL304" s="18" t="s">
        <v>129</v>
      </c>
      <c r="BM304" s="212" t="s">
        <v>448</v>
      </c>
    </row>
    <row r="305" s="2" customFormat="1">
      <c r="A305" s="39"/>
      <c r="B305" s="40"/>
      <c r="C305" s="41"/>
      <c r="D305" s="214" t="s">
        <v>131</v>
      </c>
      <c r="E305" s="41"/>
      <c r="F305" s="215" t="s">
        <v>449</v>
      </c>
      <c r="G305" s="41"/>
      <c r="H305" s="41"/>
      <c r="I305" s="216"/>
      <c r="J305" s="41"/>
      <c r="K305" s="41"/>
      <c r="L305" s="45"/>
      <c r="M305" s="217"/>
      <c r="N305" s="218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131</v>
      </c>
      <c r="AU305" s="18" t="s">
        <v>82</v>
      </c>
    </row>
    <row r="306" s="12" customFormat="1" ht="22.8" customHeight="1">
      <c r="A306" s="12"/>
      <c r="B306" s="185"/>
      <c r="C306" s="186"/>
      <c r="D306" s="187" t="s">
        <v>71</v>
      </c>
      <c r="E306" s="199" t="s">
        <v>142</v>
      </c>
      <c r="F306" s="199" t="s">
        <v>450</v>
      </c>
      <c r="G306" s="186"/>
      <c r="H306" s="186"/>
      <c r="I306" s="189"/>
      <c r="J306" s="200">
        <f>BK306</f>
        <v>0</v>
      </c>
      <c r="K306" s="186"/>
      <c r="L306" s="191"/>
      <c r="M306" s="192"/>
      <c r="N306" s="193"/>
      <c r="O306" s="193"/>
      <c r="P306" s="194">
        <f>SUM(P307:P334)</f>
        <v>0</v>
      </c>
      <c r="Q306" s="193"/>
      <c r="R306" s="194">
        <f>SUM(R307:R334)</f>
        <v>6.9957129999999994</v>
      </c>
      <c r="S306" s="193"/>
      <c r="T306" s="195">
        <f>SUM(T307:T334)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196" t="s">
        <v>80</v>
      </c>
      <c r="AT306" s="197" t="s">
        <v>71</v>
      </c>
      <c r="AU306" s="197" t="s">
        <v>80</v>
      </c>
      <c r="AY306" s="196" t="s">
        <v>122</v>
      </c>
      <c r="BK306" s="198">
        <f>SUM(BK307:BK334)</f>
        <v>0</v>
      </c>
    </row>
    <row r="307" s="2" customFormat="1" ht="24.15" customHeight="1">
      <c r="A307" s="39"/>
      <c r="B307" s="40"/>
      <c r="C307" s="201" t="s">
        <v>451</v>
      </c>
      <c r="D307" s="201" t="s">
        <v>124</v>
      </c>
      <c r="E307" s="202" t="s">
        <v>452</v>
      </c>
      <c r="F307" s="203" t="s">
        <v>453</v>
      </c>
      <c r="G307" s="204" t="s">
        <v>127</v>
      </c>
      <c r="H307" s="205">
        <v>38</v>
      </c>
      <c r="I307" s="206"/>
      <c r="J307" s="207">
        <f>ROUND(I307*H307,2)</f>
        <v>0</v>
      </c>
      <c r="K307" s="203" t="s">
        <v>128</v>
      </c>
      <c r="L307" s="45"/>
      <c r="M307" s="208" t="s">
        <v>19</v>
      </c>
      <c r="N307" s="209" t="s">
        <v>43</v>
      </c>
      <c r="O307" s="85"/>
      <c r="P307" s="210">
        <f>O307*H307</f>
        <v>0</v>
      </c>
      <c r="Q307" s="210">
        <v>0.17488999999999999</v>
      </c>
      <c r="R307" s="210">
        <f>Q307*H307</f>
        <v>6.6458199999999996</v>
      </c>
      <c r="S307" s="210">
        <v>0</v>
      </c>
      <c r="T307" s="211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12" t="s">
        <v>129</v>
      </c>
      <c r="AT307" s="212" t="s">
        <v>124</v>
      </c>
      <c r="AU307" s="212" t="s">
        <v>82</v>
      </c>
      <c r="AY307" s="18" t="s">
        <v>122</v>
      </c>
      <c r="BE307" s="213">
        <f>IF(N307="základní",J307,0)</f>
        <v>0</v>
      </c>
      <c r="BF307" s="213">
        <f>IF(N307="snížená",J307,0)</f>
        <v>0</v>
      </c>
      <c r="BG307" s="213">
        <f>IF(N307="zákl. přenesená",J307,0)</f>
        <v>0</v>
      </c>
      <c r="BH307" s="213">
        <f>IF(N307="sníž. přenesená",J307,0)</f>
        <v>0</v>
      </c>
      <c r="BI307" s="213">
        <f>IF(N307="nulová",J307,0)</f>
        <v>0</v>
      </c>
      <c r="BJ307" s="18" t="s">
        <v>80</v>
      </c>
      <c r="BK307" s="213">
        <f>ROUND(I307*H307,2)</f>
        <v>0</v>
      </c>
      <c r="BL307" s="18" t="s">
        <v>129</v>
      </c>
      <c r="BM307" s="212" t="s">
        <v>454</v>
      </c>
    </row>
    <row r="308" s="2" customFormat="1">
      <c r="A308" s="39"/>
      <c r="B308" s="40"/>
      <c r="C308" s="41"/>
      <c r="D308" s="214" t="s">
        <v>131</v>
      </c>
      <c r="E308" s="41"/>
      <c r="F308" s="215" t="s">
        <v>455</v>
      </c>
      <c r="G308" s="41"/>
      <c r="H308" s="41"/>
      <c r="I308" s="216"/>
      <c r="J308" s="41"/>
      <c r="K308" s="41"/>
      <c r="L308" s="45"/>
      <c r="M308" s="217"/>
      <c r="N308" s="218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131</v>
      </c>
      <c r="AU308" s="18" t="s">
        <v>82</v>
      </c>
    </row>
    <row r="309" s="14" customFormat="1">
      <c r="A309" s="14"/>
      <c r="B309" s="230"/>
      <c r="C309" s="231"/>
      <c r="D309" s="221" t="s">
        <v>133</v>
      </c>
      <c r="E309" s="232" t="s">
        <v>19</v>
      </c>
      <c r="F309" s="233" t="s">
        <v>456</v>
      </c>
      <c r="G309" s="231"/>
      <c r="H309" s="234">
        <v>38</v>
      </c>
      <c r="I309" s="235"/>
      <c r="J309" s="231"/>
      <c r="K309" s="231"/>
      <c r="L309" s="236"/>
      <c r="M309" s="237"/>
      <c r="N309" s="238"/>
      <c r="O309" s="238"/>
      <c r="P309" s="238"/>
      <c r="Q309" s="238"/>
      <c r="R309" s="238"/>
      <c r="S309" s="238"/>
      <c r="T309" s="239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0" t="s">
        <v>133</v>
      </c>
      <c r="AU309" s="240" t="s">
        <v>82</v>
      </c>
      <c r="AV309" s="14" t="s">
        <v>82</v>
      </c>
      <c r="AW309" s="14" t="s">
        <v>33</v>
      </c>
      <c r="AX309" s="14" t="s">
        <v>72</v>
      </c>
      <c r="AY309" s="240" t="s">
        <v>122</v>
      </c>
    </row>
    <row r="310" s="2" customFormat="1" ht="16.5" customHeight="1">
      <c r="A310" s="39"/>
      <c r="B310" s="40"/>
      <c r="C310" s="241" t="s">
        <v>457</v>
      </c>
      <c r="D310" s="241" t="s">
        <v>327</v>
      </c>
      <c r="E310" s="242" t="s">
        <v>458</v>
      </c>
      <c r="F310" s="243" t="s">
        <v>459</v>
      </c>
      <c r="G310" s="244" t="s">
        <v>127</v>
      </c>
      <c r="H310" s="245">
        <v>32</v>
      </c>
      <c r="I310" s="246"/>
      <c r="J310" s="247">
        <f>ROUND(I310*H310,2)</f>
        <v>0</v>
      </c>
      <c r="K310" s="243" t="s">
        <v>128</v>
      </c>
      <c r="L310" s="248"/>
      <c r="M310" s="249" t="s">
        <v>19</v>
      </c>
      <c r="N310" s="250" t="s">
        <v>43</v>
      </c>
      <c r="O310" s="85"/>
      <c r="P310" s="210">
        <f>O310*H310</f>
        <v>0</v>
      </c>
      <c r="Q310" s="210">
        <v>0.0038999999999999998</v>
      </c>
      <c r="R310" s="210">
        <f>Q310*H310</f>
        <v>0.12479999999999999</v>
      </c>
      <c r="S310" s="210">
        <v>0</v>
      </c>
      <c r="T310" s="211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12" t="s">
        <v>183</v>
      </c>
      <c r="AT310" s="212" t="s">
        <v>327</v>
      </c>
      <c r="AU310" s="212" t="s">
        <v>82</v>
      </c>
      <c r="AY310" s="18" t="s">
        <v>122</v>
      </c>
      <c r="BE310" s="213">
        <f>IF(N310="základní",J310,0)</f>
        <v>0</v>
      </c>
      <c r="BF310" s="213">
        <f>IF(N310="snížená",J310,0)</f>
        <v>0</v>
      </c>
      <c r="BG310" s="213">
        <f>IF(N310="zákl. přenesená",J310,0)</f>
        <v>0</v>
      </c>
      <c r="BH310" s="213">
        <f>IF(N310="sníž. přenesená",J310,0)</f>
        <v>0</v>
      </c>
      <c r="BI310" s="213">
        <f>IF(N310="nulová",J310,0)</f>
        <v>0</v>
      </c>
      <c r="BJ310" s="18" t="s">
        <v>80</v>
      </c>
      <c r="BK310" s="213">
        <f>ROUND(I310*H310,2)</f>
        <v>0</v>
      </c>
      <c r="BL310" s="18" t="s">
        <v>129</v>
      </c>
      <c r="BM310" s="212" t="s">
        <v>460</v>
      </c>
    </row>
    <row r="311" s="14" customFormat="1">
      <c r="A311" s="14"/>
      <c r="B311" s="230"/>
      <c r="C311" s="231"/>
      <c r="D311" s="221" t="s">
        <v>133</v>
      </c>
      <c r="E311" s="232" t="s">
        <v>19</v>
      </c>
      <c r="F311" s="233" t="s">
        <v>461</v>
      </c>
      <c r="G311" s="231"/>
      <c r="H311" s="234">
        <v>32</v>
      </c>
      <c r="I311" s="235"/>
      <c r="J311" s="231"/>
      <c r="K311" s="231"/>
      <c r="L311" s="236"/>
      <c r="M311" s="237"/>
      <c r="N311" s="238"/>
      <c r="O311" s="238"/>
      <c r="P311" s="238"/>
      <c r="Q311" s="238"/>
      <c r="R311" s="238"/>
      <c r="S311" s="238"/>
      <c r="T311" s="239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0" t="s">
        <v>133</v>
      </c>
      <c r="AU311" s="240" t="s">
        <v>82</v>
      </c>
      <c r="AV311" s="14" t="s">
        <v>82</v>
      </c>
      <c r="AW311" s="14" t="s">
        <v>33</v>
      </c>
      <c r="AX311" s="14" t="s">
        <v>72</v>
      </c>
      <c r="AY311" s="240" t="s">
        <v>122</v>
      </c>
    </row>
    <row r="312" s="2" customFormat="1" ht="24.15" customHeight="1">
      <c r="A312" s="39"/>
      <c r="B312" s="40"/>
      <c r="C312" s="241" t="s">
        <v>462</v>
      </c>
      <c r="D312" s="241" t="s">
        <v>327</v>
      </c>
      <c r="E312" s="242" t="s">
        <v>463</v>
      </c>
      <c r="F312" s="243" t="s">
        <v>464</v>
      </c>
      <c r="G312" s="244" t="s">
        <v>127</v>
      </c>
      <c r="H312" s="245">
        <v>6</v>
      </c>
      <c r="I312" s="246"/>
      <c r="J312" s="247">
        <f>ROUND(I312*H312,2)</f>
        <v>0</v>
      </c>
      <c r="K312" s="243" t="s">
        <v>128</v>
      </c>
      <c r="L312" s="248"/>
      <c r="M312" s="249" t="s">
        <v>19</v>
      </c>
      <c r="N312" s="250" t="s">
        <v>43</v>
      </c>
      <c r="O312" s="85"/>
      <c r="P312" s="210">
        <f>O312*H312</f>
        <v>0</v>
      </c>
      <c r="Q312" s="210">
        <v>0.0033999999999999998</v>
      </c>
      <c r="R312" s="210">
        <f>Q312*H312</f>
        <v>0.020399999999999998</v>
      </c>
      <c r="S312" s="210">
        <v>0</v>
      </c>
      <c r="T312" s="211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12" t="s">
        <v>183</v>
      </c>
      <c r="AT312" s="212" t="s">
        <v>327</v>
      </c>
      <c r="AU312" s="212" t="s">
        <v>82</v>
      </c>
      <c r="AY312" s="18" t="s">
        <v>122</v>
      </c>
      <c r="BE312" s="213">
        <f>IF(N312="základní",J312,0)</f>
        <v>0</v>
      </c>
      <c r="BF312" s="213">
        <f>IF(N312="snížená",J312,0)</f>
        <v>0</v>
      </c>
      <c r="BG312" s="213">
        <f>IF(N312="zákl. přenesená",J312,0)</f>
        <v>0</v>
      </c>
      <c r="BH312" s="213">
        <f>IF(N312="sníž. přenesená",J312,0)</f>
        <v>0</v>
      </c>
      <c r="BI312" s="213">
        <f>IF(N312="nulová",J312,0)</f>
        <v>0</v>
      </c>
      <c r="BJ312" s="18" t="s">
        <v>80</v>
      </c>
      <c r="BK312" s="213">
        <f>ROUND(I312*H312,2)</f>
        <v>0</v>
      </c>
      <c r="BL312" s="18" t="s">
        <v>129</v>
      </c>
      <c r="BM312" s="212" t="s">
        <v>465</v>
      </c>
    </row>
    <row r="313" s="14" customFormat="1">
      <c r="A313" s="14"/>
      <c r="B313" s="230"/>
      <c r="C313" s="231"/>
      <c r="D313" s="221" t="s">
        <v>133</v>
      </c>
      <c r="E313" s="232" t="s">
        <v>19</v>
      </c>
      <c r="F313" s="233" t="s">
        <v>466</v>
      </c>
      <c r="G313" s="231"/>
      <c r="H313" s="234">
        <v>6</v>
      </c>
      <c r="I313" s="235"/>
      <c r="J313" s="231"/>
      <c r="K313" s="231"/>
      <c r="L313" s="236"/>
      <c r="M313" s="237"/>
      <c r="N313" s="238"/>
      <c r="O313" s="238"/>
      <c r="P313" s="238"/>
      <c r="Q313" s="238"/>
      <c r="R313" s="238"/>
      <c r="S313" s="238"/>
      <c r="T313" s="239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0" t="s">
        <v>133</v>
      </c>
      <c r="AU313" s="240" t="s">
        <v>82</v>
      </c>
      <c r="AV313" s="14" t="s">
        <v>82</v>
      </c>
      <c r="AW313" s="14" t="s">
        <v>33</v>
      </c>
      <c r="AX313" s="14" t="s">
        <v>72</v>
      </c>
      <c r="AY313" s="240" t="s">
        <v>122</v>
      </c>
    </row>
    <row r="314" s="2" customFormat="1" ht="16.5" customHeight="1">
      <c r="A314" s="39"/>
      <c r="B314" s="40"/>
      <c r="C314" s="241" t="s">
        <v>467</v>
      </c>
      <c r="D314" s="241" t="s">
        <v>327</v>
      </c>
      <c r="E314" s="242" t="s">
        <v>468</v>
      </c>
      <c r="F314" s="243" t="s">
        <v>469</v>
      </c>
      <c r="G314" s="244" t="s">
        <v>127</v>
      </c>
      <c r="H314" s="245">
        <v>6</v>
      </c>
      <c r="I314" s="246"/>
      <c r="J314" s="247">
        <f>ROUND(I314*H314,2)</f>
        <v>0</v>
      </c>
      <c r="K314" s="243" t="s">
        <v>128</v>
      </c>
      <c r="L314" s="248"/>
      <c r="M314" s="249" t="s">
        <v>19</v>
      </c>
      <c r="N314" s="250" t="s">
        <v>43</v>
      </c>
      <c r="O314" s="85"/>
      <c r="P314" s="210">
        <f>O314*H314</f>
        <v>0</v>
      </c>
      <c r="Q314" s="210">
        <v>0.00020000000000000001</v>
      </c>
      <c r="R314" s="210">
        <f>Q314*H314</f>
        <v>0.0012000000000000001</v>
      </c>
      <c r="S314" s="210">
        <v>0</v>
      </c>
      <c r="T314" s="211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12" t="s">
        <v>183</v>
      </c>
      <c r="AT314" s="212" t="s">
        <v>327</v>
      </c>
      <c r="AU314" s="212" t="s">
        <v>82</v>
      </c>
      <c r="AY314" s="18" t="s">
        <v>122</v>
      </c>
      <c r="BE314" s="213">
        <f>IF(N314="základní",J314,0)</f>
        <v>0</v>
      </c>
      <c r="BF314" s="213">
        <f>IF(N314="snížená",J314,0)</f>
        <v>0</v>
      </c>
      <c r="BG314" s="213">
        <f>IF(N314="zákl. přenesená",J314,0)</f>
        <v>0</v>
      </c>
      <c r="BH314" s="213">
        <f>IF(N314="sníž. přenesená",J314,0)</f>
        <v>0</v>
      </c>
      <c r="BI314" s="213">
        <f>IF(N314="nulová",J314,0)</f>
        <v>0</v>
      </c>
      <c r="BJ314" s="18" t="s">
        <v>80</v>
      </c>
      <c r="BK314" s="213">
        <f>ROUND(I314*H314,2)</f>
        <v>0</v>
      </c>
      <c r="BL314" s="18" t="s">
        <v>129</v>
      </c>
      <c r="BM314" s="212" t="s">
        <v>470</v>
      </c>
    </row>
    <row r="315" s="2" customFormat="1" ht="16.5" customHeight="1">
      <c r="A315" s="39"/>
      <c r="B315" s="40"/>
      <c r="C315" s="241" t="s">
        <v>471</v>
      </c>
      <c r="D315" s="241" t="s">
        <v>327</v>
      </c>
      <c r="E315" s="242" t="s">
        <v>472</v>
      </c>
      <c r="F315" s="243" t="s">
        <v>473</v>
      </c>
      <c r="G315" s="244" t="s">
        <v>127</v>
      </c>
      <c r="H315" s="245">
        <v>6</v>
      </c>
      <c r="I315" s="246"/>
      <c r="J315" s="247">
        <f>ROUND(I315*H315,2)</f>
        <v>0</v>
      </c>
      <c r="K315" s="243" t="s">
        <v>128</v>
      </c>
      <c r="L315" s="248"/>
      <c r="M315" s="249" t="s">
        <v>19</v>
      </c>
      <c r="N315" s="250" t="s">
        <v>43</v>
      </c>
      <c r="O315" s="85"/>
      <c r="P315" s="210">
        <f>O315*H315</f>
        <v>0</v>
      </c>
      <c r="Q315" s="210">
        <v>0.00010000000000000001</v>
      </c>
      <c r="R315" s="210">
        <f>Q315*H315</f>
        <v>0.00060000000000000006</v>
      </c>
      <c r="S315" s="210">
        <v>0</v>
      </c>
      <c r="T315" s="211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12" t="s">
        <v>183</v>
      </c>
      <c r="AT315" s="212" t="s">
        <v>327</v>
      </c>
      <c r="AU315" s="212" t="s">
        <v>82</v>
      </c>
      <c r="AY315" s="18" t="s">
        <v>122</v>
      </c>
      <c r="BE315" s="213">
        <f>IF(N315="základní",J315,0)</f>
        <v>0</v>
      </c>
      <c r="BF315" s="213">
        <f>IF(N315="snížená",J315,0)</f>
        <v>0</v>
      </c>
      <c r="BG315" s="213">
        <f>IF(N315="zákl. přenesená",J315,0)</f>
        <v>0</v>
      </c>
      <c r="BH315" s="213">
        <f>IF(N315="sníž. přenesená",J315,0)</f>
        <v>0</v>
      </c>
      <c r="BI315" s="213">
        <f>IF(N315="nulová",J315,0)</f>
        <v>0</v>
      </c>
      <c r="BJ315" s="18" t="s">
        <v>80</v>
      </c>
      <c r="BK315" s="213">
        <f>ROUND(I315*H315,2)</f>
        <v>0</v>
      </c>
      <c r="BL315" s="18" t="s">
        <v>129</v>
      </c>
      <c r="BM315" s="212" t="s">
        <v>474</v>
      </c>
    </row>
    <row r="316" s="2" customFormat="1" ht="16.5" customHeight="1">
      <c r="A316" s="39"/>
      <c r="B316" s="40"/>
      <c r="C316" s="201" t="s">
        <v>475</v>
      </c>
      <c r="D316" s="201" t="s">
        <v>124</v>
      </c>
      <c r="E316" s="202" t="s">
        <v>476</v>
      </c>
      <c r="F316" s="203" t="s">
        <v>477</v>
      </c>
      <c r="G316" s="204" t="s">
        <v>127</v>
      </c>
      <c r="H316" s="205">
        <v>1</v>
      </c>
      <c r="I316" s="206"/>
      <c r="J316" s="207">
        <f>ROUND(I316*H316,2)</f>
        <v>0</v>
      </c>
      <c r="K316" s="203" t="s">
        <v>128</v>
      </c>
      <c r="L316" s="45"/>
      <c r="M316" s="208" t="s">
        <v>19</v>
      </c>
      <c r="N316" s="209" t="s">
        <v>43</v>
      </c>
      <c r="O316" s="85"/>
      <c r="P316" s="210">
        <f>O316*H316</f>
        <v>0</v>
      </c>
      <c r="Q316" s="210">
        <v>0</v>
      </c>
      <c r="R316" s="210">
        <f>Q316*H316</f>
        <v>0</v>
      </c>
      <c r="S316" s="210">
        <v>0</v>
      </c>
      <c r="T316" s="211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12" t="s">
        <v>129</v>
      </c>
      <c r="AT316" s="212" t="s">
        <v>124</v>
      </c>
      <c r="AU316" s="212" t="s">
        <v>82</v>
      </c>
      <c r="AY316" s="18" t="s">
        <v>122</v>
      </c>
      <c r="BE316" s="213">
        <f>IF(N316="základní",J316,0)</f>
        <v>0</v>
      </c>
      <c r="BF316" s="213">
        <f>IF(N316="snížená",J316,0)</f>
        <v>0</v>
      </c>
      <c r="BG316" s="213">
        <f>IF(N316="zákl. přenesená",J316,0)</f>
        <v>0</v>
      </c>
      <c r="BH316" s="213">
        <f>IF(N316="sníž. přenesená",J316,0)</f>
        <v>0</v>
      </c>
      <c r="BI316" s="213">
        <f>IF(N316="nulová",J316,0)</f>
        <v>0</v>
      </c>
      <c r="BJ316" s="18" t="s">
        <v>80</v>
      </c>
      <c r="BK316" s="213">
        <f>ROUND(I316*H316,2)</f>
        <v>0</v>
      </c>
      <c r="BL316" s="18" t="s">
        <v>129</v>
      </c>
      <c r="BM316" s="212" t="s">
        <v>478</v>
      </c>
    </row>
    <row r="317" s="2" customFormat="1">
      <c r="A317" s="39"/>
      <c r="B317" s="40"/>
      <c r="C317" s="41"/>
      <c r="D317" s="214" t="s">
        <v>131</v>
      </c>
      <c r="E317" s="41"/>
      <c r="F317" s="215" t="s">
        <v>479</v>
      </c>
      <c r="G317" s="41"/>
      <c r="H317" s="41"/>
      <c r="I317" s="216"/>
      <c r="J317" s="41"/>
      <c r="K317" s="41"/>
      <c r="L317" s="45"/>
      <c r="M317" s="217"/>
      <c r="N317" s="218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131</v>
      </c>
      <c r="AU317" s="18" t="s">
        <v>82</v>
      </c>
    </row>
    <row r="318" s="14" customFormat="1">
      <c r="A318" s="14"/>
      <c r="B318" s="230"/>
      <c r="C318" s="231"/>
      <c r="D318" s="221" t="s">
        <v>133</v>
      </c>
      <c r="E318" s="232" t="s">
        <v>19</v>
      </c>
      <c r="F318" s="233" t="s">
        <v>480</v>
      </c>
      <c r="G318" s="231"/>
      <c r="H318" s="234">
        <v>1</v>
      </c>
      <c r="I318" s="235"/>
      <c r="J318" s="231"/>
      <c r="K318" s="231"/>
      <c r="L318" s="236"/>
      <c r="M318" s="237"/>
      <c r="N318" s="238"/>
      <c r="O318" s="238"/>
      <c r="P318" s="238"/>
      <c r="Q318" s="238"/>
      <c r="R318" s="238"/>
      <c r="S318" s="238"/>
      <c r="T318" s="239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0" t="s">
        <v>133</v>
      </c>
      <c r="AU318" s="240" t="s">
        <v>82</v>
      </c>
      <c r="AV318" s="14" t="s">
        <v>82</v>
      </c>
      <c r="AW318" s="14" t="s">
        <v>33</v>
      </c>
      <c r="AX318" s="14" t="s">
        <v>72</v>
      </c>
      <c r="AY318" s="240" t="s">
        <v>122</v>
      </c>
    </row>
    <row r="319" s="2" customFormat="1" ht="16.5" customHeight="1">
      <c r="A319" s="39"/>
      <c r="B319" s="40"/>
      <c r="C319" s="241" t="s">
        <v>481</v>
      </c>
      <c r="D319" s="241" t="s">
        <v>327</v>
      </c>
      <c r="E319" s="242" t="s">
        <v>482</v>
      </c>
      <c r="F319" s="243" t="s">
        <v>483</v>
      </c>
      <c r="G319" s="244" t="s">
        <v>127</v>
      </c>
      <c r="H319" s="245">
        <v>1</v>
      </c>
      <c r="I319" s="246"/>
      <c r="J319" s="247">
        <f>ROUND(I319*H319,2)</f>
        <v>0</v>
      </c>
      <c r="K319" s="243" t="s">
        <v>128</v>
      </c>
      <c r="L319" s="248"/>
      <c r="M319" s="249" t="s">
        <v>19</v>
      </c>
      <c r="N319" s="250" t="s">
        <v>43</v>
      </c>
      <c r="O319" s="85"/>
      <c r="P319" s="210">
        <f>O319*H319</f>
        <v>0</v>
      </c>
      <c r="Q319" s="210">
        <v>0.045659999999999999</v>
      </c>
      <c r="R319" s="210">
        <f>Q319*H319</f>
        <v>0.045659999999999999</v>
      </c>
      <c r="S319" s="210">
        <v>0</v>
      </c>
      <c r="T319" s="211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12" t="s">
        <v>183</v>
      </c>
      <c r="AT319" s="212" t="s">
        <v>327</v>
      </c>
      <c r="AU319" s="212" t="s">
        <v>82</v>
      </c>
      <c r="AY319" s="18" t="s">
        <v>122</v>
      </c>
      <c r="BE319" s="213">
        <f>IF(N319="základní",J319,0)</f>
        <v>0</v>
      </c>
      <c r="BF319" s="213">
        <f>IF(N319="snížená",J319,0)</f>
        <v>0</v>
      </c>
      <c r="BG319" s="213">
        <f>IF(N319="zákl. přenesená",J319,0)</f>
        <v>0</v>
      </c>
      <c r="BH319" s="213">
        <f>IF(N319="sníž. přenesená",J319,0)</f>
        <v>0</v>
      </c>
      <c r="BI319" s="213">
        <f>IF(N319="nulová",J319,0)</f>
        <v>0</v>
      </c>
      <c r="BJ319" s="18" t="s">
        <v>80</v>
      </c>
      <c r="BK319" s="213">
        <f>ROUND(I319*H319,2)</f>
        <v>0</v>
      </c>
      <c r="BL319" s="18" t="s">
        <v>129</v>
      </c>
      <c r="BM319" s="212" t="s">
        <v>484</v>
      </c>
    </row>
    <row r="320" s="2" customFormat="1">
      <c r="A320" s="39"/>
      <c r="B320" s="40"/>
      <c r="C320" s="41"/>
      <c r="D320" s="221" t="s">
        <v>419</v>
      </c>
      <c r="E320" s="41"/>
      <c r="F320" s="251" t="s">
        <v>420</v>
      </c>
      <c r="G320" s="41"/>
      <c r="H320" s="41"/>
      <c r="I320" s="216"/>
      <c r="J320" s="41"/>
      <c r="K320" s="41"/>
      <c r="L320" s="45"/>
      <c r="M320" s="217"/>
      <c r="N320" s="218"/>
      <c r="O320" s="85"/>
      <c r="P320" s="85"/>
      <c r="Q320" s="85"/>
      <c r="R320" s="85"/>
      <c r="S320" s="85"/>
      <c r="T320" s="86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419</v>
      </c>
      <c r="AU320" s="18" t="s">
        <v>82</v>
      </c>
    </row>
    <row r="321" s="2" customFormat="1" ht="16.5" customHeight="1">
      <c r="A321" s="39"/>
      <c r="B321" s="40"/>
      <c r="C321" s="201" t="s">
        <v>485</v>
      </c>
      <c r="D321" s="201" t="s">
        <v>124</v>
      </c>
      <c r="E321" s="202" t="s">
        <v>486</v>
      </c>
      <c r="F321" s="203" t="s">
        <v>487</v>
      </c>
      <c r="G321" s="204" t="s">
        <v>425</v>
      </c>
      <c r="H321" s="205">
        <v>79.5</v>
      </c>
      <c r="I321" s="206"/>
      <c r="J321" s="207">
        <f>ROUND(I321*H321,2)</f>
        <v>0</v>
      </c>
      <c r="K321" s="203" t="s">
        <v>128</v>
      </c>
      <c r="L321" s="45"/>
      <c r="M321" s="208" t="s">
        <v>19</v>
      </c>
      <c r="N321" s="209" t="s">
        <v>43</v>
      </c>
      <c r="O321" s="85"/>
      <c r="P321" s="210">
        <f>O321*H321</f>
        <v>0</v>
      </c>
      <c r="Q321" s="210">
        <v>0</v>
      </c>
      <c r="R321" s="210">
        <f>Q321*H321</f>
        <v>0</v>
      </c>
      <c r="S321" s="210">
        <v>0</v>
      </c>
      <c r="T321" s="211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12" t="s">
        <v>129</v>
      </c>
      <c r="AT321" s="212" t="s">
        <v>124</v>
      </c>
      <c r="AU321" s="212" t="s">
        <v>82</v>
      </c>
      <c r="AY321" s="18" t="s">
        <v>122</v>
      </c>
      <c r="BE321" s="213">
        <f>IF(N321="základní",J321,0)</f>
        <v>0</v>
      </c>
      <c r="BF321" s="213">
        <f>IF(N321="snížená",J321,0)</f>
        <v>0</v>
      </c>
      <c r="BG321" s="213">
        <f>IF(N321="zákl. přenesená",J321,0)</f>
        <v>0</v>
      </c>
      <c r="BH321" s="213">
        <f>IF(N321="sníž. přenesená",J321,0)</f>
        <v>0</v>
      </c>
      <c r="BI321" s="213">
        <f>IF(N321="nulová",J321,0)</f>
        <v>0</v>
      </c>
      <c r="BJ321" s="18" t="s">
        <v>80</v>
      </c>
      <c r="BK321" s="213">
        <f>ROUND(I321*H321,2)</f>
        <v>0</v>
      </c>
      <c r="BL321" s="18" t="s">
        <v>129</v>
      </c>
      <c r="BM321" s="212" t="s">
        <v>488</v>
      </c>
    </row>
    <row r="322" s="2" customFormat="1">
      <c r="A322" s="39"/>
      <c r="B322" s="40"/>
      <c r="C322" s="41"/>
      <c r="D322" s="214" t="s">
        <v>131</v>
      </c>
      <c r="E322" s="41"/>
      <c r="F322" s="215" t="s">
        <v>489</v>
      </c>
      <c r="G322" s="41"/>
      <c r="H322" s="41"/>
      <c r="I322" s="216"/>
      <c r="J322" s="41"/>
      <c r="K322" s="41"/>
      <c r="L322" s="45"/>
      <c r="M322" s="217"/>
      <c r="N322" s="218"/>
      <c r="O322" s="85"/>
      <c r="P322" s="85"/>
      <c r="Q322" s="85"/>
      <c r="R322" s="85"/>
      <c r="S322" s="85"/>
      <c r="T322" s="86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131</v>
      </c>
      <c r="AU322" s="18" t="s">
        <v>82</v>
      </c>
    </row>
    <row r="323" s="14" customFormat="1">
      <c r="A323" s="14"/>
      <c r="B323" s="230"/>
      <c r="C323" s="231"/>
      <c r="D323" s="221" t="s">
        <v>133</v>
      </c>
      <c r="E323" s="232" t="s">
        <v>19</v>
      </c>
      <c r="F323" s="233" t="s">
        <v>490</v>
      </c>
      <c r="G323" s="231"/>
      <c r="H323" s="234">
        <v>79.5</v>
      </c>
      <c r="I323" s="235"/>
      <c r="J323" s="231"/>
      <c r="K323" s="231"/>
      <c r="L323" s="236"/>
      <c r="M323" s="237"/>
      <c r="N323" s="238"/>
      <c r="O323" s="238"/>
      <c r="P323" s="238"/>
      <c r="Q323" s="238"/>
      <c r="R323" s="238"/>
      <c r="S323" s="238"/>
      <c r="T323" s="239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0" t="s">
        <v>133</v>
      </c>
      <c r="AU323" s="240" t="s">
        <v>82</v>
      </c>
      <c r="AV323" s="14" t="s">
        <v>82</v>
      </c>
      <c r="AW323" s="14" t="s">
        <v>33</v>
      </c>
      <c r="AX323" s="14" t="s">
        <v>72</v>
      </c>
      <c r="AY323" s="240" t="s">
        <v>122</v>
      </c>
    </row>
    <row r="324" s="2" customFormat="1" ht="16.5" customHeight="1">
      <c r="A324" s="39"/>
      <c r="B324" s="40"/>
      <c r="C324" s="241" t="s">
        <v>491</v>
      </c>
      <c r="D324" s="241" t="s">
        <v>327</v>
      </c>
      <c r="E324" s="242" t="s">
        <v>492</v>
      </c>
      <c r="F324" s="243" t="s">
        <v>493</v>
      </c>
      <c r="G324" s="244" t="s">
        <v>425</v>
      </c>
      <c r="H324" s="245">
        <v>83.474999999999994</v>
      </c>
      <c r="I324" s="246"/>
      <c r="J324" s="247">
        <f>ROUND(I324*H324,2)</f>
        <v>0</v>
      </c>
      <c r="K324" s="243" t="s">
        <v>128</v>
      </c>
      <c r="L324" s="248"/>
      <c r="M324" s="249" t="s">
        <v>19</v>
      </c>
      <c r="N324" s="250" t="s">
        <v>43</v>
      </c>
      <c r="O324" s="85"/>
      <c r="P324" s="210">
        <f>O324*H324</f>
        <v>0</v>
      </c>
      <c r="Q324" s="210">
        <v>0.0018</v>
      </c>
      <c r="R324" s="210">
        <f>Q324*H324</f>
        <v>0.15025499999999997</v>
      </c>
      <c r="S324" s="210">
        <v>0</v>
      </c>
      <c r="T324" s="211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12" t="s">
        <v>183</v>
      </c>
      <c r="AT324" s="212" t="s">
        <v>327</v>
      </c>
      <c r="AU324" s="212" t="s">
        <v>82</v>
      </c>
      <c r="AY324" s="18" t="s">
        <v>122</v>
      </c>
      <c r="BE324" s="213">
        <f>IF(N324="základní",J324,0)</f>
        <v>0</v>
      </c>
      <c r="BF324" s="213">
        <f>IF(N324="snížená",J324,0)</f>
        <v>0</v>
      </c>
      <c r="BG324" s="213">
        <f>IF(N324="zákl. přenesená",J324,0)</f>
        <v>0</v>
      </c>
      <c r="BH324" s="213">
        <f>IF(N324="sníž. přenesená",J324,0)</f>
        <v>0</v>
      </c>
      <c r="BI324" s="213">
        <f>IF(N324="nulová",J324,0)</f>
        <v>0</v>
      </c>
      <c r="BJ324" s="18" t="s">
        <v>80</v>
      </c>
      <c r="BK324" s="213">
        <f>ROUND(I324*H324,2)</f>
        <v>0</v>
      </c>
      <c r="BL324" s="18" t="s">
        <v>129</v>
      </c>
      <c r="BM324" s="212" t="s">
        <v>494</v>
      </c>
    </row>
    <row r="325" s="2" customFormat="1">
      <c r="A325" s="39"/>
      <c r="B325" s="40"/>
      <c r="C325" s="41"/>
      <c r="D325" s="221" t="s">
        <v>419</v>
      </c>
      <c r="E325" s="41"/>
      <c r="F325" s="251" t="s">
        <v>420</v>
      </c>
      <c r="G325" s="41"/>
      <c r="H325" s="41"/>
      <c r="I325" s="216"/>
      <c r="J325" s="41"/>
      <c r="K325" s="41"/>
      <c r="L325" s="45"/>
      <c r="M325" s="217"/>
      <c r="N325" s="218"/>
      <c r="O325" s="85"/>
      <c r="P325" s="85"/>
      <c r="Q325" s="85"/>
      <c r="R325" s="85"/>
      <c r="S325" s="85"/>
      <c r="T325" s="86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419</v>
      </c>
      <c r="AU325" s="18" t="s">
        <v>82</v>
      </c>
    </row>
    <row r="326" s="14" customFormat="1">
      <c r="A326" s="14"/>
      <c r="B326" s="230"/>
      <c r="C326" s="231"/>
      <c r="D326" s="221" t="s">
        <v>133</v>
      </c>
      <c r="E326" s="231"/>
      <c r="F326" s="233" t="s">
        <v>495</v>
      </c>
      <c r="G326" s="231"/>
      <c r="H326" s="234">
        <v>83.474999999999994</v>
      </c>
      <c r="I326" s="235"/>
      <c r="J326" s="231"/>
      <c r="K326" s="231"/>
      <c r="L326" s="236"/>
      <c r="M326" s="237"/>
      <c r="N326" s="238"/>
      <c r="O326" s="238"/>
      <c r="P326" s="238"/>
      <c r="Q326" s="238"/>
      <c r="R326" s="238"/>
      <c r="S326" s="238"/>
      <c r="T326" s="239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0" t="s">
        <v>133</v>
      </c>
      <c r="AU326" s="240" t="s">
        <v>82</v>
      </c>
      <c r="AV326" s="14" t="s">
        <v>82</v>
      </c>
      <c r="AW326" s="14" t="s">
        <v>4</v>
      </c>
      <c r="AX326" s="14" t="s">
        <v>80</v>
      </c>
      <c r="AY326" s="240" t="s">
        <v>122</v>
      </c>
    </row>
    <row r="327" s="2" customFormat="1" ht="16.5" customHeight="1">
      <c r="A327" s="39"/>
      <c r="B327" s="40"/>
      <c r="C327" s="201" t="s">
        <v>496</v>
      </c>
      <c r="D327" s="201" t="s">
        <v>124</v>
      </c>
      <c r="E327" s="202" t="s">
        <v>497</v>
      </c>
      <c r="F327" s="203" t="s">
        <v>498</v>
      </c>
      <c r="G327" s="204" t="s">
        <v>425</v>
      </c>
      <c r="H327" s="205">
        <v>159</v>
      </c>
      <c r="I327" s="206"/>
      <c r="J327" s="207">
        <f>ROUND(I327*H327,2)</f>
        <v>0</v>
      </c>
      <c r="K327" s="203" t="s">
        <v>128</v>
      </c>
      <c r="L327" s="45"/>
      <c r="M327" s="208" t="s">
        <v>19</v>
      </c>
      <c r="N327" s="209" t="s">
        <v>43</v>
      </c>
      <c r="O327" s="85"/>
      <c r="P327" s="210">
        <f>O327*H327</f>
        <v>0</v>
      </c>
      <c r="Q327" s="210">
        <v>0</v>
      </c>
      <c r="R327" s="210">
        <f>Q327*H327</f>
        <v>0</v>
      </c>
      <c r="S327" s="210">
        <v>0</v>
      </c>
      <c r="T327" s="211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12" t="s">
        <v>129</v>
      </c>
      <c r="AT327" s="212" t="s">
        <v>124</v>
      </c>
      <c r="AU327" s="212" t="s">
        <v>82</v>
      </c>
      <c r="AY327" s="18" t="s">
        <v>122</v>
      </c>
      <c r="BE327" s="213">
        <f>IF(N327="základní",J327,0)</f>
        <v>0</v>
      </c>
      <c r="BF327" s="213">
        <f>IF(N327="snížená",J327,0)</f>
        <v>0</v>
      </c>
      <c r="BG327" s="213">
        <f>IF(N327="zákl. přenesená",J327,0)</f>
        <v>0</v>
      </c>
      <c r="BH327" s="213">
        <f>IF(N327="sníž. přenesená",J327,0)</f>
        <v>0</v>
      </c>
      <c r="BI327" s="213">
        <f>IF(N327="nulová",J327,0)</f>
        <v>0</v>
      </c>
      <c r="BJ327" s="18" t="s">
        <v>80</v>
      </c>
      <c r="BK327" s="213">
        <f>ROUND(I327*H327,2)</f>
        <v>0</v>
      </c>
      <c r="BL327" s="18" t="s">
        <v>129</v>
      </c>
      <c r="BM327" s="212" t="s">
        <v>499</v>
      </c>
    </row>
    <row r="328" s="2" customFormat="1">
      <c r="A328" s="39"/>
      <c r="B328" s="40"/>
      <c r="C328" s="41"/>
      <c r="D328" s="214" t="s">
        <v>131</v>
      </c>
      <c r="E328" s="41"/>
      <c r="F328" s="215" t="s">
        <v>500</v>
      </c>
      <c r="G328" s="41"/>
      <c r="H328" s="41"/>
      <c r="I328" s="216"/>
      <c r="J328" s="41"/>
      <c r="K328" s="41"/>
      <c r="L328" s="45"/>
      <c r="M328" s="217"/>
      <c r="N328" s="218"/>
      <c r="O328" s="85"/>
      <c r="P328" s="85"/>
      <c r="Q328" s="85"/>
      <c r="R328" s="85"/>
      <c r="S328" s="85"/>
      <c r="T328" s="86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131</v>
      </c>
      <c r="AU328" s="18" t="s">
        <v>82</v>
      </c>
    </row>
    <row r="329" s="14" customFormat="1">
      <c r="A329" s="14"/>
      <c r="B329" s="230"/>
      <c r="C329" s="231"/>
      <c r="D329" s="221" t="s">
        <v>133</v>
      </c>
      <c r="E329" s="232" t="s">
        <v>19</v>
      </c>
      <c r="F329" s="233" t="s">
        <v>501</v>
      </c>
      <c r="G329" s="231"/>
      <c r="H329" s="234">
        <v>159</v>
      </c>
      <c r="I329" s="235"/>
      <c r="J329" s="231"/>
      <c r="K329" s="231"/>
      <c r="L329" s="236"/>
      <c r="M329" s="237"/>
      <c r="N329" s="238"/>
      <c r="O329" s="238"/>
      <c r="P329" s="238"/>
      <c r="Q329" s="238"/>
      <c r="R329" s="238"/>
      <c r="S329" s="238"/>
      <c r="T329" s="239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0" t="s">
        <v>133</v>
      </c>
      <c r="AU329" s="240" t="s">
        <v>82</v>
      </c>
      <c r="AV329" s="14" t="s">
        <v>82</v>
      </c>
      <c r="AW329" s="14" t="s">
        <v>33</v>
      </c>
      <c r="AX329" s="14" t="s">
        <v>72</v>
      </c>
      <c r="AY329" s="240" t="s">
        <v>122</v>
      </c>
    </row>
    <row r="330" s="2" customFormat="1" ht="16.5" customHeight="1">
      <c r="A330" s="39"/>
      <c r="B330" s="40"/>
      <c r="C330" s="241" t="s">
        <v>502</v>
      </c>
      <c r="D330" s="241" t="s">
        <v>327</v>
      </c>
      <c r="E330" s="242" t="s">
        <v>503</v>
      </c>
      <c r="F330" s="243" t="s">
        <v>504</v>
      </c>
      <c r="G330" s="244" t="s">
        <v>425</v>
      </c>
      <c r="H330" s="245">
        <v>166.94999999999999</v>
      </c>
      <c r="I330" s="246"/>
      <c r="J330" s="247">
        <f>ROUND(I330*H330,2)</f>
        <v>0</v>
      </c>
      <c r="K330" s="243" t="s">
        <v>128</v>
      </c>
      <c r="L330" s="248"/>
      <c r="M330" s="249" t="s">
        <v>19</v>
      </c>
      <c r="N330" s="250" t="s">
        <v>43</v>
      </c>
      <c r="O330" s="85"/>
      <c r="P330" s="210">
        <f>O330*H330</f>
        <v>0</v>
      </c>
      <c r="Q330" s="210">
        <v>4.0000000000000003E-05</v>
      </c>
      <c r="R330" s="210">
        <f>Q330*H330</f>
        <v>0.0066779999999999999</v>
      </c>
      <c r="S330" s="210">
        <v>0</v>
      </c>
      <c r="T330" s="211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12" t="s">
        <v>183</v>
      </c>
      <c r="AT330" s="212" t="s">
        <v>327</v>
      </c>
      <c r="AU330" s="212" t="s">
        <v>82</v>
      </c>
      <c r="AY330" s="18" t="s">
        <v>122</v>
      </c>
      <c r="BE330" s="213">
        <f>IF(N330="základní",J330,0)</f>
        <v>0</v>
      </c>
      <c r="BF330" s="213">
        <f>IF(N330="snížená",J330,0)</f>
        <v>0</v>
      </c>
      <c r="BG330" s="213">
        <f>IF(N330="zákl. přenesená",J330,0)</f>
        <v>0</v>
      </c>
      <c r="BH330" s="213">
        <f>IF(N330="sníž. přenesená",J330,0)</f>
        <v>0</v>
      </c>
      <c r="BI330" s="213">
        <f>IF(N330="nulová",J330,0)</f>
        <v>0</v>
      </c>
      <c r="BJ330" s="18" t="s">
        <v>80</v>
      </c>
      <c r="BK330" s="213">
        <f>ROUND(I330*H330,2)</f>
        <v>0</v>
      </c>
      <c r="BL330" s="18" t="s">
        <v>129</v>
      </c>
      <c r="BM330" s="212" t="s">
        <v>505</v>
      </c>
    </row>
    <row r="331" s="14" customFormat="1">
      <c r="A331" s="14"/>
      <c r="B331" s="230"/>
      <c r="C331" s="231"/>
      <c r="D331" s="221" t="s">
        <v>133</v>
      </c>
      <c r="E331" s="231"/>
      <c r="F331" s="233" t="s">
        <v>506</v>
      </c>
      <c r="G331" s="231"/>
      <c r="H331" s="234">
        <v>166.94999999999999</v>
      </c>
      <c r="I331" s="235"/>
      <c r="J331" s="231"/>
      <c r="K331" s="231"/>
      <c r="L331" s="236"/>
      <c r="M331" s="237"/>
      <c r="N331" s="238"/>
      <c r="O331" s="238"/>
      <c r="P331" s="238"/>
      <c r="Q331" s="238"/>
      <c r="R331" s="238"/>
      <c r="S331" s="238"/>
      <c r="T331" s="239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0" t="s">
        <v>133</v>
      </c>
      <c r="AU331" s="240" t="s">
        <v>82</v>
      </c>
      <c r="AV331" s="14" t="s">
        <v>82</v>
      </c>
      <c r="AW331" s="14" t="s">
        <v>4</v>
      </c>
      <c r="AX331" s="14" t="s">
        <v>80</v>
      </c>
      <c r="AY331" s="240" t="s">
        <v>122</v>
      </c>
    </row>
    <row r="332" s="2" customFormat="1" ht="24.15" customHeight="1">
      <c r="A332" s="39"/>
      <c r="B332" s="40"/>
      <c r="C332" s="201" t="s">
        <v>507</v>
      </c>
      <c r="D332" s="201" t="s">
        <v>124</v>
      </c>
      <c r="E332" s="202" t="s">
        <v>508</v>
      </c>
      <c r="F332" s="203" t="s">
        <v>509</v>
      </c>
      <c r="G332" s="204" t="s">
        <v>425</v>
      </c>
      <c r="H332" s="205">
        <v>159</v>
      </c>
      <c r="I332" s="206"/>
      <c r="J332" s="207">
        <f>ROUND(I332*H332,2)</f>
        <v>0</v>
      </c>
      <c r="K332" s="203" t="s">
        <v>128</v>
      </c>
      <c r="L332" s="45"/>
      <c r="M332" s="208" t="s">
        <v>19</v>
      </c>
      <c r="N332" s="209" t="s">
        <v>43</v>
      </c>
      <c r="O332" s="85"/>
      <c r="P332" s="210">
        <f>O332*H332</f>
        <v>0</v>
      </c>
      <c r="Q332" s="210">
        <v>0</v>
      </c>
      <c r="R332" s="210">
        <f>Q332*H332</f>
        <v>0</v>
      </c>
      <c r="S332" s="210">
        <v>0</v>
      </c>
      <c r="T332" s="211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12" t="s">
        <v>129</v>
      </c>
      <c r="AT332" s="212" t="s">
        <v>124</v>
      </c>
      <c r="AU332" s="212" t="s">
        <v>82</v>
      </c>
      <c r="AY332" s="18" t="s">
        <v>122</v>
      </c>
      <c r="BE332" s="213">
        <f>IF(N332="základní",J332,0)</f>
        <v>0</v>
      </c>
      <c r="BF332" s="213">
        <f>IF(N332="snížená",J332,0)</f>
        <v>0</v>
      </c>
      <c r="BG332" s="213">
        <f>IF(N332="zákl. přenesená",J332,0)</f>
        <v>0</v>
      </c>
      <c r="BH332" s="213">
        <f>IF(N332="sníž. přenesená",J332,0)</f>
        <v>0</v>
      </c>
      <c r="BI332" s="213">
        <f>IF(N332="nulová",J332,0)</f>
        <v>0</v>
      </c>
      <c r="BJ332" s="18" t="s">
        <v>80</v>
      </c>
      <c r="BK332" s="213">
        <f>ROUND(I332*H332,2)</f>
        <v>0</v>
      </c>
      <c r="BL332" s="18" t="s">
        <v>129</v>
      </c>
      <c r="BM332" s="212" t="s">
        <v>510</v>
      </c>
    </row>
    <row r="333" s="2" customFormat="1">
      <c r="A333" s="39"/>
      <c r="B333" s="40"/>
      <c r="C333" s="41"/>
      <c r="D333" s="214" t="s">
        <v>131</v>
      </c>
      <c r="E333" s="41"/>
      <c r="F333" s="215" t="s">
        <v>511</v>
      </c>
      <c r="G333" s="41"/>
      <c r="H333" s="41"/>
      <c r="I333" s="216"/>
      <c r="J333" s="41"/>
      <c r="K333" s="41"/>
      <c r="L333" s="45"/>
      <c r="M333" s="217"/>
      <c r="N333" s="218"/>
      <c r="O333" s="85"/>
      <c r="P333" s="85"/>
      <c r="Q333" s="85"/>
      <c r="R333" s="85"/>
      <c r="S333" s="85"/>
      <c r="T333" s="86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131</v>
      </c>
      <c r="AU333" s="18" t="s">
        <v>82</v>
      </c>
    </row>
    <row r="334" s="2" customFormat="1" ht="16.5" customHeight="1">
      <c r="A334" s="39"/>
      <c r="B334" s="40"/>
      <c r="C334" s="241" t="s">
        <v>512</v>
      </c>
      <c r="D334" s="241" t="s">
        <v>327</v>
      </c>
      <c r="E334" s="242" t="s">
        <v>513</v>
      </c>
      <c r="F334" s="243" t="s">
        <v>514</v>
      </c>
      <c r="G334" s="244" t="s">
        <v>425</v>
      </c>
      <c r="H334" s="245">
        <v>15</v>
      </c>
      <c r="I334" s="246"/>
      <c r="J334" s="247">
        <f>ROUND(I334*H334,2)</f>
        <v>0</v>
      </c>
      <c r="K334" s="243" t="s">
        <v>128</v>
      </c>
      <c r="L334" s="248"/>
      <c r="M334" s="249" t="s">
        <v>19</v>
      </c>
      <c r="N334" s="250" t="s">
        <v>43</v>
      </c>
      <c r="O334" s="85"/>
      <c r="P334" s="210">
        <f>O334*H334</f>
        <v>0</v>
      </c>
      <c r="Q334" s="210">
        <v>2.0000000000000002E-05</v>
      </c>
      <c r="R334" s="210">
        <f>Q334*H334</f>
        <v>0.00030000000000000003</v>
      </c>
      <c r="S334" s="210">
        <v>0</v>
      </c>
      <c r="T334" s="211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12" t="s">
        <v>183</v>
      </c>
      <c r="AT334" s="212" t="s">
        <v>327</v>
      </c>
      <c r="AU334" s="212" t="s">
        <v>82</v>
      </c>
      <c r="AY334" s="18" t="s">
        <v>122</v>
      </c>
      <c r="BE334" s="213">
        <f>IF(N334="základní",J334,0)</f>
        <v>0</v>
      </c>
      <c r="BF334" s="213">
        <f>IF(N334="snížená",J334,0)</f>
        <v>0</v>
      </c>
      <c r="BG334" s="213">
        <f>IF(N334="zákl. přenesená",J334,0)</f>
        <v>0</v>
      </c>
      <c r="BH334" s="213">
        <f>IF(N334="sníž. přenesená",J334,0)</f>
        <v>0</v>
      </c>
      <c r="BI334" s="213">
        <f>IF(N334="nulová",J334,0)</f>
        <v>0</v>
      </c>
      <c r="BJ334" s="18" t="s">
        <v>80</v>
      </c>
      <c r="BK334" s="213">
        <f>ROUND(I334*H334,2)</f>
        <v>0</v>
      </c>
      <c r="BL334" s="18" t="s">
        <v>129</v>
      </c>
      <c r="BM334" s="212" t="s">
        <v>515</v>
      </c>
    </row>
    <row r="335" s="12" customFormat="1" ht="22.8" customHeight="1">
      <c r="A335" s="12"/>
      <c r="B335" s="185"/>
      <c r="C335" s="186"/>
      <c r="D335" s="187" t="s">
        <v>71</v>
      </c>
      <c r="E335" s="199" t="s">
        <v>156</v>
      </c>
      <c r="F335" s="199" t="s">
        <v>516</v>
      </c>
      <c r="G335" s="186"/>
      <c r="H335" s="186"/>
      <c r="I335" s="189"/>
      <c r="J335" s="200">
        <f>BK335</f>
        <v>0</v>
      </c>
      <c r="K335" s="186"/>
      <c r="L335" s="191"/>
      <c r="M335" s="192"/>
      <c r="N335" s="193"/>
      <c r="O335" s="193"/>
      <c r="P335" s="194">
        <f>SUM(P336:P365)</f>
        <v>0</v>
      </c>
      <c r="Q335" s="193"/>
      <c r="R335" s="194">
        <f>SUM(R336:R365)</f>
        <v>18.203879999999998</v>
      </c>
      <c r="S335" s="193"/>
      <c r="T335" s="195">
        <f>SUM(T336:T365)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196" t="s">
        <v>80</v>
      </c>
      <c r="AT335" s="197" t="s">
        <v>71</v>
      </c>
      <c r="AU335" s="197" t="s">
        <v>80</v>
      </c>
      <c r="AY335" s="196" t="s">
        <v>122</v>
      </c>
      <c r="BK335" s="198">
        <f>SUM(BK336:BK365)</f>
        <v>0</v>
      </c>
    </row>
    <row r="336" s="2" customFormat="1" ht="21.75" customHeight="1">
      <c r="A336" s="39"/>
      <c r="B336" s="40"/>
      <c r="C336" s="201" t="s">
        <v>517</v>
      </c>
      <c r="D336" s="201" t="s">
        <v>124</v>
      </c>
      <c r="E336" s="202" t="s">
        <v>518</v>
      </c>
      <c r="F336" s="203" t="s">
        <v>519</v>
      </c>
      <c r="G336" s="204" t="s">
        <v>159</v>
      </c>
      <c r="H336" s="205">
        <v>87</v>
      </c>
      <c r="I336" s="206"/>
      <c r="J336" s="207">
        <f>ROUND(I336*H336,2)</f>
        <v>0</v>
      </c>
      <c r="K336" s="203" t="s">
        <v>128</v>
      </c>
      <c r="L336" s="45"/>
      <c r="M336" s="208" t="s">
        <v>19</v>
      </c>
      <c r="N336" s="209" t="s">
        <v>43</v>
      </c>
      <c r="O336" s="85"/>
      <c r="P336" s="210">
        <f>O336*H336</f>
        <v>0</v>
      </c>
      <c r="Q336" s="210">
        <v>0</v>
      </c>
      <c r="R336" s="210">
        <f>Q336*H336</f>
        <v>0</v>
      </c>
      <c r="S336" s="210">
        <v>0</v>
      </c>
      <c r="T336" s="211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12" t="s">
        <v>129</v>
      </c>
      <c r="AT336" s="212" t="s">
        <v>124</v>
      </c>
      <c r="AU336" s="212" t="s">
        <v>82</v>
      </c>
      <c r="AY336" s="18" t="s">
        <v>122</v>
      </c>
      <c r="BE336" s="213">
        <f>IF(N336="základní",J336,0)</f>
        <v>0</v>
      </c>
      <c r="BF336" s="213">
        <f>IF(N336="snížená",J336,0)</f>
        <v>0</v>
      </c>
      <c r="BG336" s="213">
        <f>IF(N336="zákl. přenesená",J336,0)</f>
        <v>0</v>
      </c>
      <c r="BH336" s="213">
        <f>IF(N336="sníž. přenesená",J336,0)</f>
        <v>0</v>
      </c>
      <c r="BI336" s="213">
        <f>IF(N336="nulová",J336,0)</f>
        <v>0</v>
      </c>
      <c r="BJ336" s="18" t="s">
        <v>80</v>
      </c>
      <c r="BK336" s="213">
        <f>ROUND(I336*H336,2)</f>
        <v>0</v>
      </c>
      <c r="BL336" s="18" t="s">
        <v>129</v>
      </c>
      <c r="BM336" s="212" t="s">
        <v>520</v>
      </c>
    </row>
    <row r="337" s="2" customFormat="1">
      <c r="A337" s="39"/>
      <c r="B337" s="40"/>
      <c r="C337" s="41"/>
      <c r="D337" s="214" t="s">
        <v>131</v>
      </c>
      <c r="E337" s="41"/>
      <c r="F337" s="215" t="s">
        <v>521</v>
      </c>
      <c r="G337" s="41"/>
      <c r="H337" s="41"/>
      <c r="I337" s="216"/>
      <c r="J337" s="41"/>
      <c r="K337" s="41"/>
      <c r="L337" s="45"/>
      <c r="M337" s="217"/>
      <c r="N337" s="218"/>
      <c r="O337" s="85"/>
      <c r="P337" s="85"/>
      <c r="Q337" s="85"/>
      <c r="R337" s="85"/>
      <c r="S337" s="85"/>
      <c r="T337" s="86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131</v>
      </c>
      <c r="AU337" s="18" t="s">
        <v>82</v>
      </c>
    </row>
    <row r="338" s="14" customFormat="1">
      <c r="A338" s="14"/>
      <c r="B338" s="230"/>
      <c r="C338" s="231"/>
      <c r="D338" s="221" t="s">
        <v>133</v>
      </c>
      <c r="E338" s="232" t="s">
        <v>19</v>
      </c>
      <c r="F338" s="233" t="s">
        <v>181</v>
      </c>
      <c r="G338" s="231"/>
      <c r="H338" s="234">
        <v>87</v>
      </c>
      <c r="I338" s="235"/>
      <c r="J338" s="231"/>
      <c r="K338" s="231"/>
      <c r="L338" s="236"/>
      <c r="M338" s="237"/>
      <c r="N338" s="238"/>
      <c r="O338" s="238"/>
      <c r="P338" s="238"/>
      <c r="Q338" s="238"/>
      <c r="R338" s="238"/>
      <c r="S338" s="238"/>
      <c r="T338" s="239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0" t="s">
        <v>133</v>
      </c>
      <c r="AU338" s="240" t="s">
        <v>82</v>
      </c>
      <c r="AV338" s="14" t="s">
        <v>82</v>
      </c>
      <c r="AW338" s="14" t="s">
        <v>33</v>
      </c>
      <c r="AX338" s="14" t="s">
        <v>72</v>
      </c>
      <c r="AY338" s="240" t="s">
        <v>122</v>
      </c>
    </row>
    <row r="339" s="2" customFormat="1" ht="24.15" customHeight="1">
      <c r="A339" s="39"/>
      <c r="B339" s="40"/>
      <c r="C339" s="201" t="s">
        <v>522</v>
      </c>
      <c r="D339" s="201" t="s">
        <v>124</v>
      </c>
      <c r="E339" s="202" t="s">
        <v>523</v>
      </c>
      <c r="F339" s="203" t="s">
        <v>524</v>
      </c>
      <c r="G339" s="204" t="s">
        <v>159</v>
      </c>
      <c r="H339" s="205">
        <v>87</v>
      </c>
      <c r="I339" s="206"/>
      <c r="J339" s="207">
        <f>ROUND(I339*H339,2)</f>
        <v>0</v>
      </c>
      <c r="K339" s="203" t="s">
        <v>128</v>
      </c>
      <c r="L339" s="45"/>
      <c r="M339" s="208" t="s">
        <v>19</v>
      </c>
      <c r="N339" s="209" t="s">
        <v>43</v>
      </c>
      <c r="O339" s="85"/>
      <c r="P339" s="210">
        <f>O339*H339</f>
        <v>0</v>
      </c>
      <c r="Q339" s="210">
        <v>0</v>
      </c>
      <c r="R339" s="210">
        <f>Q339*H339</f>
        <v>0</v>
      </c>
      <c r="S339" s="210">
        <v>0</v>
      </c>
      <c r="T339" s="211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12" t="s">
        <v>129</v>
      </c>
      <c r="AT339" s="212" t="s">
        <v>124</v>
      </c>
      <c r="AU339" s="212" t="s">
        <v>82</v>
      </c>
      <c r="AY339" s="18" t="s">
        <v>122</v>
      </c>
      <c r="BE339" s="213">
        <f>IF(N339="základní",J339,0)</f>
        <v>0</v>
      </c>
      <c r="BF339" s="213">
        <f>IF(N339="snížená",J339,0)</f>
        <v>0</v>
      </c>
      <c r="BG339" s="213">
        <f>IF(N339="zákl. přenesená",J339,0)</f>
        <v>0</v>
      </c>
      <c r="BH339" s="213">
        <f>IF(N339="sníž. přenesená",J339,0)</f>
        <v>0</v>
      </c>
      <c r="BI339" s="213">
        <f>IF(N339="nulová",J339,0)</f>
        <v>0</v>
      </c>
      <c r="BJ339" s="18" t="s">
        <v>80</v>
      </c>
      <c r="BK339" s="213">
        <f>ROUND(I339*H339,2)</f>
        <v>0</v>
      </c>
      <c r="BL339" s="18" t="s">
        <v>129</v>
      </c>
      <c r="BM339" s="212" t="s">
        <v>525</v>
      </c>
    </row>
    <row r="340" s="2" customFormat="1">
      <c r="A340" s="39"/>
      <c r="B340" s="40"/>
      <c r="C340" s="41"/>
      <c r="D340" s="214" t="s">
        <v>131</v>
      </c>
      <c r="E340" s="41"/>
      <c r="F340" s="215" t="s">
        <v>526</v>
      </c>
      <c r="G340" s="41"/>
      <c r="H340" s="41"/>
      <c r="I340" s="216"/>
      <c r="J340" s="41"/>
      <c r="K340" s="41"/>
      <c r="L340" s="45"/>
      <c r="M340" s="217"/>
      <c r="N340" s="218"/>
      <c r="O340" s="85"/>
      <c r="P340" s="85"/>
      <c r="Q340" s="85"/>
      <c r="R340" s="85"/>
      <c r="S340" s="85"/>
      <c r="T340" s="86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131</v>
      </c>
      <c r="AU340" s="18" t="s">
        <v>82</v>
      </c>
    </row>
    <row r="341" s="14" customFormat="1">
      <c r="A341" s="14"/>
      <c r="B341" s="230"/>
      <c r="C341" s="231"/>
      <c r="D341" s="221" t="s">
        <v>133</v>
      </c>
      <c r="E341" s="232" t="s">
        <v>19</v>
      </c>
      <c r="F341" s="233" t="s">
        <v>181</v>
      </c>
      <c r="G341" s="231"/>
      <c r="H341" s="234">
        <v>87</v>
      </c>
      <c r="I341" s="235"/>
      <c r="J341" s="231"/>
      <c r="K341" s="231"/>
      <c r="L341" s="236"/>
      <c r="M341" s="237"/>
      <c r="N341" s="238"/>
      <c r="O341" s="238"/>
      <c r="P341" s="238"/>
      <c r="Q341" s="238"/>
      <c r="R341" s="238"/>
      <c r="S341" s="238"/>
      <c r="T341" s="239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0" t="s">
        <v>133</v>
      </c>
      <c r="AU341" s="240" t="s">
        <v>82</v>
      </c>
      <c r="AV341" s="14" t="s">
        <v>82</v>
      </c>
      <c r="AW341" s="14" t="s">
        <v>33</v>
      </c>
      <c r="AX341" s="14" t="s">
        <v>72</v>
      </c>
      <c r="AY341" s="240" t="s">
        <v>122</v>
      </c>
    </row>
    <row r="342" s="2" customFormat="1" ht="24.15" customHeight="1">
      <c r="A342" s="39"/>
      <c r="B342" s="40"/>
      <c r="C342" s="201" t="s">
        <v>527</v>
      </c>
      <c r="D342" s="201" t="s">
        <v>124</v>
      </c>
      <c r="E342" s="202" t="s">
        <v>528</v>
      </c>
      <c r="F342" s="203" t="s">
        <v>529</v>
      </c>
      <c r="G342" s="204" t="s">
        <v>159</v>
      </c>
      <c r="H342" s="205">
        <v>87</v>
      </c>
      <c r="I342" s="206"/>
      <c r="J342" s="207">
        <f>ROUND(I342*H342,2)</f>
        <v>0</v>
      </c>
      <c r="K342" s="203" t="s">
        <v>128</v>
      </c>
      <c r="L342" s="45"/>
      <c r="M342" s="208" t="s">
        <v>19</v>
      </c>
      <c r="N342" s="209" t="s">
        <v>43</v>
      </c>
      <c r="O342" s="85"/>
      <c r="P342" s="210">
        <f>O342*H342</f>
        <v>0</v>
      </c>
      <c r="Q342" s="210">
        <v>0</v>
      </c>
      <c r="R342" s="210">
        <f>Q342*H342</f>
        <v>0</v>
      </c>
      <c r="S342" s="210">
        <v>0</v>
      </c>
      <c r="T342" s="211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12" t="s">
        <v>129</v>
      </c>
      <c r="AT342" s="212" t="s">
        <v>124</v>
      </c>
      <c r="AU342" s="212" t="s">
        <v>82</v>
      </c>
      <c r="AY342" s="18" t="s">
        <v>122</v>
      </c>
      <c r="BE342" s="213">
        <f>IF(N342="základní",J342,0)</f>
        <v>0</v>
      </c>
      <c r="BF342" s="213">
        <f>IF(N342="snížená",J342,0)</f>
        <v>0</v>
      </c>
      <c r="BG342" s="213">
        <f>IF(N342="zákl. přenesená",J342,0)</f>
        <v>0</v>
      </c>
      <c r="BH342" s="213">
        <f>IF(N342="sníž. přenesená",J342,0)</f>
        <v>0</v>
      </c>
      <c r="BI342" s="213">
        <f>IF(N342="nulová",J342,0)</f>
        <v>0</v>
      </c>
      <c r="BJ342" s="18" t="s">
        <v>80</v>
      </c>
      <c r="BK342" s="213">
        <f>ROUND(I342*H342,2)</f>
        <v>0</v>
      </c>
      <c r="BL342" s="18" t="s">
        <v>129</v>
      </c>
      <c r="BM342" s="212" t="s">
        <v>530</v>
      </c>
    </row>
    <row r="343" s="2" customFormat="1">
      <c r="A343" s="39"/>
      <c r="B343" s="40"/>
      <c r="C343" s="41"/>
      <c r="D343" s="214" t="s">
        <v>131</v>
      </c>
      <c r="E343" s="41"/>
      <c r="F343" s="215" t="s">
        <v>531</v>
      </c>
      <c r="G343" s="41"/>
      <c r="H343" s="41"/>
      <c r="I343" s="216"/>
      <c r="J343" s="41"/>
      <c r="K343" s="41"/>
      <c r="L343" s="45"/>
      <c r="M343" s="217"/>
      <c r="N343" s="218"/>
      <c r="O343" s="85"/>
      <c r="P343" s="85"/>
      <c r="Q343" s="85"/>
      <c r="R343" s="85"/>
      <c r="S343" s="85"/>
      <c r="T343" s="86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131</v>
      </c>
      <c r="AU343" s="18" t="s">
        <v>82</v>
      </c>
    </row>
    <row r="344" s="14" customFormat="1">
      <c r="A344" s="14"/>
      <c r="B344" s="230"/>
      <c r="C344" s="231"/>
      <c r="D344" s="221" t="s">
        <v>133</v>
      </c>
      <c r="E344" s="232" t="s">
        <v>19</v>
      </c>
      <c r="F344" s="233" t="s">
        <v>181</v>
      </c>
      <c r="G344" s="231"/>
      <c r="H344" s="234">
        <v>87</v>
      </c>
      <c r="I344" s="235"/>
      <c r="J344" s="231"/>
      <c r="K344" s="231"/>
      <c r="L344" s="236"/>
      <c r="M344" s="237"/>
      <c r="N344" s="238"/>
      <c r="O344" s="238"/>
      <c r="P344" s="238"/>
      <c r="Q344" s="238"/>
      <c r="R344" s="238"/>
      <c r="S344" s="238"/>
      <c r="T344" s="239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0" t="s">
        <v>133</v>
      </c>
      <c r="AU344" s="240" t="s">
        <v>82</v>
      </c>
      <c r="AV344" s="14" t="s">
        <v>82</v>
      </c>
      <c r="AW344" s="14" t="s">
        <v>33</v>
      </c>
      <c r="AX344" s="14" t="s">
        <v>72</v>
      </c>
      <c r="AY344" s="240" t="s">
        <v>122</v>
      </c>
    </row>
    <row r="345" s="2" customFormat="1" ht="21.75" customHeight="1">
      <c r="A345" s="39"/>
      <c r="B345" s="40"/>
      <c r="C345" s="201" t="s">
        <v>532</v>
      </c>
      <c r="D345" s="201" t="s">
        <v>124</v>
      </c>
      <c r="E345" s="202" t="s">
        <v>533</v>
      </c>
      <c r="F345" s="203" t="s">
        <v>534</v>
      </c>
      <c r="G345" s="204" t="s">
        <v>159</v>
      </c>
      <c r="H345" s="205">
        <v>1017</v>
      </c>
      <c r="I345" s="206"/>
      <c r="J345" s="207">
        <f>ROUND(I345*H345,2)</f>
        <v>0</v>
      </c>
      <c r="K345" s="203" t="s">
        <v>128</v>
      </c>
      <c r="L345" s="45"/>
      <c r="M345" s="208" t="s">
        <v>19</v>
      </c>
      <c r="N345" s="209" t="s">
        <v>43</v>
      </c>
      <c r="O345" s="85"/>
      <c r="P345" s="210">
        <f>O345*H345</f>
        <v>0</v>
      </c>
      <c r="Q345" s="210">
        <v>0</v>
      </c>
      <c r="R345" s="210">
        <f>Q345*H345</f>
        <v>0</v>
      </c>
      <c r="S345" s="210">
        <v>0</v>
      </c>
      <c r="T345" s="211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12" t="s">
        <v>129</v>
      </c>
      <c r="AT345" s="212" t="s">
        <v>124</v>
      </c>
      <c r="AU345" s="212" t="s">
        <v>82</v>
      </c>
      <c r="AY345" s="18" t="s">
        <v>122</v>
      </c>
      <c r="BE345" s="213">
        <f>IF(N345="základní",J345,0)</f>
        <v>0</v>
      </c>
      <c r="BF345" s="213">
        <f>IF(N345="snížená",J345,0)</f>
        <v>0</v>
      </c>
      <c r="BG345" s="213">
        <f>IF(N345="zákl. přenesená",J345,0)</f>
        <v>0</v>
      </c>
      <c r="BH345" s="213">
        <f>IF(N345="sníž. přenesená",J345,0)</f>
        <v>0</v>
      </c>
      <c r="BI345" s="213">
        <f>IF(N345="nulová",J345,0)</f>
        <v>0</v>
      </c>
      <c r="BJ345" s="18" t="s">
        <v>80</v>
      </c>
      <c r="BK345" s="213">
        <f>ROUND(I345*H345,2)</f>
        <v>0</v>
      </c>
      <c r="BL345" s="18" t="s">
        <v>129</v>
      </c>
      <c r="BM345" s="212" t="s">
        <v>535</v>
      </c>
    </row>
    <row r="346" s="2" customFormat="1">
      <c r="A346" s="39"/>
      <c r="B346" s="40"/>
      <c r="C346" s="41"/>
      <c r="D346" s="214" t="s">
        <v>131</v>
      </c>
      <c r="E346" s="41"/>
      <c r="F346" s="215" t="s">
        <v>536</v>
      </c>
      <c r="G346" s="41"/>
      <c r="H346" s="41"/>
      <c r="I346" s="216"/>
      <c r="J346" s="41"/>
      <c r="K346" s="41"/>
      <c r="L346" s="45"/>
      <c r="M346" s="217"/>
      <c r="N346" s="218"/>
      <c r="O346" s="85"/>
      <c r="P346" s="85"/>
      <c r="Q346" s="85"/>
      <c r="R346" s="85"/>
      <c r="S346" s="85"/>
      <c r="T346" s="86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131</v>
      </c>
      <c r="AU346" s="18" t="s">
        <v>82</v>
      </c>
    </row>
    <row r="347" s="13" customFormat="1">
      <c r="A347" s="13"/>
      <c r="B347" s="219"/>
      <c r="C347" s="220"/>
      <c r="D347" s="221" t="s">
        <v>133</v>
      </c>
      <c r="E347" s="222" t="s">
        <v>19</v>
      </c>
      <c r="F347" s="223" t="s">
        <v>537</v>
      </c>
      <c r="G347" s="220"/>
      <c r="H347" s="222" t="s">
        <v>19</v>
      </c>
      <c r="I347" s="224"/>
      <c r="J347" s="220"/>
      <c r="K347" s="220"/>
      <c r="L347" s="225"/>
      <c r="M347" s="226"/>
      <c r="N347" s="227"/>
      <c r="O347" s="227"/>
      <c r="P347" s="227"/>
      <c r="Q347" s="227"/>
      <c r="R347" s="227"/>
      <c r="S347" s="227"/>
      <c r="T347" s="228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29" t="s">
        <v>133</v>
      </c>
      <c r="AU347" s="229" t="s">
        <v>82</v>
      </c>
      <c r="AV347" s="13" t="s">
        <v>80</v>
      </c>
      <c r="AW347" s="13" t="s">
        <v>33</v>
      </c>
      <c r="AX347" s="13" t="s">
        <v>72</v>
      </c>
      <c r="AY347" s="229" t="s">
        <v>122</v>
      </c>
    </row>
    <row r="348" s="14" customFormat="1">
      <c r="A348" s="14"/>
      <c r="B348" s="230"/>
      <c r="C348" s="231"/>
      <c r="D348" s="221" t="s">
        <v>133</v>
      </c>
      <c r="E348" s="232" t="s">
        <v>19</v>
      </c>
      <c r="F348" s="233" t="s">
        <v>538</v>
      </c>
      <c r="G348" s="231"/>
      <c r="H348" s="234">
        <v>1017</v>
      </c>
      <c r="I348" s="235"/>
      <c r="J348" s="231"/>
      <c r="K348" s="231"/>
      <c r="L348" s="236"/>
      <c r="M348" s="237"/>
      <c r="N348" s="238"/>
      <c r="O348" s="238"/>
      <c r="P348" s="238"/>
      <c r="Q348" s="238"/>
      <c r="R348" s="238"/>
      <c r="S348" s="238"/>
      <c r="T348" s="239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0" t="s">
        <v>133</v>
      </c>
      <c r="AU348" s="240" t="s">
        <v>82</v>
      </c>
      <c r="AV348" s="14" t="s">
        <v>82</v>
      </c>
      <c r="AW348" s="14" t="s">
        <v>33</v>
      </c>
      <c r="AX348" s="14" t="s">
        <v>72</v>
      </c>
      <c r="AY348" s="240" t="s">
        <v>122</v>
      </c>
    </row>
    <row r="349" s="2" customFormat="1" ht="21.75" customHeight="1">
      <c r="A349" s="39"/>
      <c r="B349" s="40"/>
      <c r="C349" s="201" t="s">
        <v>539</v>
      </c>
      <c r="D349" s="201" t="s">
        <v>124</v>
      </c>
      <c r="E349" s="202" t="s">
        <v>540</v>
      </c>
      <c r="F349" s="203" t="s">
        <v>541</v>
      </c>
      <c r="G349" s="204" t="s">
        <v>159</v>
      </c>
      <c r="H349" s="205">
        <v>985</v>
      </c>
      <c r="I349" s="206"/>
      <c r="J349" s="207">
        <f>ROUND(I349*H349,2)</f>
        <v>0</v>
      </c>
      <c r="K349" s="203" t="s">
        <v>128</v>
      </c>
      <c r="L349" s="45"/>
      <c r="M349" s="208" t="s">
        <v>19</v>
      </c>
      <c r="N349" s="209" t="s">
        <v>43</v>
      </c>
      <c r="O349" s="85"/>
      <c r="P349" s="210">
        <f>O349*H349</f>
        <v>0</v>
      </c>
      <c r="Q349" s="210">
        <v>0</v>
      </c>
      <c r="R349" s="210">
        <f>Q349*H349</f>
        <v>0</v>
      </c>
      <c r="S349" s="210">
        <v>0</v>
      </c>
      <c r="T349" s="211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12" t="s">
        <v>129</v>
      </c>
      <c r="AT349" s="212" t="s">
        <v>124</v>
      </c>
      <c r="AU349" s="212" t="s">
        <v>82</v>
      </c>
      <c r="AY349" s="18" t="s">
        <v>122</v>
      </c>
      <c r="BE349" s="213">
        <f>IF(N349="základní",J349,0)</f>
        <v>0</v>
      </c>
      <c r="BF349" s="213">
        <f>IF(N349="snížená",J349,0)</f>
        <v>0</v>
      </c>
      <c r="BG349" s="213">
        <f>IF(N349="zákl. přenesená",J349,0)</f>
        <v>0</v>
      </c>
      <c r="BH349" s="213">
        <f>IF(N349="sníž. přenesená",J349,0)</f>
        <v>0</v>
      </c>
      <c r="BI349" s="213">
        <f>IF(N349="nulová",J349,0)</f>
        <v>0</v>
      </c>
      <c r="BJ349" s="18" t="s">
        <v>80</v>
      </c>
      <c r="BK349" s="213">
        <f>ROUND(I349*H349,2)</f>
        <v>0</v>
      </c>
      <c r="BL349" s="18" t="s">
        <v>129</v>
      </c>
      <c r="BM349" s="212" t="s">
        <v>542</v>
      </c>
    </row>
    <row r="350" s="2" customFormat="1">
      <c r="A350" s="39"/>
      <c r="B350" s="40"/>
      <c r="C350" s="41"/>
      <c r="D350" s="214" t="s">
        <v>131</v>
      </c>
      <c r="E350" s="41"/>
      <c r="F350" s="215" t="s">
        <v>543</v>
      </c>
      <c r="G350" s="41"/>
      <c r="H350" s="41"/>
      <c r="I350" s="216"/>
      <c r="J350" s="41"/>
      <c r="K350" s="41"/>
      <c r="L350" s="45"/>
      <c r="M350" s="217"/>
      <c r="N350" s="218"/>
      <c r="O350" s="85"/>
      <c r="P350" s="85"/>
      <c r="Q350" s="85"/>
      <c r="R350" s="85"/>
      <c r="S350" s="85"/>
      <c r="T350" s="86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131</v>
      </c>
      <c r="AU350" s="18" t="s">
        <v>82</v>
      </c>
    </row>
    <row r="351" s="14" customFormat="1">
      <c r="A351" s="14"/>
      <c r="B351" s="230"/>
      <c r="C351" s="231"/>
      <c r="D351" s="221" t="s">
        <v>133</v>
      </c>
      <c r="E351" s="232" t="s">
        <v>19</v>
      </c>
      <c r="F351" s="233" t="s">
        <v>544</v>
      </c>
      <c r="G351" s="231"/>
      <c r="H351" s="234">
        <v>985</v>
      </c>
      <c r="I351" s="235"/>
      <c r="J351" s="231"/>
      <c r="K351" s="231"/>
      <c r="L351" s="236"/>
      <c r="M351" s="237"/>
      <c r="N351" s="238"/>
      <c r="O351" s="238"/>
      <c r="P351" s="238"/>
      <c r="Q351" s="238"/>
      <c r="R351" s="238"/>
      <c r="S351" s="238"/>
      <c r="T351" s="239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0" t="s">
        <v>133</v>
      </c>
      <c r="AU351" s="240" t="s">
        <v>82</v>
      </c>
      <c r="AV351" s="14" t="s">
        <v>82</v>
      </c>
      <c r="AW351" s="14" t="s">
        <v>33</v>
      </c>
      <c r="AX351" s="14" t="s">
        <v>72</v>
      </c>
      <c r="AY351" s="240" t="s">
        <v>122</v>
      </c>
    </row>
    <row r="352" s="2" customFormat="1" ht="21.75" customHeight="1">
      <c r="A352" s="39"/>
      <c r="B352" s="40"/>
      <c r="C352" s="201" t="s">
        <v>545</v>
      </c>
      <c r="D352" s="201" t="s">
        <v>124</v>
      </c>
      <c r="E352" s="202" t="s">
        <v>546</v>
      </c>
      <c r="F352" s="203" t="s">
        <v>547</v>
      </c>
      <c r="G352" s="204" t="s">
        <v>159</v>
      </c>
      <c r="H352" s="205">
        <v>1017</v>
      </c>
      <c r="I352" s="206"/>
      <c r="J352" s="207">
        <f>ROUND(I352*H352,2)</f>
        <v>0</v>
      </c>
      <c r="K352" s="203" t="s">
        <v>128</v>
      </c>
      <c r="L352" s="45"/>
      <c r="M352" s="208" t="s">
        <v>19</v>
      </c>
      <c r="N352" s="209" t="s">
        <v>43</v>
      </c>
      <c r="O352" s="85"/>
      <c r="P352" s="210">
        <f>O352*H352</f>
        <v>0</v>
      </c>
      <c r="Q352" s="210">
        <v>0</v>
      </c>
      <c r="R352" s="210">
        <f>Q352*H352</f>
        <v>0</v>
      </c>
      <c r="S352" s="210">
        <v>0</v>
      </c>
      <c r="T352" s="211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12" t="s">
        <v>129</v>
      </c>
      <c r="AT352" s="212" t="s">
        <v>124</v>
      </c>
      <c r="AU352" s="212" t="s">
        <v>82</v>
      </c>
      <c r="AY352" s="18" t="s">
        <v>122</v>
      </c>
      <c r="BE352" s="213">
        <f>IF(N352="základní",J352,0)</f>
        <v>0</v>
      </c>
      <c r="BF352" s="213">
        <f>IF(N352="snížená",J352,0)</f>
        <v>0</v>
      </c>
      <c r="BG352" s="213">
        <f>IF(N352="zákl. přenesená",J352,0)</f>
        <v>0</v>
      </c>
      <c r="BH352" s="213">
        <f>IF(N352="sníž. přenesená",J352,0)</f>
        <v>0</v>
      </c>
      <c r="BI352" s="213">
        <f>IF(N352="nulová",J352,0)</f>
        <v>0</v>
      </c>
      <c r="BJ352" s="18" t="s">
        <v>80</v>
      </c>
      <c r="BK352" s="213">
        <f>ROUND(I352*H352,2)</f>
        <v>0</v>
      </c>
      <c r="BL352" s="18" t="s">
        <v>129</v>
      </c>
      <c r="BM352" s="212" t="s">
        <v>548</v>
      </c>
    </row>
    <row r="353" s="2" customFormat="1">
      <c r="A353" s="39"/>
      <c r="B353" s="40"/>
      <c r="C353" s="41"/>
      <c r="D353" s="214" t="s">
        <v>131</v>
      </c>
      <c r="E353" s="41"/>
      <c r="F353" s="215" t="s">
        <v>549</v>
      </c>
      <c r="G353" s="41"/>
      <c r="H353" s="41"/>
      <c r="I353" s="216"/>
      <c r="J353" s="41"/>
      <c r="K353" s="41"/>
      <c r="L353" s="45"/>
      <c r="M353" s="217"/>
      <c r="N353" s="218"/>
      <c r="O353" s="85"/>
      <c r="P353" s="85"/>
      <c r="Q353" s="85"/>
      <c r="R353" s="85"/>
      <c r="S353" s="85"/>
      <c r="T353" s="86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18" t="s">
        <v>131</v>
      </c>
      <c r="AU353" s="18" t="s">
        <v>82</v>
      </c>
    </row>
    <row r="354" s="2" customFormat="1" ht="16.5" customHeight="1">
      <c r="A354" s="39"/>
      <c r="B354" s="40"/>
      <c r="C354" s="201" t="s">
        <v>550</v>
      </c>
      <c r="D354" s="201" t="s">
        <v>124</v>
      </c>
      <c r="E354" s="202" t="s">
        <v>551</v>
      </c>
      <c r="F354" s="203" t="s">
        <v>552</v>
      </c>
      <c r="G354" s="204" t="s">
        <v>159</v>
      </c>
      <c r="H354" s="205">
        <v>1017</v>
      </c>
      <c r="I354" s="206"/>
      <c r="J354" s="207">
        <f>ROUND(I354*H354,2)</f>
        <v>0</v>
      </c>
      <c r="K354" s="203" t="s">
        <v>128</v>
      </c>
      <c r="L354" s="45"/>
      <c r="M354" s="208" t="s">
        <v>19</v>
      </c>
      <c r="N354" s="209" t="s">
        <v>43</v>
      </c>
      <c r="O354" s="85"/>
      <c r="P354" s="210">
        <f>O354*H354</f>
        <v>0</v>
      </c>
      <c r="Q354" s="210">
        <v>0</v>
      </c>
      <c r="R354" s="210">
        <f>Q354*H354</f>
        <v>0</v>
      </c>
      <c r="S354" s="210">
        <v>0</v>
      </c>
      <c r="T354" s="211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12" t="s">
        <v>129</v>
      </c>
      <c r="AT354" s="212" t="s">
        <v>124</v>
      </c>
      <c r="AU354" s="212" t="s">
        <v>82</v>
      </c>
      <c r="AY354" s="18" t="s">
        <v>122</v>
      </c>
      <c r="BE354" s="213">
        <f>IF(N354="základní",J354,0)</f>
        <v>0</v>
      </c>
      <c r="BF354" s="213">
        <f>IF(N354="snížená",J354,0)</f>
        <v>0</v>
      </c>
      <c r="BG354" s="213">
        <f>IF(N354="zákl. přenesená",J354,0)</f>
        <v>0</v>
      </c>
      <c r="BH354" s="213">
        <f>IF(N354="sníž. přenesená",J354,0)</f>
        <v>0</v>
      </c>
      <c r="BI354" s="213">
        <f>IF(N354="nulová",J354,0)</f>
        <v>0</v>
      </c>
      <c r="BJ354" s="18" t="s">
        <v>80</v>
      </c>
      <c r="BK354" s="213">
        <f>ROUND(I354*H354,2)</f>
        <v>0</v>
      </c>
      <c r="BL354" s="18" t="s">
        <v>129</v>
      </c>
      <c r="BM354" s="212" t="s">
        <v>553</v>
      </c>
    </row>
    <row r="355" s="2" customFormat="1">
      <c r="A355" s="39"/>
      <c r="B355" s="40"/>
      <c r="C355" s="41"/>
      <c r="D355" s="214" t="s">
        <v>131</v>
      </c>
      <c r="E355" s="41"/>
      <c r="F355" s="215" t="s">
        <v>554</v>
      </c>
      <c r="G355" s="41"/>
      <c r="H355" s="41"/>
      <c r="I355" s="216"/>
      <c r="J355" s="41"/>
      <c r="K355" s="41"/>
      <c r="L355" s="45"/>
      <c r="M355" s="217"/>
      <c r="N355" s="218"/>
      <c r="O355" s="85"/>
      <c r="P355" s="85"/>
      <c r="Q355" s="85"/>
      <c r="R355" s="85"/>
      <c r="S355" s="85"/>
      <c r="T355" s="86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131</v>
      </c>
      <c r="AU355" s="18" t="s">
        <v>82</v>
      </c>
    </row>
    <row r="356" s="2" customFormat="1" ht="16.5" customHeight="1">
      <c r="A356" s="39"/>
      <c r="B356" s="40"/>
      <c r="C356" s="201" t="s">
        <v>555</v>
      </c>
      <c r="D356" s="201" t="s">
        <v>124</v>
      </c>
      <c r="E356" s="202" t="s">
        <v>556</v>
      </c>
      <c r="F356" s="203" t="s">
        <v>557</v>
      </c>
      <c r="G356" s="204" t="s">
        <v>159</v>
      </c>
      <c r="H356" s="205">
        <v>1017</v>
      </c>
      <c r="I356" s="206"/>
      <c r="J356" s="207">
        <f>ROUND(I356*H356,2)</f>
        <v>0</v>
      </c>
      <c r="K356" s="203" t="s">
        <v>128</v>
      </c>
      <c r="L356" s="45"/>
      <c r="M356" s="208" t="s">
        <v>19</v>
      </c>
      <c r="N356" s="209" t="s">
        <v>43</v>
      </c>
      <c r="O356" s="85"/>
      <c r="P356" s="210">
        <f>O356*H356</f>
        <v>0</v>
      </c>
      <c r="Q356" s="210">
        <v>0</v>
      </c>
      <c r="R356" s="210">
        <f>Q356*H356</f>
        <v>0</v>
      </c>
      <c r="S356" s="210">
        <v>0</v>
      </c>
      <c r="T356" s="211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12" t="s">
        <v>129</v>
      </c>
      <c r="AT356" s="212" t="s">
        <v>124</v>
      </c>
      <c r="AU356" s="212" t="s">
        <v>82</v>
      </c>
      <c r="AY356" s="18" t="s">
        <v>122</v>
      </c>
      <c r="BE356" s="213">
        <f>IF(N356="základní",J356,0)</f>
        <v>0</v>
      </c>
      <c r="BF356" s="213">
        <f>IF(N356="snížená",J356,0)</f>
        <v>0</v>
      </c>
      <c r="BG356" s="213">
        <f>IF(N356="zákl. přenesená",J356,0)</f>
        <v>0</v>
      </c>
      <c r="BH356" s="213">
        <f>IF(N356="sníž. přenesená",J356,0)</f>
        <v>0</v>
      </c>
      <c r="BI356" s="213">
        <f>IF(N356="nulová",J356,0)</f>
        <v>0</v>
      </c>
      <c r="BJ356" s="18" t="s">
        <v>80</v>
      </c>
      <c r="BK356" s="213">
        <f>ROUND(I356*H356,2)</f>
        <v>0</v>
      </c>
      <c r="BL356" s="18" t="s">
        <v>129</v>
      </c>
      <c r="BM356" s="212" t="s">
        <v>558</v>
      </c>
    </row>
    <row r="357" s="2" customFormat="1">
      <c r="A357" s="39"/>
      <c r="B357" s="40"/>
      <c r="C357" s="41"/>
      <c r="D357" s="214" t="s">
        <v>131</v>
      </c>
      <c r="E357" s="41"/>
      <c r="F357" s="215" t="s">
        <v>559</v>
      </c>
      <c r="G357" s="41"/>
      <c r="H357" s="41"/>
      <c r="I357" s="216"/>
      <c r="J357" s="41"/>
      <c r="K357" s="41"/>
      <c r="L357" s="45"/>
      <c r="M357" s="217"/>
      <c r="N357" s="218"/>
      <c r="O357" s="85"/>
      <c r="P357" s="85"/>
      <c r="Q357" s="85"/>
      <c r="R357" s="85"/>
      <c r="S357" s="85"/>
      <c r="T357" s="86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131</v>
      </c>
      <c r="AU357" s="18" t="s">
        <v>82</v>
      </c>
    </row>
    <row r="358" s="2" customFormat="1" ht="24.15" customHeight="1">
      <c r="A358" s="39"/>
      <c r="B358" s="40"/>
      <c r="C358" s="201" t="s">
        <v>560</v>
      </c>
      <c r="D358" s="201" t="s">
        <v>124</v>
      </c>
      <c r="E358" s="202" t="s">
        <v>561</v>
      </c>
      <c r="F358" s="203" t="s">
        <v>562</v>
      </c>
      <c r="G358" s="204" t="s">
        <v>159</v>
      </c>
      <c r="H358" s="205">
        <v>1017</v>
      </c>
      <c r="I358" s="206"/>
      <c r="J358" s="207">
        <f>ROUND(I358*H358,2)</f>
        <v>0</v>
      </c>
      <c r="K358" s="203" t="s">
        <v>128</v>
      </c>
      <c r="L358" s="45"/>
      <c r="M358" s="208" t="s">
        <v>19</v>
      </c>
      <c r="N358" s="209" t="s">
        <v>43</v>
      </c>
      <c r="O358" s="85"/>
      <c r="P358" s="210">
        <f>O358*H358</f>
        <v>0</v>
      </c>
      <c r="Q358" s="210">
        <v>0</v>
      </c>
      <c r="R358" s="210">
        <f>Q358*H358</f>
        <v>0</v>
      </c>
      <c r="S358" s="210">
        <v>0</v>
      </c>
      <c r="T358" s="211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12" t="s">
        <v>129</v>
      </c>
      <c r="AT358" s="212" t="s">
        <v>124</v>
      </c>
      <c r="AU358" s="212" t="s">
        <v>82</v>
      </c>
      <c r="AY358" s="18" t="s">
        <v>122</v>
      </c>
      <c r="BE358" s="213">
        <f>IF(N358="základní",J358,0)</f>
        <v>0</v>
      </c>
      <c r="BF358" s="213">
        <f>IF(N358="snížená",J358,0)</f>
        <v>0</v>
      </c>
      <c r="BG358" s="213">
        <f>IF(N358="zákl. přenesená",J358,0)</f>
        <v>0</v>
      </c>
      <c r="BH358" s="213">
        <f>IF(N358="sníž. přenesená",J358,0)</f>
        <v>0</v>
      </c>
      <c r="BI358" s="213">
        <f>IF(N358="nulová",J358,0)</f>
        <v>0</v>
      </c>
      <c r="BJ358" s="18" t="s">
        <v>80</v>
      </c>
      <c r="BK358" s="213">
        <f>ROUND(I358*H358,2)</f>
        <v>0</v>
      </c>
      <c r="BL358" s="18" t="s">
        <v>129</v>
      </c>
      <c r="BM358" s="212" t="s">
        <v>563</v>
      </c>
    </row>
    <row r="359" s="2" customFormat="1">
      <c r="A359" s="39"/>
      <c r="B359" s="40"/>
      <c r="C359" s="41"/>
      <c r="D359" s="214" t="s">
        <v>131</v>
      </c>
      <c r="E359" s="41"/>
      <c r="F359" s="215" t="s">
        <v>564</v>
      </c>
      <c r="G359" s="41"/>
      <c r="H359" s="41"/>
      <c r="I359" s="216"/>
      <c r="J359" s="41"/>
      <c r="K359" s="41"/>
      <c r="L359" s="45"/>
      <c r="M359" s="217"/>
      <c r="N359" s="218"/>
      <c r="O359" s="85"/>
      <c r="P359" s="85"/>
      <c r="Q359" s="85"/>
      <c r="R359" s="85"/>
      <c r="S359" s="85"/>
      <c r="T359" s="86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18" t="s">
        <v>131</v>
      </c>
      <c r="AU359" s="18" t="s">
        <v>82</v>
      </c>
    </row>
    <row r="360" s="2" customFormat="1" ht="37.8" customHeight="1">
      <c r="A360" s="39"/>
      <c r="B360" s="40"/>
      <c r="C360" s="201" t="s">
        <v>565</v>
      </c>
      <c r="D360" s="201" t="s">
        <v>124</v>
      </c>
      <c r="E360" s="202" t="s">
        <v>566</v>
      </c>
      <c r="F360" s="203" t="s">
        <v>567</v>
      </c>
      <c r="G360" s="204" t="s">
        <v>159</v>
      </c>
      <c r="H360" s="205">
        <v>87</v>
      </c>
      <c r="I360" s="206"/>
      <c r="J360" s="207">
        <f>ROUND(I360*H360,2)</f>
        <v>0</v>
      </c>
      <c r="K360" s="203" t="s">
        <v>128</v>
      </c>
      <c r="L360" s="45"/>
      <c r="M360" s="208" t="s">
        <v>19</v>
      </c>
      <c r="N360" s="209" t="s">
        <v>43</v>
      </c>
      <c r="O360" s="85"/>
      <c r="P360" s="210">
        <f>O360*H360</f>
        <v>0</v>
      </c>
      <c r="Q360" s="210">
        <v>0.098000000000000004</v>
      </c>
      <c r="R360" s="210">
        <f>Q360*H360</f>
        <v>8.5259999999999998</v>
      </c>
      <c r="S360" s="210">
        <v>0</v>
      </c>
      <c r="T360" s="211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12" t="s">
        <v>129</v>
      </c>
      <c r="AT360" s="212" t="s">
        <v>124</v>
      </c>
      <c r="AU360" s="212" t="s">
        <v>82</v>
      </c>
      <c r="AY360" s="18" t="s">
        <v>122</v>
      </c>
      <c r="BE360" s="213">
        <f>IF(N360="základní",J360,0)</f>
        <v>0</v>
      </c>
      <c r="BF360" s="213">
        <f>IF(N360="snížená",J360,0)</f>
        <v>0</v>
      </c>
      <c r="BG360" s="213">
        <f>IF(N360="zákl. přenesená",J360,0)</f>
        <v>0</v>
      </c>
      <c r="BH360" s="213">
        <f>IF(N360="sníž. přenesená",J360,0)</f>
        <v>0</v>
      </c>
      <c r="BI360" s="213">
        <f>IF(N360="nulová",J360,0)</f>
        <v>0</v>
      </c>
      <c r="BJ360" s="18" t="s">
        <v>80</v>
      </c>
      <c r="BK360" s="213">
        <f>ROUND(I360*H360,2)</f>
        <v>0</v>
      </c>
      <c r="BL360" s="18" t="s">
        <v>129</v>
      </c>
      <c r="BM360" s="212" t="s">
        <v>568</v>
      </c>
    </row>
    <row r="361" s="2" customFormat="1">
      <c r="A361" s="39"/>
      <c r="B361" s="40"/>
      <c r="C361" s="41"/>
      <c r="D361" s="214" t="s">
        <v>131</v>
      </c>
      <c r="E361" s="41"/>
      <c r="F361" s="215" t="s">
        <v>569</v>
      </c>
      <c r="G361" s="41"/>
      <c r="H361" s="41"/>
      <c r="I361" s="216"/>
      <c r="J361" s="41"/>
      <c r="K361" s="41"/>
      <c r="L361" s="45"/>
      <c r="M361" s="217"/>
      <c r="N361" s="218"/>
      <c r="O361" s="85"/>
      <c r="P361" s="85"/>
      <c r="Q361" s="85"/>
      <c r="R361" s="85"/>
      <c r="S361" s="85"/>
      <c r="T361" s="86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T361" s="18" t="s">
        <v>131</v>
      </c>
      <c r="AU361" s="18" t="s">
        <v>82</v>
      </c>
    </row>
    <row r="362" s="14" customFormat="1">
      <c r="A362" s="14"/>
      <c r="B362" s="230"/>
      <c r="C362" s="231"/>
      <c r="D362" s="221" t="s">
        <v>133</v>
      </c>
      <c r="E362" s="232" t="s">
        <v>19</v>
      </c>
      <c r="F362" s="233" t="s">
        <v>181</v>
      </c>
      <c r="G362" s="231"/>
      <c r="H362" s="234">
        <v>87</v>
      </c>
      <c r="I362" s="235"/>
      <c r="J362" s="231"/>
      <c r="K362" s="231"/>
      <c r="L362" s="236"/>
      <c r="M362" s="237"/>
      <c r="N362" s="238"/>
      <c r="O362" s="238"/>
      <c r="P362" s="238"/>
      <c r="Q362" s="238"/>
      <c r="R362" s="238"/>
      <c r="S362" s="238"/>
      <c r="T362" s="239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0" t="s">
        <v>133</v>
      </c>
      <c r="AU362" s="240" t="s">
        <v>82</v>
      </c>
      <c r="AV362" s="14" t="s">
        <v>82</v>
      </c>
      <c r="AW362" s="14" t="s">
        <v>33</v>
      </c>
      <c r="AX362" s="14" t="s">
        <v>72</v>
      </c>
      <c r="AY362" s="240" t="s">
        <v>122</v>
      </c>
    </row>
    <row r="363" s="2" customFormat="1" ht="16.5" customHeight="1">
      <c r="A363" s="39"/>
      <c r="B363" s="40"/>
      <c r="C363" s="241" t="s">
        <v>570</v>
      </c>
      <c r="D363" s="241" t="s">
        <v>327</v>
      </c>
      <c r="E363" s="242" t="s">
        <v>571</v>
      </c>
      <c r="F363" s="243" t="s">
        <v>572</v>
      </c>
      <c r="G363" s="244" t="s">
        <v>159</v>
      </c>
      <c r="H363" s="245">
        <v>89.609999999999999</v>
      </c>
      <c r="I363" s="246"/>
      <c r="J363" s="247">
        <f>ROUND(I363*H363,2)</f>
        <v>0</v>
      </c>
      <c r="K363" s="243" t="s">
        <v>128</v>
      </c>
      <c r="L363" s="248"/>
      <c r="M363" s="249" t="s">
        <v>19</v>
      </c>
      <c r="N363" s="250" t="s">
        <v>43</v>
      </c>
      <c r="O363" s="85"/>
      <c r="P363" s="210">
        <f>O363*H363</f>
        <v>0</v>
      </c>
      <c r="Q363" s="210">
        <v>0.108</v>
      </c>
      <c r="R363" s="210">
        <f>Q363*H363</f>
        <v>9.67788</v>
      </c>
      <c r="S363" s="210">
        <v>0</v>
      </c>
      <c r="T363" s="211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12" t="s">
        <v>183</v>
      </c>
      <c r="AT363" s="212" t="s">
        <v>327</v>
      </c>
      <c r="AU363" s="212" t="s">
        <v>82</v>
      </c>
      <c r="AY363" s="18" t="s">
        <v>122</v>
      </c>
      <c r="BE363" s="213">
        <f>IF(N363="základní",J363,0)</f>
        <v>0</v>
      </c>
      <c r="BF363" s="213">
        <f>IF(N363="snížená",J363,0)</f>
        <v>0</v>
      </c>
      <c r="BG363" s="213">
        <f>IF(N363="zákl. přenesená",J363,0)</f>
        <v>0</v>
      </c>
      <c r="BH363" s="213">
        <f>IF(N363="sníž. přenesená",J363,0)</f>
        <v>0</v>
      </c>
      <c r="BI363" s="213">
        <f>IF(N363="nulová",J363,0)</f>
        <v>0</v>
      </c>
      <c r="BJ363" s="18" t="s">
        <v>80</v>
      </c>
      <c r="BK363" s="213">
        <f>ROUND(I363*H363,2)</f>
        <v>0</v>
      </c>
      <c r="BL363" s="18" t="s">
        <v>129</v>
      </c>
      <c r="BM363" s="212" t="s">
        <v>573</v>
      </c>
    </row>
    <row r="364" s="2" customFormat="1">
      <c r="A364" s="39"/>
      <c r="B364" s="40"/>
      <c r="C364" s="41"/>
      <c r="D364" s="221" t="s">
        <v>419</v>
      </c>
      <c r="E364" s="41"/>
      <c r="F364" s="251" t="s">
        <v>420</v>
      </c>
      <c r="G364" s="41"/>
      <c r="H364" s="41"/>
      <c r="I364" s="216"/>
      <c r="J364" s="41"/>
      <c r="K364" s="41"/>
      <c r="L364" s="45"/>
      <c r="M364" s="217"/>
      <c r="N364" s="218"/>
      <c r="O364" s="85"/>
      <c r="P364" s="85"/>
      <c r="Q364" s="85"/>
      <c r="R364" s="85"/>
      <c r="S364" s="85"/>
      <c r="T364" s="86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18" t="s">
        <v>419</v>
      </c>
      <c r="AU364" s="18" t="s">
        <v>82</v>
      </c>
    </row>
    <row r="365" s="14" customFormat="1">
      <c r="A365" s="14"/>
      <c r="B365" s="230"/>
      <c r="C365" s="231"/>
      <c r="D365" s="221" t="s">
        <v>133</v>
      </c>
      <c r="E365" s="231"/>
      <c r="F365" s="233" t="s">
        <v>574</v>
      </c>
      <c r="G365" s="231"/>
      <c r="H365" s="234">
        <v>89.609999999999999</v>
      </c>
      <c r="I365" s="235"/>
      <c r="J365" s="231"/>
      <c r="K365" s="231"/>
      <c r="L365" s="236"/>
      <c r="M365" s="237"/>
      <c r="N365" s="238"/>
      <c r="O365" s="238"/>
      <c r="P365" s="238"/>
      <c r="Q365" s="238"/>
      <c r="R365" s="238"/>
      <c r="S365" s="238"/>
      <c r="T365" s="239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0" t="s">
        <v>133</v>
      </c>
      <c r="AU365" s="240" t="s">
        <v>82</v>
      </c>
      <c r="AV365" s="14" t="s">
        <v>82</v>
      </c>
      <c r="AW365" s="14" t="s">
        <v>4</v>
      </c>
      <c r="AX365" s="14" t="s">
        <v>80</v>
      </c>
      <c r="AY365" s="240" t="s">
        <v>122</v>
      </c>
    </row>
    <row r="366" s="12" customFormat="1" ht="22.8" customHeight="1">
      <c r="A366" s="12"/>
      <c r="B366" s="185"/>
      <c r="C366" s="186"/>
      <c r="D366" s="187" t="s">
        <v>71</v>
      </c>
      <c r="E366" s="199" t="s">
        <v>183</v>
      </c>
      <c r="F366" s="199" t="s">
        <v>575</v>
      </c>
      <c r="G366" s="186"/>
      <c r="H366" s="186"/>
      <c r="I366" s="189"/>
      <c r="J366" s="200">
        <f>BK366</f>
        <v>0</v>
      </c>
      <c r="K366" s="186"/>
      <c r="L366" s="191"/>
      <c r="M366" s="192"/>
      <c r="N366" s="193"/>
      <c r="O366" s="193"/>
      <c r="P366" s="194">
        <f>SUM(P367:P370)</f>
        <v>0</v>
      </c>
      <c r="Q366" s="193"/>
      <c r="R366" s="194">
        <f>SUM(R367:R370)</f>
        <v>0</v>
      </c>
      <c r="S366" s="193"/>
      <c r="T366" s="195">
        <f>SUM(T367:T370)</f>
        <v>0</v>
      </c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R366" s="196" t="s">
        <v>80</v>
      </c>
      <c r="AT366" s="197" t="s">
        <v>71</v>
      </c>
      <c r="AU366" s="197" t="s">
        <v>80</v>
      </c>
      <c r="AY366" s="196" t="s">
        <v>122</v>
      </c>
      <c r="BK366" s="198">
        <f>SUM(BK367:BK370)</f>
        <v>0</v>
      </c>
    </row>
    <row r="367" s="2" customFormat="1" ht="16.5" customHeight="1">
      <c r="A367" s="39"/>
      <c r="B367" s="40"/>
      <c r="C367" s="201" t="s">
        <v>576</v>
      </c>
      <c r="D367" s="201" t="s">
        <v>124</v>
      </c>
      <c r="E367" s="202" t="s">
        <v>577</v>
      </c>
      <c r="F367" s="203" t="s">
        <v>578</v>
      </c>
      <c r="G367" s="204" t="s">
        <v>267</v>
      </c>
      <c r="H367" s="205">
        <v>1</v>
      </c>
      <c r="I367" s="206"/>
      <c r="J367" s="207">
        <f>ROUND(I367*H367,2)</f>
        <v>0</v>
      </c>
      <c r="K367" s="203" t="s">
        <v>19</v>
      </c>
      <c r="L367" s="45"/>
      <c r="M367" s="208" t="s">
        <v>19</v>
      </c>
      <c r="N367" s="209" t="s">
        <v>43</v>
      </c>
      <c r="O367" s="85"/>
      <c r="P367" s="210">
        <f>O367*H367</f>
        <v>0</v>
      </c>
      <c r="Q367" s="210">
        <v>0</v>
      </c>
      <c r="R367" s="210">
        <f>Q367*H367</f>
        <v>0</v>
      </c>
      <c r="S367" s="210">
        <v>0</v>
      </c>
      <c r="T367" s="211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12" t="s">
        <v>129</v>
      </c>
      <c r="AT367" s="212" t="s">
        <v>124</v>
      </c>
      <c r="AU367" s="212" t="s">
        <v>82</v>
      </c>
      <c r="AY367" s="18" t="s">
        <v>122</v>
      </c>
      <c r="BE367" s="213">
        <f>IF(N367="základní",J367,0)</f>
        <v>0</v>
      </c>
      <c r="BF367" s="213">
        <f>IF(N367="snížená",J367,0)</f>
        <v>0</v>
      </c>
      <c r="BG367" s="213">
        <f>IF(N367="zákl. přenesená",J367,0)</f>
        <v>0</v>
      </c>
      <c r="BH367" s="213">
        <f>IF(N367="sníž. přenesená",J367,0)</f>
        <v>0</v>
      </c>
      <c r="BI367" s="213">
        <f>IF(N367="nulová",J367,0)</f>
        <v>0</v>
      </c>
      <c r="BJ367" s="18" t="s">
        <v>80</v>
      </c>
      <c r="BK367" s="213">
        <f>ROUND(I367*H367,2)</f>
        <v>0</v>
      </c>
      <c r="BL367" s="18" t="s">
        <v>129</v>
      </c>
      <c r="BM367" s="212" t="s">
        <v>579</v>
      </c>
    </row>
    <row r="368" s="14" customFormat="1">
      <c r="A368" s="14"/>
      <c r="B368" s="230"/>
      <c r="C368" s="231"/>
      <c r="D368" s="221" t="s">
        <v>133</v>
      </c>
      <c r="E368" s="232" t="s">
        <v>19</v>
      </c>
      <c r="F368" s="233" t="s">
        <v>580</v>
      </c>
      <c r="G368" s="231"/>
      <c r="H368" s="234">
        <v>1</v>
      </c>
      <c r="I368" s="235"/>
      <c r="J368" s="231"/>
      <c r="K368" s="231"/>
      <c r="L368" s="236"/>
      <c r="M368" s="237"/>
      <c r="N368" s="238"/>
      <c r="O368" s="238"/>
      <c r="P368" s="238"/>
      <c r="Q368" s="238"/>
      <c r="R368" s="238"/>
      <c r="S368" s="238"/>
      <c r="T368" s="239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0" t="s">
        <v>133</v>
      </c>
      <c r="AU368" s="240" t="s">
        <v>82</v>
      </c>
      <c r="AV368" s="14" t="s">
        <v>82</v>
      </c>
      <c r="AW368" s="14" t="s">
        <v>33</v>
      </c>
      <c r="AX368" s="14" t="s">
        <v>72</v>
      </c>
      <c r="AY368" s="240" t="s">
        <v>122</v>
      </c>
    </row>
    <row r="369" s="2" customFormat="1" ht="16.5" customHeight="1">
      <c r="A369" s="39"/>
      <c r="B369" s="40"/>
      <c r="C369" s="201" t="s">
        <v>581</v>
      </c>
      <c r="D369" s="201" t="s">
        <v>124</v>
      </c>
      <c r="E369" s="202" t="s">
        <v>582</v>
      </c>
      <c r="F369" s="203" t="s">
        <v>583</v>
      </c>
      <c r="G369" s="204" t="s">
        <v>425</v>
      </c>
      <c r="H369" s="205">
        <v>25</v>
      </c>
      <c r="I369" s="206"/>
      <c r="J369" s="207">
        <f>ROUND(I369*H369,2)</f>
        <v>0</v>
      </c>
      <c r="K369" s="203" t="s">
        <v>19</v>
      </c>
      <c r="L369" s="45"/>
      <c r="M369" s="208" t="s">
        <v>19</v>
      </c>
      <c r="N369" s="209" t="s">
        <v>43</v>
      </c>
      <c r="O369" s="85"/>
      <c r="P369" s="210">
        <f>O369*H369</f>
        <v>0</v>
      </c>
      <c r="Q369" s="210">
        <v>0</v>
      </c>
      <c r="R369" s="210">
        <f>Q369*H369</f>
        <v>0</v>
      </c>
      <c r="S369" s="210">
        <v>0</v>
      </c>
      <c r="T369" s="211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12" t="s">
        <v>527</v>
      </c>
      <c r="AT369" s="212" t="s">
        <v>124</v>
      </c>
      <c r="AU369" s="212" t="s">
        <v>82</v>
      </c>
      <c r="AY369" s="18" t="s">
        <v>122</v>
      </c>
      <c r="BE369" s="213">
        <f>IF(N369="základní",J369,0)</f>
        <v>0</v>
      </c>
      <c r="BF369" s="213">
        <f>IF(N369="snížená",J369,0)</f>
        <v>0</v>
      </c>
      <c r="BG369" s="213">
        <f>IF(N369="zákl. přenesená",J369,0)</f>
        <v>0</v>
      </c>
      <c r="BH369" s="213">
        <f>IF(N369="sníž. přenesená",J369,0)</f>
        <v>0</v>
      </c>
      <c r="BI369" s="213">
        <f>IF(N369="nulová",J369,0)</f>
        <v>0</v>
      </c>
      <c r="BJ369" s="18" t="s">
        <v>80</v>
      </c>
      <c r="BK369" s="213">
        <f>ROUND(I369*H369,2)</f>
        <v>0</v>
      </c>
      <c r="BL369" s="18" t="s">
        <v>527</v>
      </c>
      <c r="BM369" s="212" t="s">
        <v>584</v>
      </c>
    </row>
    <row r="370" s="14" customFormat="1">
      <c r="A370" s="14"/>
      <c r="B370" s="230"/>
      <c r="C370" s="231"/>
      <c r="D370" s="221" t="s">
        <v>133</v>
      </c>
      <c r="E370" s="232" t="s">
        <v>19</v>
      </c>
      <c r="F370" s="233" t="s">
        <v>585</v>
      </c>
      <c r="G370" s="231"/>
      <c r="H370" s="234">
        <v>25</v>
      </c>
      <c r="I370" s="235"/>
      <c r="J370" s="231"/>
      <c r="K370" s="231"/>
      <c r="L370" s="236"/>
      <c r="M370" s="237"/>
      <c r="N370" s="238"/>
      <c r="O370" s="238"/>
      <c r="P370" s="238"/>
      <c r="Q370" s="238"/>
      <c r="R370" s="238"/>
      <c r="S370" s="238"/>
      <c r="T370" s="239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0" t="s">
        <v>133</v>
      </c>
      <c r="AU370" s="240" t="s">
        <v>82</v>
      </c>
      <c r="AV370" s="14" t="s">
        <v>82</v>
      </c>
      <c r="AW370" s="14" t="s">
        <v>33</v>
      </c>
      <c r="AX370" s="14" t="s">
        <v>72</v>
      </c>
      <c r="AY370" s="240" t="s">
        <v>122</v>
      </c>
    </row>
    <row r="371" s="12" customFormat="1" ht="22.8" customHeight="1">
      <c r="A371" s="12"/>
      <c r="B371" s="185"/>
      <c r="C371" s="186"/>
      <c r="D371" s="187" t="s">
        <v>71</v>
      </c>
      <c r="E371" s="199" t="s">
        <v>200</v>
      </c>
      <c r="F371" s="199" t="s">
        <v>586</v>
      </c>
      <c r="G371" s="186"/>
      <c r="H371" s="186"/>
      <c r="I371" s="189"/>
      <c r="J371" s="200">
        <f>BK371</f>
        <v>0</v>
      </c>
      <c r="K371" s="186"/>
      <c r="L371" s="191"/>
      <c r="M371" s="192"/>
      <c r="N371" s="193"/>
      <c r="O371" s="193"/>
      <c r="P371" s="194">
        <f>P372+P415</f>
        <v>0</v>
      </c>
      <c r="Q371" s="193"/>
      <c r="R371" s="194">
        <f>R372+R415</f>
        <v>200.34244299999998</v>
      </c>
      <c r="S371" s="193"/>
      <c r="T371" s="195">
        <f>T372+T415</f>
        <v>4.8966599999999998</v>
      </c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R371" s="196" t="s">
        <v>80</v>
      </c>
      <c r="AT371" s="197" t="s">
        <v>71</v>
      </c>
      <c r="AU371" s="197" t="s">
        <v>80</v>
      </c>
      <c r="AY371" s="196" t="s">
        <v>122</v>
      </c>
      <c r="BK371" s="198">
        <f>BK372+BK415</f>
        <v>0</v>
      </c>
    </row>
    <row r="372" s="12" customFormat="1" ht="20.88" customHeight="1">
      <c r="A372" s="12"/>
      <c r="B372" s="185"/>
      <c r="C372" s="186"/>
      <c r="D372" s="187" t="s">
        <v>71</v>
      </c>
      <c r="E372" s="199" t="s">
        <v>587</v>
      </c>
      <c r="F372" s="199" t="s">
        <v>588</v>
      </c>
      <c r="G372" s="186"/>
      <c r="H372" s="186"/>
      <c r="I372" s="189"/>
      <c r="J372" s="200">
        <f>BK372</f>
        <v>0</v>
      </c>
      <c r="K372" s="186"/>
      <c r="L372" s="191"/>
      <c r="M372" s="192"/>
      <c r="N372" s="193"/>
      <c r="O372" s="193"/>
      <c r="P372" s="194">
        <f>SUM(P373:P414)</f>
        <v>0</v>
      </c>
      <c r="Q372" s="193"/>
      <c r="R372" s="194">
        <f>SUM(R373:R414)</f>
        <v>200.34244299999998</v>
      </c>
      <c r="S372" s="193"/>
      <c r="T372" s="195">
        <f>SUM(T373:T414)</f>
        <v>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196" t="s">
        <v>80</v>
      </c>
      <c r="AT372" s="197" t="s">
        <v>71</v>
      </c>
      <c r="AU372" s="197" t="s">
        <v>82</v>
      </c>
      <c r="AY372" s="196" t="s">
        <v>122</v>
      </c>
      <c r="BK372" s="198">
        <f>SUM(BK373:BK414)</f>
        <v>0</v>
      </c>
    </row>
    <row r="373" s="2" customFormat="1" ht="16.5" customHeight="1">
      <c r="A373" s="39"/>
      <c r="B373" s="40"/>
      <c r="C373" s="201" t="s">
        <v>589</v>
      </c>
      <c r="D373" s="201" t="s">
        <v>124</v>
      </c>
      <c r="E373" s="202" t="s">
        <v>590</v>
      </c>
      <c r="F373" s="203" t="s">
        <v>591</v>
      </c>
      <c r="G373" s="204" t="s">
        <v>159</v>
      </c>
      <c r="H373" s="205">
        <v>556.5</v>
      </c>
      <c r="I373" s="206"/>
      <c r="J373" s="207">
        <f>ROUND(I373*H373,2)</f>
        <v>0</v>
      </c>
      <c r="K373" s="203" t="s">
        <v>19</v>
      </c>
      <c r="L373" s="45"/>
      <c r="M373" s="208" t="s">
        <v>19</v>
      </c>
      <c r="N373" s="209" t="s">
        <v>43</v>
      </c>
      <c r="O373" s="85"/>
      <c r="P373" s="210">
        <f>O373*H373</f>
        <v>0</v>
      </c>
      <c r="Q373" s="210">
        <v>0</v>
      </c>
      <c r="R373" s="210">
        <f>Q373*H373</f>
        <v>0</v>
      </c>
      <c r="S373" s="210">
        <v>0</v>
      </c>
      <c r="T373" s="211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12" t="s">
        <v>129</v>
      </c>
      <c r="AT373" s="212" t="s">
        <v>124</v>
      </c>
      <c r="AU373" s="212" t="s">
        <v>142</v>
      </c>
      <c r="AY373" s="18" t="s">
        <v>122</v>
      </c>
      <c r="BE373" s="213">
        <f>IF(N373="základní",J373,0)</f>
        <v>0</v>
      </c>
      <c r="BF373" s="213">
        <f>IF(N373="snížená",J373,0)</f>
        <v>0</v>
      </c>
      <c r="BG373" s="213">
        <f>IF(N373="zákl. přenesená",J373,0)</f>
        <v>0</v>
      </c>
      <c r="BH373" s="213">
        <f>IF(N373="sníž. přenesená",J373,0)</f>
        <v>0</v>
      </c>
      <c r="BI373" s="213">
        <f>IF(N373="nulová",J373,0)</f>
        <v>0</v>
      </c>
      <c r="BJ373" s="18" t="s">
        <v>80</v>
      </c>
      <c r="BK373" s="213">
        <f>ROUND(I373*H373,2)</f>
        <v>0</v>
      </c>
      <c r="BL373" s="18" t="s">
        <v>129</v>
      </c>
      <c r="BM373" s="212" t="s">
        <v>592</v>
      </c>
    </row>
    <row r="374" s="2" customFormat="1">
      <c r="A374" s="39"/>
      <c r="B374" s="40"/>
      <c r="C374" s="41"/>
      <c r="D374" s="221" t="s">
        <v>419</v>
      </c>
      <c r="E374" s="41"/>
      <c r="F374" s="251" t="s">
        <v>420</v>
      </c>
      <c r="G374" s="41"/>
      <c r="H374" s="41"/>
      <c r="I374" s="216"/>
      <c r="J374" s="41"/>
      <c r="K374" s="41"/>
      <c r="L374" s="45"/>
      <c r="M374" s="217"/>
      <c r="N374" s="218"/>
      <c r="O374" s="85"/>
      <c r="P374" s="85"/>
      <c r="Q374" s="85"/>
      <c r="R374" s="85"/>
      <c r="S374" s="85"/>
      <c r="T374" s="86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T374" s="18" t="s">
        <v>419</v>
      </c>
      <c r="AU374" s="18" t="s">
        <v>142</v>
      </c>
    </row>
    <row r="375" s="13" customFormat="1">
      <c r="A375" s="13"/>
      <c r="B375" s="219"/>
      <c r="C375" s="220"/>
      <c r="D375" s="221" t="s">
        <v>133</v>
      </c>
      <c r="E375" s="222" t="s">
        <v>19</v>
      </c>
      <c r="F375" s="223" t="s">
        <v>593</v>
      </c>
      <c r="G375" s="220"/>
      <c r="H375" s="222" t="s">
        <v>19</v>
      </c>
      <c r="I375" s="224"/>
      <c r="J375" s="220"/>
      <c r="K375" s="220"/>
      <c r="L375" s="225"/>
      <c r="M375" s="226"/>
      <c r="N375" s="227"/>
      <c r="O375" s="227"/>
      <c r="P375" s="227"/>
      <c r="Q375" s="227"/>
      <c r="R375" s="227"/>
      <c r="S375" s="227"/>
      <c r="T375" s="228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29" t="s">
        <v>133</v>
      </c>
      <c r="AU375" s="229" t="s">
        <v>142</v>
      </c>
      <c r="AV375" s="13" t="s">
        <v>80</v>
      </c>
      <c r="AW375" s="13" t="s">
        <v>33</v>
      </c>
      <c r="AX375" s="13" t="s">
        <v>72</v>
      </c>
      <c r="AY375" s="229" t="s">
        <v>122</v>
      </c>
    </row>
    <row r="376" s="14" customFormat="1">
      <c r="A376" s="14"/>
      <c r="B376" s="230"/>
      <c r="C376" s="231"/>
      <c r="D376" s="221" t="s">
        <v>133</v>
      </c>
      <c r="E376" s="232" t="s">
        <v>19</v>
      </c>
      <c r="F376" s="233" t="s">
        <v>594</v>
      </c>
      <c r="G376" s="231"/>
      <c r="H376" s="234">
        <v>556.5</v>
      </c>
      <c r="I376" s="235"/>
      <c r="J376" s="231"/>
      <c r="K376" s="231"/>
      <c r="L376" s="236"/>
      <c r="M376" s="237"/>
      <c r="N376" s="238"/>
      <c r="O376" s="238"/>
      <c r="P376" s="238"/>
      <c r="Q376" s="238"/>
      <c r="R376" s="238"/>
      <c r="S376" s="238"/>
      <c r="T376" s="239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0" t="s">
        <v>133</v>
      </c>
      <c r="AU376" s="240" t="s">
        <v>142</v>
      </c>
      <c r="AV376" s="14" t="s">
        <v>82</v>
      </c>
      <c r="AW376" s="14" t="s">
        <v>33</v>
      </c>
      <c r="AX376" s="14" t="s">
        <v>72</v>
      </c>
      <c r="AY376" s="240" t="s">
        <v>122</v>
      </c>
    </row>
    <row r="377" s="2" customFormat="1" ht="16.5" customHeight="1">
      <c r="A377" s="39"/>
      <c r="B377" s="40"/>
      <c r="C377" s="201" t="s">
        <v>595</v>
      </c>
      <c r="D377" s="201" t="s">
        <v>124</v>
      </c>
      <c r="E377" s="202" t="s">
        <v>596</v>
      </c>
      <c r="F377" s="203" t="s">
        <v>597</v>
      </c>
      <c r="G377" s="204" t="s">
        <v>598</v>
      </c>
      <c r="H377" s="205">
        <v>2</v>
      </c>
      <c r="I377" s="206"/>
      <c r="J377" s="207">
        <f>ROUND(I377*H377,2)</f>
        <v>0</v>
      </c>
      <c r="K377" s="203" t="s">
        <v>19</v>
      </c>
      <c r="L377" s="45"/>
      <c r="M377" s="208" t="s">
        <v>19</v>
      </c>
      <c r="N377" s="209" t="s">
        <v>43</v>
      </c>
      <c r="O377" s="85"/>
      <c r="P377" s="210">
        <f>O377*H377</f>
        <v>0</v>
      </c>
      <c r="Q377" s="210">
        <v>0</v>
      </c>
      <c r="R377" s="210">
        <f>Q377*H377</f>
        <v>0</v>
      </c>
      <c r="S377" s="210">
        <v>0</v>
      </c>
      <c r="T377" s="211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12" t="s">
        <v>129</v>
      </c>
      <c r="AT377" s="212" t="s">
        <v>124</v>
      </c>
      <c r="AU377" s="212" t="s">
        <v>142</v>
      </c>
      <c r="AY377" s="18" t="s">
        <v>122</v>
      </c>
      <c r="BE377" s="213">
        <f>IF(N377="základní",J377,0)</f>
        <v>0</v>
      </c>
      <c r="BF377" s="213">
        <f>IF(N377="snížená",J377,0)</f>
        <v>0</v>
      </c>
      <c r="BG377" s="213">
        <f>IF(N377="zákl. přenesená",J377,0)</f>
        <v>0</v>
      </c>
      <c r="BH377" s="213">
        <f>IF(N377="sníž. přenesená",J377,0)</f>
        <v>0</v>
      </c>
      <c r="BI377" s="213">
        <f>IF(N377="nulová",J377,0)</f>
        <v>0</v>
      </c>
      <c r="BJ377" s="18" t="s">
        <v>80</v>
      </c>
      <c r="BK377" s="213">
        <f>ROUND(I377*H377,2)</f>
        <v>0</v>
      </c>
      <c r="BL377" s="18" t="s">
        <v>129</v>
      </c>
      <c r="BM377" s="212" t="s">
        <v>599</v>
      </c>
    </row>
    <row r="378" s="2" customFormat="1" ht="16.5" customHeight="1">
      <c r="A378" s="39"/>
      <c r="B378" s="40"/>
      <c r="C378" s="201" t="s">
        <v>600</v>
      </c>
      <c r="D378" s="201" t="s">
        <v>124</v>
      </c>
      <c r="E378" s="202" t="s">
        <v>601</v>
      </c>
      <c r="F378" s="203" t="s">
        <v>602</v>
      </c>
      <c r="G378" s="204" t="s">
        <v>127</v>
      </c>
      <c r="H378" s="205">
        <v>1</v>
      </c>
      <c r="I378" s="206"/>
      <c r="J378" s="207">
        <f>ROUND(I378*H378,2)</f>
        <v>0</v>
      </c>
      <c r="K378" s="203" t="s">
        <v>128</v>
      </c>
      <c r="L378" s="45"/>
      <c r="M378" s="208" t="s">
        <v>19</v>
      </c>
      <c r="N378" s="209" t="s">
        <v>43</v>
      </c>
      <c r="O378" s="85"/>
      <c r="P378" s="210">
        <f>O378*H378</f>
        <v>0</v>
      </c>
      <c r="Q378" s="210">
        <v>0.0060000000000000001</v>
      </c>
      <c r="R378" s="210">
        <f>Q378*H378</f>
        <v>0.0060000000000000001</v>
      </c>
      <c r="S378" s="210">
        <v>0</v>
      </c>
      <c r="T378" s="211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12" t="s">
        <v>129</v>
      </c>
      <c r="AT378" s="212" t="s">
        <v>124</v>
      </c>
      <c r="AU378" s="212" t="s">
        <v>142</v>
      </c>
      <c r="AY378" s="18" t="s">
        <v>122</v>
      </c>
      <c r="BE378" s="213">
        <f>IF(N378="základní",J378,0)</f>
        <v>0</v>
      </c>
      <c r="BF378" s="213">
        <f>IF(N378="snížená",J378,0)</f>
        <v>0</v>
      </c>
      <c r="BG378" s="213">
        <f>IF(N378="zákl. přenesená",J378,0)</f>
        <v>0</v>
      </c>
      <c r="BH378" s="213">
        <f>IF(N378="sníž. přenesená",J378,0)</f>
        <v>0</v>
      </c>
      <c r="BI378" s="213">
        <f>IF(N378="nulová",J378,0)</f>
        <v>0</v>
      </c>
      <c r="BJ378" s="18" t="s">
        <v>80</v>
      </c>
      <c r="BK378" s="213">
        <f>ROUND(I378*H378,2)</f>
        <v>0</v>
      </c>
      <c r="BL378" s="18" t="s">
        <v>129</v>
      </c>
      <c r="BM378" s="212" t="s">
        <v>603</v>
      </c>
    </row>
    <row r="379" s="2" customFormat="1">
      <c r="A379" s="39"/>
      <c r="B379" s="40"/>
      <c r="C379" s="41"/>
      <c r="D379" s="214" t="s">
        <v>131</v>
      </c>
      <c r="E379" s="41"/>
      <c r="F379" s="215" t="s">
        <v>604</v>
      </c>
      <c r="G379" s="41"/>
      <c r="H379" s="41"/>
      <c r="I379" s="216"/>
      <c r="J379" s="41"/>
      <c r="K379" s="41"/>
      <c r="L379" s="45"/>
      <c r="M379" s="217"/>
      <c r="N379" s="218"/>
      <c r="O379" s="85"/>
      <c r="P379" s="85"/>
      <c r="Q379" s="85"/>
      <c r="R379" s="85"/>
      <c r="S379" s="85"/>
      <c r="T379" s="86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T379" s="18" t="s">
        <v>131</v>
      </c>
      <c r="AU379" s="18" t="s">
        <v>142</v>
      </c>
    </row>
    <row r="380" s="14" customFormat="1">
      <c r="A380" s="14"/>
      <c r="B380" s="230"/>
      <c r="C380" s="231"/>
      <c r="D380" s="221" t="s">
        <v>133</v>
      </c>
      <c r="E380" s="232" t="s">
        <v>19</v>
      </c>
      <c r="F380" s="233" t="s">
        <v>605</v>
      </c>
      <c r="G380" s="231"/>
      <c r="H380" s="234">
        <v>1</v>
      </c>
      <c r="I380" s="235"/>
      <c r="J380" s="231"/>
      <c r="K380" s="231"/>
      <c r="L380" s="236"/>
      <c r="M380" s="237"/>
      <c r="N380" s="238"/>
      <c r="O380" s="238"/>
      <c r="P380" s="238"/>
      <c r="Q380" s="238"/>
      <c r="R380" s="238"/>
      <c r="S380" s="238"/>
      <c r="T380" s="239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0" t="s">
        <v>133</v>
      </c>
      <c r="AU380" s="240" t="s">
        <v>142</v>
      </c>
      <c r="AV380" s="14" t="s">
        <v>82</v>
      </c>
      <c r="AW380" s="14" t="s">
        <v>33</v>
      </c>
      <c r="AX380" s="14" t="s">
        <v>72</v>
      </c>
      <c r="AY380" s="240" t="s">
        <v>122</v>
      </c>
    </row>
    <row r="381" s="2" customFormat="1" ht="16.5" customHeight="1">
      <c r="A381" s="39"/>
      <c r="B381" s="40"/>
      <c r="C381" s="241" t="s">
        <v>606</v>
      </c>
      <c r="D381" s="241" t="s">
        <v>327</v>
      </c>
      <c r="E381" s="242" t="s">
        <v>607</v>
      </c>
      <c r="F381" s="243" t="s">
        <v>608</v>
      </c>
      <c r="G381" s="244" t="s">
        <v>127</v>
      </c>
      <c r="H381" s="245">
        <v>1</v>
      </c>
      <c r="I381" s="246"/>
      <c r="J381" s="247">
        <f>ROUND(I381*H381,2)</f>
        <v>0</v>
      </c>
      <c r="K381" s="243" t="s">
        <v>128</v>
      </c>
      <c r="L381" s="248"/>
      <c r="M381" s="249" t="s">
        <v>19</v>
      </c>
      <c r="N381" s="250" t="s">
        <v>43</v>
      </c>
      <c r="O381" s="85"/>
      <c r="P381" s="210">
        <f>O381*H381</f>
        <v>0</v>
      </c>
      <c r="Q381" s="210">
        <v>0.0012999999999999999</v>
      </c>
      <c r="R381" s="210">
        <f>Q381*H381</f>
        <v>0.0012999999999999999</v>
      </c>
      <c r="S381" s="210">
        <v>0</v>
      </c>
      <c r="T381" s="211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12" t="s">
        <v>183</v>
      </c>
      <c r="AT381" s="212" t="s">
        <v>327</v>
      </c>
      <c r="AU381" s="212" t="s">
        <v>142</v>
      </c>
      <c r="AY381" s="18" t="s">
        <v>122</v>
      </c>
      <c r="BE381" s="213">
        <f>IF(N381="základní",J381,0)</f>
        <v>0</v>
      </c>
      <c r="BF381" s="213">
        <f>IF(N381="snížená",J381,0)</f>
        <v>0</v>
      </c>
      <c r="BG381" s="213">
        <f>IF(N381="zákl. přenesená",J381,0)</f>
        <v>0</v>
      </c>
      <c r="BH381" s="213">
        <f>IF(N381="sníž. přenesená",J381,0)</f>
        <v>0</v>
      </c>
      <c r="BI381" s="213">
        <f>IF(N381="nulová",J381,0)</f>
        <v>0</v>
      </c>
      <c r="BJ381" s="18" t="s">
        <v>80</v>
      </c>
      <c r="BK381" s="213">
        <f>ROUND(I381*H381,2)</f>
        <v>0</v>
      </c>
      <c r="BL381" s="18" t="s">
        <v>129</v>
      </c>
      <c r="BM381" s="212" t="s">
        <v>609</v>
      </c>
    </row>
    <row r="382" s="14" customFormat="1">
      <c r="A382" s="14"/>
      <c r="B382" s="230"/>
      <c r="C382" s="231"/>
      <c r="D382" s="221" t="s">
        <v>133</v>
      </c>
      <c r="E382" s="232" t="s">
        <v>19</v>
      </c>
      <c r="F382" s="233" t="s">
        <v>605</v>
      </c>
      <c r="G382" s="231"/>
      <c r="H382" s="234">
        <v>1</v>
      </c>
      <c r="I382" s="235"/>
      <c r="J382" s="231"/>
      <c r="K382" s="231"/>
      <c r="L382" s="236"/>
      <c r="M382" s="237"/>
      <c r="N382" s="238"/>
      <c r="O382" s="238"/>
      <c r="P382" s="238"/>
      <c r="Q382" s="238"/>
      <c r="R382" s="238"/>
      <c r="S382" s="238"/>
      <c r="T382" s="239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0" t="s">
        <v>133</v>
      </c>
      <c r="AU382" s="240" t="s">
        <v>142</v>
      </c>
      <c r="AV382" s="14" t="s">
        <v>82</v>
      </c>
      <c r="AW382" s="14" t="s">
        <v>33</v>
      </c>
      <c r="AX382" s="14" t="s">
        <v>72</v>
      </c>
      <c r="AY382" s="240" t="s">
        <v>122</v>
      </c>
    </row>
    <row r="383" s="2" customFormat="1" ht="16.5" customHeight="1">
      <c r="A383" s="39"/>
      <c r="B383" s="40"/>
      <c r="C383" s="201" t="s">
        <v>610</v>
      </c>
      <c r="D383" s="201" t="s">
        <v>124</v>
      </c>
      <c r="E383" s="202" t="s">
        <v>611</v>
      </c>
      <c r="F383" s="203" t="s">
        <v>612</v>
      </c>
      <c r="G383" s="204" t="s">
        <v>127</v>
      </c>
      <c r="H383" s="205">
        <v>4</v>
      </c>
      <c r="I383" s="206"/>
      <c r="J383" s="207">
        <f>ROUND(I383*H383,2)</f>
        <v>0</v>
      </c>
      <c r="K383" s="203" t="s">
        <v>128</v>
      </c>
      <c r="L383" s="45"/>
      <c r="M383" s="208" t="s">
        <v>19</v>
      </c>
      <c r="N383" s="209" t="s">
        <v>43</v>
      </c>
      <c r="O383" s="85"/>
      <c r="P383" s="210">
        <f>O383*H383</f>
        <v>0</v>
      </c>
      <c r="Q383" s="210">
        <v>0.00069999999999999999</v>
      </c>
      <c r="R383" s="210">
        <f>Q383*H383</f>
        <v>0.0028</v>
      </c>
      <c r="S383" s="210">
        <v>0</v>
      </c>
      <c r="T383" s="211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12" t="s">
        <v>129</v>
      </c>
      <c r="AT383" s="212" t="s">
        <v>124</v>
      </c>
      <c r="AU383" s="212" t="s">
        <v>142</v>
      </c>
      <c r="AY383" s="18" t="s">
        <v>122</v>
      </c>
      <c r="BE383" s="213">
        <f>IF(N383="základní",J383,0)</f>
        <v>0</v>
      </c>
      <c r="BF383" s="213">
        <f>IF(N383="snížená",J383,0)</f>
        <v>0</v>
      </c>
      <c r="BG383" s="213">
        <f>IF(N383="zákl. přenesená",J383,0)</f>
        <v>0</v>
      </c>
      <c r="BH383" s="213">
        <f>IF(N383="sníž. přenesená",J383,0)</f>
        <v>0</v>
      </c>
      <c r="BI383" s="213">
        <f>IF(N383="nulová",J383,0)</f>
        <v>0</v>
      </c>
      <c r="BJ383" s="18" t="s">
        <v>80</v>
      </c>
      <c r="BK383" s="213">
        <f>ROUND(I383*H383,2)</f>
        <v>0</v>
      </c>
      <c r="BL383" s="18" t="s">
        <v>129</v>
      </c>
      <c r="BM383" s="212" t="s">
        <v>613</v>
      </c>
    </row>
    <row r="384" s="2" customFormat="1">
      <c r="A384" s="39"/>
      <c r="B384" s="40"/>
      <c r="C384" s="41"/>
      <c r="D384" s="214" t="s">
        <v>131</v>
      </c>
      <c r="E384" s="41"/>
      <c r="F384" s="215" t="s">
        <v>614</v>
      </c>
      <c r="G384" s="41"/>
      <c r="H384" s="41"/>
      <c r="I384" s="216"/>
      <c r="J384" s="41"/>
      <c r="K384" s="41"/>
      <c r="L384" s="45"/>
      <c r="M384" s="217"/>
      <c r="N384" s="218"/>
      <c r="O384" s="85"/>
      <c r="P384" s="85"/>
      <c r="Q384" s="85"/>
      <c r="R384" s="85"/>
      <c r="S384" s="85"/>
      <c r="T384" s="86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131</v>
      </c>
      <c r="AU384" s="18" t="s">
        <v>142</v>
      </c>
    </row>
    <row r="385" s="14" customFormat="1">
      <c r="A385" s="14"/>
      <c r="B385" s="230"/>
      <c r="C385" s="231"/>
      <c r="D385" s="221" t="s">
        <v>133</v>
      </c>
      <c r="E385" s="232" t="s">
        <v>19</v>
      </c>
      <c r="F385" s="233" t="s">
        <v>615</v>
      </c>
      <c r="G385" s="231"/>
      <c r="H385" s="234">
        <v>2</v>
      </c>
      <c r="I385" s="235"/>
      <c r="J385" s="231"/>
      <c r="K385" s="231"/>
      <c r="L385" s="236"/>
      <c r="M385" s="237"/>
      <c r="N385" s="238"/>
      <c r="O385" s="238"/>
      <c r="P385" s="238"/>
      <c r="Q385" s="238"/>
      <c r="R385" s="238"/>
      <c r="S385" s="238"/>
      <c r="T385" s="239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0" t="s">
        <v>133</v>
      </c>
      <c r="AU385" s="240" t="s">
        <v>142</v>
      </c>
      <c r="AV385" s="14" t="s">
        <v>82</v>
      </c>
      <c r="AW385" s="14" t="s">
        <v>33</v>
      </c>
      <c r="AX385" s="14" t="s">
        <v>72</v>
      </c>
      <c r="AY385" s="240" t="s">
        <v>122</v>
      </c>
    </row>
    <row r="386" s="14" customFormat="1">
      <c r="A386" s="14"/>
      <c r="B386" s="230"/>
      <c r="C386" s="231"/>
      <c r="D386" s="221" t="s">
        <v>133</v>
      </c>
      <c r="E386" s="232" t="s">
        <v>19</v>
      </c>
      <c r="F386" s="233" t="s">
        <v>616</v>
      </c>
      <c r="G386" s="231"/>
      <c r="H386" s="234">
        <v>2</v>
      </c>
      <c r="I386" s="235"/>
      <c r="J386" s="231"/>
      <c r="K386" s="231"/>
      <c r="L386" s="236"/>
      <c r="M386" s="237"/>
      <c r="N386" s="238"/>
      <c r="O386" s="238"/>
      <c r="P386" s="238"/>
      <c r="Q386" s="238"/>
      <c r="R386" s="238"/>
      <c r="S386" s="238"/>
      <c r="T386" s="239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0" t="s">
        <v>133</v>
      </c>
      <c r="AU386" s="240" t="s">
        <v>142</v>
      </c>
      <c r="AV386" s="14" t="s">
        <v>82</v>
      </c>
      <c r="AW386" s="14" t="s">
        <v>33</v>
      </c>
      <c r="AX386" s="14" t="s">
        <v>72</v>
      </c>
      <c r="AY386" s="240" t="s">
        <v>122</v>
      </c>
    </row>
    <row r="387" s="2" customFormat="1" ht="16.5" customHeight="1">
      <c r="A387" s="39"/>
      <c r="B387" s="40"/>
      <c r="C387" s="241" t="s">
        <v>617</v>
      </c>
      <c r="D387" s="241" t="s">
        <v>327</v>
      </c>
      <c r="E387" s="242" t="s">
        <v>618</v>
      </c>
      <c r="F387" s="243" t="s">
        <v>619</v>
      </c>
      <c r="G387" s="244" t="s">
        <v>127</v>
      </c>
      <c r="H387" s="245">
        <v>4</v>
      </c>
      <c r="I387" s="246"/>
      <c r="J387" s="247">
        <f>ROUND(I387*H387,2)</f>
        <v>0</v>
      </c>
      <c r="K387" s="243" t="s">
        <v>128</v>
      </c>
      <c r="L387" s="248"/>
      <c r="M387" s="249" t="s">
        <v>19</v>
      </c>
      <c r="N387" s="250" t="s">
        <v>43</v>
      </c>
      <c r="O387" s="85"/>
      <c r="P387" s="210">
        <f>O387*H387</f>
        <v>0</v>
      </c>
      <c r="Q387" s="210">
        <v>0.0012999999999999999</v>
      </c>
      <c r="R387" s="210">
        <f>Q387*H387</f>
        <v>0.0051999999999999998</v>
      </c>
      <c r="S387" s="210">
        <v>0</v>
      </c>
      <c r="T387" s="211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12" t="s">
        <v>183</v>
      </c>
      <c r="AT387" s="212" t="s">
        <v>327</v>
      </c>
      <c r="AU387" s="212" t="s">
        <v>142</v>
      </c>
      <c r="AY387" s="18" t="s">
        <v>122</v>
      </c>
      <c r="BE387" s="213">
        <f>IF(N387="základní",J387,0)</f>
        <v>0</v>
      </c>
      <c r="BF387" s="213">
        <f>IF(N387="snížená",J387,0)</f>
        <v>0</v>
      </c>
      <c r="BG387" s="213">
        <f>IF(N387="zákl. přenesená",J387,0)</f>
        <v>0</v>
      </c>
      <c r="BH387" s="213">
        <f>IF(N387="sníž. přenesená",J387,0)</f>
        <v>0</v>
      </c>
      <c r="BI387" s="213">
        <f>IF(N387="nulová",J387,0)</f>
        <v>0</v>
      </c>
      <c r="BJ387" s="18" t="s">
        <v>80</v>
      </c>
      <c r="BK387" s="213">
        <f>ROUND(I387*H387,2)</f>
        <v>0</v>
      </c>
      <c r="BL387" s="18" t="s">
        <v>129</v>
      </c>
      <c r="BM387" s="212" t="s">
        <v>620</v>
      </c>
    </row>
    <row r="388" s="14" customFormat="1">
      <c r="A388" s="14"/>
      <c r="B388" s="230"/>
      <c r="C388" s="231"/>
      <c r="D388" s="221" t="s">
        <v>133</v>
      </c>
      <c r="E388" s="232" t="s">
        <v>19</v>
      </c>
      <c r="F388" s="233" t="s">
        <v>615</v>
      </c>
      <c r="G388" s="231"/>
      <c r="H388" s="234">
        <v>2</v>
      </c>
      <c r="I388" s="235"/>
      <c r="J388" s="231"/>
      <c r="K388" s="231"/>
      <c r="L388" s="236"/>
      <c r="M388" s="237"/>
      <c r="N388" s="238"/>
      <c r="O388" s="238"/>
      <c r="P388" s="238"/>
      <c r="Q388" s="238"/>
      <c r="R388" s="238"/>
      <c r="S388" s="238"/>
      <c r="T388" s="239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0" t="s">
        <v>133</v>
      </c>
      <c r="AU388" s="240" t="s">
        <v>142</v>
      </c>
      <c r="AV388" s="14" t="s">
        <v>82</v>
      </c>
      <c r="AW388" s="14" t="s">
        <v>33</v>
      </c>
      <c r="AX388" s="14" t="s">
        <v>72</v>
      </c>
      <c r="AY388" s="240" t="s">
        <v>122</v>
      </c>
    </row>
    <row r="389" s="14" customFormat="1">
      <c r="A389" s="14"/>
      <c r="B389" s="230"/>
      <c r="C389" s="231"/>
      <c r="D389" s="221" t="s">
        <v>133</v>
      </c>
      <c r="E389" s="232" t="s">
        <v>19</v>
      </c>
      <c r="F389" s="233" t="s">
        <v>616</v>
      </c>
      <c r="G389" s="231"/>
      <c r="H389" s="234">
        <v>2</v>
      </c>
      <c r="I389" s="235"/>
      <c r="J389" s="231"/>
      <c r="K389" s="231"/>
      <c r="L389" s="236"/>
      <c r="M389" s="237"/>
      <c r="N389" s="238"/>
      <c r="O389" s="238"/>
      <c r="P389" s="238"/>
      <c r="Q389" s="238"/>
      <c r="R389" s="238"/>
      <c r="S389" s="238"/>
      <c r="T389" s="239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0" t="s">
        <v>133</v>
      </c>
      <c r="AU389" s="240" t="s">
        <v>142</v>
      </c>
      <c r="AV389" s="14" t="s">
        <v>82</v>
      </c>
      <c r="AW389" s="14" t="s">
        <v>33</v>
      </c>
      <c r="AX389" s="14" t="s">
        <v>72</v>
      </c>
      <c r="AY389" s="240" t="s">
        <v>122</v>
      </c>
    </row>
    <row r="390" s="2" customFormat="1" ht="16.5" customHeight="1">
      <c r="A390" s="39"/>
      <c r="B390" s="40"/>
      <c r="C390" s="201" t="s">
        <v>621</v>
      </c>
      <c r="D390" s="201" t="s">
        <v>124</v>
      </c>
      <c r="E390" s="202" t="s">
        <v>622</v>
      </c>
      <c r="F390" s="203" t="s">
        <v>623</v>
      </c>
      <c r="G390" s="204" t="s">
        <v>127</v>
      </c>
      <c r="H390" s="205">
        <v>4</v>
      </c>
      <c r="I390" s="206"/>
      <c r="J390" s="207">
        <f>ROUND(I390*H390,2)</f>
        <v>0</v>
      </c>
      <c r="K390" s="203" t="s">
        <v>128</v>
      </c>
      <c r="L390" s="45"/>
      <c r="M390" s="208" t="s">
        <v>19</v>
      </c>
      <c r="N390" s="209" t="s">
        <v>43</v>
      </c>
      <c r="O390" s="85"/>
      <c r="P390" s="210">
        <f>O390*H390</f>
        <v>0</v>
      </c>
      <c r="Q390" s="210">
        <v>0.10940999999999999</v>
      </c>
      <c r="R390" s="210">
        <f>Q390*H390</f>
        <v>0.43763999999999997</v>
      </c>
      <c r="S390" s="210">
        <v>0</v>
      </c>
      <c r="T390" s="211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12" t="s">
        <v>129</v>
      </c>
      <c r="AT390" s="212" t="s">
        <v>124</v>
      </c>
      <c r="AU390" s="212" t="s">
        <v>142</v>
      </c>
      <c r="AY390" s="18" t="s">
        <v>122</v>
      </c>
      <c r="BE390" s="213">
        <f>IF(N390="základní",J390,0)</f>
        <v>0</v>
      </c>
      <c r="BF390" s="213">
        <f>IF(N390="snížená",J390,0)</f>
        <v>0</v>
      </c>
      <c r="BG390" s="213">
        <f>IF(N390="zákl. přenesená",J390,0)</f>
        <v>0</v>
      </c>
      <c r="BH390" s="213">
        <f>IF(N390="sníž. přenesená",J390,0)</f>
        <v>0</v>
      </c>
      <c r="BI390" s="213">
        <f>IF(N390="nulová",J390,0)</f>
        <v>0</v>
      </c>
      <c r="BJ390" s="18" t="s">
        <v>80</v>
      </c>
      <c r="BK390" s="213">
        <f>ROUND(I390*H390,2)</f>
        <v>0</v>
      </c>
      <c r="BL390" s="18" t="s">
        <v>129</v>
      </c>
      <c r="BM390" s="212" t="s">
        <v>624</v>
      </c>
    </row>
    <row r="391" s="2" customFormat="1">
      <c r="A391" s="39"/>
      <c r="B391" s="40"/>
      <c r="C391" s="41"/>
      <c r="D391" s="214" t="s">
        <v>131</v>
      </c>
      <c r="E391" s="41"/>
      <c r="F391" s="215" t="s">
        <v>625</v>
      </c>
      <c r="G391" s="41"/>
      <c r="H391" s="41"/>
      <c r="I391" s="216"/>
      <c r="J391" s="41"/>
      <c r="K391" s="41"/>
      <c r="L391" s="45"/>
      <c r="M391" s="217"/>
      <c r="N391" s="218"/>
      <c r="O391" s="85"/>
      <c r="P391" s="85"/>
      <c r="Q391" s="85"/>
      <c r="R391" s="85"/>
      <c r="S391" s="85"/>
      <c r="T391" s="86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8" t="s">
        <v>131</v>
      </c>
      <c r="AU391" s="18" t="s">
        <v>142</v>
      </c>
    </row>
    <row r="392" s="2" customFormat="1" ht="16.5" customHeight="1">
      <c r="A392" s="39"/>
      <c r="B392" s="40"/>
      <c r="C392" s="241" t="s">
        <v>626</v>
      </c>
      <c r="D392" s="241" t="s">
        <v>327</v>
      </c>
      <c r="E392" s="242" t="s">
        <v>627</v>
      </c>
      <c r="F392" s="243" t="s">
        <v>628</v>
      </c>
      <c r="G392" s="244" t="s">
        <v>127</v>
      </c>
      <c r="H392" s="245">
        <v>4</v>
      </c>
      <c r="I392" s="246"/>
      <c r="J392" s="247">
        <f>ROUND(I392*H392,2)</f>
        <v>0</v>
      </c>
      <c r="K392" s="243" t="s">
        <v>128</v>
      </c>
      <c r="L392" s="248"/>
      <c r="M392" s="249" t="s">
        <v>19</v>
      </c>
      <c r="N392" s="250" t="s">
        <v>43</v>
      </c>
      <c r="O392" s="85"/>
      <c r="P392" s="210">
        <f>O392*H392</f>
        <v>0</v>
      </c>
      <c r="Q392" s="210">
        <v>0.0061000000000000004</v>
      </c>
      <c r="R392" s="210">
        <f>Q392*H392</f>
        <v>0.024400000000000002</v>
      </c>
      <c r="S392" s="210">
        <v>0</v>
      </c>
      <c r="T392" s="211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12" t="s">
        <v>183</v>
      </c>
      <c r="AT392" s="212" t="s">
        <v>327</v>
      </c>
      <c r="AU392" s="212" t="s">
        <v>142</v>
      </c>
      <c r="AY392" s="18" t="s">
        <v>122</v>
      </c>
      <c r="BE392" s="213">
        <f>IF(N392="základní",J392,0)</f>
        <v>0</v>
      </c>
      <c r="BF392" s="213">
        <f>IF(N392="snížená",J392,0)</f>
        <v>0</v>
      </c>
      <c r="BG392" s="213">
        <f>IF(N392="zákl. přenesená",J392,0)</f>
        <v>0</v>
      </c>
      <c r="BH392" s="213">
        <f>IF(N392="sníž. přenesená",J392,0)</f>
        <v>0</v>
      </c>
      <c r="BI392" s="213">
        <f>IF(N392="nulová",J392,0)</f>
        <v>0</v>
      </c>
      <c r="BJ392" s="18" t="s">
        <v>80</v>
      </c>
      <c r="BK392" s="213">
        <f>ROUND(I392*H392,2)</f>
        <v>0</v>
      </c>
      <c r="BL392" s="18" t="s">
        <v>129</v>
      </c>
      <c r="BM392" s="212" t="s">
        <v>629</v>
      </c>
    </row>
    <row r="393" s="2" customFormat="1" ht="16.5" customHeight="1">
      <c r="A393" s="39"/>
      <c r="B393" s="40"/>
      <c r="C393" s="241" t="s">
        <v>630</v>
      </c>
      <c r="D393" s="241" t="s">
        <v>327</v>
      </c>
      <c r="E393" s="242" t="s">
        <v>631</v>
      </c>
      <c r="F393" s="243" t="s">
        <v>632</v>
      </c>
      <c r="G393" s="244" t="s">
        <v>127</v>
      </c>
      <c r="H393" s="245">
        <v>4</v>
      </c>
      <c r="I393" s="246"/>
      <c r="J393" s="247">
        <f>ROUND(I393*H393,2)</f>
        <v>0</v>
      </c>
      <c r="K393" s="243" t="s">
        <v>128</v>
      </c>
      <c r="L393" s="248"/>
      <c r="M393" s="249" t="s">
        <v>19</v>
      </c>
      <c r="N393" s="250" t="s">
        <v>43</v>
      </c>
      <c r="O393" s="85"/>
      <c r="P393" s="210">
        <f>O393*H393</f>
        <v>0</v>
      </c>
      <c r="Q393" s="210">
        <v>0.00010000000000000001</v>
      </c>
      <c r="R393" s="210">
        <f>Q393*H393</f>
        <v>0.00040000000000000002</v>
      </c>
      <c r="S393" s="210">
        <v>0</v>
      </c>
      <c r="T393" s="211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12" t="s">
        <v>183</v>
      </c>
      <c r="AT393" s="212" t="s">
        <v>327</v>
      </c>
      <c r="AU393" s="212" t="s">
        <v>142</v>
      </c>
      <c r="AY393" s="18" t="s">
        <v>122</v>
      </c>
      <c r="BE393" s="213">
        <f>IF(N393="základní",J393,0)</f>
        <v>0</v>
      </c>
      <c r="BF393" s="213">
        <f>IF(N393="snížená",J393,0)</f>
        <v>0</v>
      </c>
      <c r="BG393" s="213">
        <f>IF(N393="zákl. přenesená",J393,0)</f>
        <v>0</v>
      </c>
      <c r="BH393" s="213">
        <f>IF(N393="sníž. přenesená",J393,0)</f>
        <v>0</v>
      </c>
      <c r="BI393" s="213">
        <f>IF(N393="nulová",J393,0)</f>
        <v>0</v>
      </c>
      <c r="BJ393" s="18" t="s">
        <v>80</v>
      </c>
      <c r="BK393" s="213">
        <f>ROUND(I393*H393,2)</f>
        <v>0</v>
      </c>
      <c r="BL393" s="18" t="s">
        <v>129</v>
      </c>
      <c r="BM393" s="212" t="s">
        <v>633</v>
      </c>
    </row>
    <row r="394" s="2" customFormat="1" ht="16.5" customHeight="1">
      <c r="A394" s="39"/>
      <c r="B394" s="40"/>
      <c r="C394" s="201" t="s">
        <v>634</v>
      </c>
      <c r="D394" s="201" t="s">
        <v>124</v>
      </c>
      <c r="E394" s="202" t="s">
        <v>635</v>
      </c>
      <c r="F394" s="203" t="s">
        <v>636</v>
      </c>
      <c r="G394" s="204" t="s">
        <v>127</v>
      </c>
      <c r="H394" s="205">
        <v>4</v>
      </c>
      <c r="I394" s="206"/>
      <c r="J394" s="207">
        <f>ROUND(I394*H394,2)</f>
        <v>0</v>
      </c>
      <c r="K394" s="203" t="s">
        <v>128</v>
      </c>
      <c r="L394" s="45"/>
      <c r="M394" s="208" t="s">
        <v>19</v>
      </c>
      <c r="N394" s="209" t="s">
        <v>43</v>
      </c>
      <c r="O394" s="85"/>
      <c r="P394" s="210">
        <f>O394*H394</f>
        <v>0</v>
      </c>
      <c r="Q394" s="210">
        <v>0</v>
      </c>
      <c r="R394" s="210">
        <f>Q394*H394</f>
        <v>0</v>
      </c>
      <c r="S394" s="210">
        <v>0</v>
      </c>
      <c r="T394" s="211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12" t="s">
        <v>129</v>
      </c>
      <c r="AT394" s="212" t="s">
        <v>124</v>
      </c>
      <c r="AU394" s="212" t="s">
        <v>142</v>
      </c>
      <c r="AY394" s="18" t="s">
        <v>122</v>
      </c>
      <c r="BE394" s="213">
        <f>IF(N394="základní",J394,0)</f>
        <v>0</v>
      </c>
      <c r="BF394" s="213">
        <f>IF(N394="snížená",J394,0)</f>
        <v>0</v>
      </c>
      <c r="BG394" s="213">
        <f>IF(N394="zákl. přenesená",J394,0)</f>
        <v>0</v>
      </c>
      <c r="BH394" s="213">
        <f>IF(N394="sníž. přenesená",J394,0)</f>
        <v>0</v>
      </c>
      <c r="BI394" s="213">
        <f>IF(N394="nulová",J394,0)</f>
        <v>0</v>
      </c>
      <c r="BJ394" s="18" t="s">
        <v>80</v>
      </c>
      <c r="BK394" s="213">
        <f>ROUND(I394*H394,2)</f>
        <v>0</v>
      </c>
      <c r="BL394" s="18" t="s">
        <v>129</v>
      </c>
      <c r="BM394" s="212" t="s">
        <v>637</v>
      </c>
    </row>
    <row r="395" s="2" customFormat="1">
      <c r="A395" s="39"/>
      <c r="B395" s="40"/>
      <c r="C395" s="41"/>
      <c r="D395" s="214" t="s">
        <v>131</v>
      </c>
      <c r="E395" s="41"/>
      <c r="F395" s="215" t="s">
        <v>638</v>
      </c>
      <c r="G395" s="41"/>
      <c r="H395" s="41"/>
      <c r="I395" s="216"/>
      <c r="J395" s="41"/>
      <c r="K395" s="41"/>
      <c r="L395" s="45"/>
      <c r="M395" s="217"/>
      <c r="N395" s="218"/>
      <c r="O395" s="85"/>
      <c r="P395" s="85"/>
      <c r="Q395" s="85"/>
      <c r="R395" s="85"/>
      <c r="S395" s="85"/>
      <c r="T395" s="86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T395" s="18" t="s">
        <v>131</v>
      </c>
      <c r="AU395" s="18" t="s">
        <v>142</v>
      </c>
    </row>
    <row r="396" s="2" customFormat="1" ht="16.5" customHeight="1">
      <c r="A396" s="39"/>
      <c r="B396" s="40"/>
      <c r="C396" s="241" t="s">
        <v>639</v>
      </c>
      <c r="D396" s="241" t="s">
        <v>327</v>
      </c>
      <c r="E396" s="242" t="s">
        <v>640</v>
      </c>
      <c r="F396" s="243" t="s">
        <v>641</v>
      </c>
      <c r="G396" s="244" t="s">
        <v>127</v>
      </c>
      <c r="H396" s="245">
        <v>4</v>
      </c>
      <c r="I396" s="246"/>
      <c r="J396" s="247">
        <f>ROUND(I396*H396,2)</f>
        <v>0</v>
      </c>
      <c r="K396" s="243" t="s">
        <v>128</v>
      </c>
      <c r="L396" s="248"/>
      <c r="M396" s="249" t="s">
        <v>19</v>
      </c>
      <c r="N396" s="250" t="s">
        <v>43</v>
      </c>
      <c r="O396" s="85"/>
      <c r="P396" s="210">
        <f>O396*H396</f>
        <v>0</v>
      </c>
      <c r="Q396" s="210">
        <v>0.00035</v>
      </c>
      <c r="R396" s="210">
        <f>Q396*H396</f>
        <v>0.0014</v>
      </c>
      <c r="S396" s="210">
        <v>0</v>
      </c>
      <c r="T396" s="211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12" t="s">
        <v>183</v>
      </c>
      <c r="AT396" s="212" t="s">
        <v>327</v>
      </c>
      <c r="AU396" s="212" t="s">
        <v>142</v>
      </c>
      <c r="AY396" s="18" t="s">
        <v>122</v>
      </c>
      <c r="BE396" s="213">
        <f>IF(N396="základní",J396,0)</f>
        <v>0</v>
      </c>
      <c r="BF396" s="213">
        <f>IF(N396="snížená",J396,0)</f>
        <v>0</v>
      </c>
      <c r="BG396" s="213">
        <f>IF(N396="zákl. přenesená",J396,0)</f>
        <v>0</v>
      </c>
      <c r="BH396" s="213">
        <f>IF(N396="sníž. přenesená",J396,0)</f>
        <v>0</v>
      </c>
      <c r="BI396" s="213">
        <f>IF(N396="nulová",J396,0)</f>
        <v>0</v>
      </c>
      <c r="BJ396" s="18" t="s">
        <v>80</v>
      </c>
      <c r="BK396" s="213">
        <f>ROUND(I396*H396,2)</f>
        <v>0</v>
      </c>
      <c r="BL396" s="18" t="s">
        <v>129</v>
      </c>
      <c r="BM396" s="212" t="s">
        <v>642</v>
      </c>
    </row>
    <row r="397" s="2" customFormat="1" ht="24.15" customHeight="1">
      <c r="A397" s="39"/>
      <c r="B397" s="40"/>
      <c r="C397" s="201" t="s">
        <v>643</v>
      </c>
      <c r="D397" s="201" t="s">
        <v>124</v>
      </c>
      <c r="E397" s="202" t="s">
        <v>644</v>
      </c>
      <c r="F397" s="203" t="s">
        <v>645</v>
      </c>
      <c r="G397" s="204" t="s">
        <v>425</v>
      </c>
      <c r="H397" s="205">
        <v>20</v>
      </c>
      <c r="I397" s="206"/>
      <c r="J397" s="207">
        <f>ROUND(I397*H397,2)</f>
        <v>0</v>
      </c>
      <c r="K397" s="203" t="s">
        <v>128</v>
      </c>
      <c r="L397" s="45"/>
      <c r="M397" s="208" t="s">
        <v>19</v>
      </c>
      <c r="N397" s="209" t="s">
        <v>43</v>
      </c>
      <c r="O397" s="85"/>
      <c r="P397" s="210">
        <f>O397*H397</f>
        <v>0</v>
      </c>
      <c r="Q397" s="210">
        <v>0.2195</v>
      </c>
      <c r="R397" s="210">
        <f>Q397*H397</f>
        <v>4.3899999999999997</v>
      </c>
      <c r="S397" s="210">
        <v>0</v>
      </c>
      <c r="T397" s="211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12" t="s">
        <v>129</v>
      </c>
      <c r="AT397" s="212" t="s">
        <v>124</v>
      </c>
      <c r="AU397" s="212" t="s">
        <v>142</v>
      </c>
      <c r="AY397" s="18" t="s">
        <v>122</v>
      </c>
      <c r="BE397" s="213">
        <f>IF(N397="základní",J397,0)</f>
        <v>0</v>
      </c>
      <c r="BF397" s="213">
        <f>IF(N397="snížená",J397,0)</f>
        <v>0</v>
      </c>
      <c r="BG397" s="213">
        <f>IF(N397="zákl. přenesená",J397,0)</f>
        <v>0</v>
      </c>
      <c r="BH397" s="213">
        <f>IF(N397="sníž. přenesená",J397,0)</f>
        <v>0</v>
      </c>
      <c r="BI397" s="213">
        <f>IF(N397="nulová",J397,0)</f>
        <v>0</v>
      </c>
      <c r="BJ397" s="18" t="s">
        <v>80</v>
      </c>
      <c r="BK397" s="213">
        <f>ROUND(I397*H397,2)</f>
        <v>0</v>
      </c>
      <c r="BL397" s="18" t="s">
        <v>129</v>
      </c>
      <c r="BM397" s="212" t="s">
        <v>646</v>
      </c>
    </row>
    <row r="398" s="2" customFormat="1">
      <c r="A398" s="39"/>
      <c r="B398" s="40"/>
      <c r="C398" s="41"/>
      <c r="D398" s="214" t="s">
        <v>131</v>
      </c>
      <c r="E398" s="41"/>
      <c r="F398" s="215" t="s">
        <v>647</v>
      </c>
      <c r="G398" s="41"/>
      <c r="H398" s="41"/>
      <c r="I398" s="216"/>
      <c r="J398" s="41"/>
      <c r="K398" s="41"/>
      <c r="L398" s="45"/>
      <c r="M398" s="217"/>
      <c r="N398" s="218"/>
      <c r="O398" s="85"/>
      <c r="P398" s="85"/>
      <c r="Q398" s="85"/>
      <c r="R398" s="85"/>
      <c r="S398" s="85"/>
      <c r="T398" s="86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T398" s="18" t="s">
        <v>131</v>
      </c>
      <c r="AU398" s="18" t="s">
        <v>142</v>
      </c>
    </row>
    <row r="399" s="14" customFormat="1">
      <c r="A399" s="14"/>
      <c r="B399" s="230"/>
      <c r="C399" s="231"/>
      <c r="D399" s="221" t="s">
        <v>133</v>
      </c>
      <c r="E399" s="232" t="s">
        <v>19</v>
      </c>
      <c r="F399" s="233" t="s">
        <v>648</v>
      </c>
      <c r="G399" s="231"/>
      <c r="H399" s="234">
        <v>8</v>
      </c>
      <c r="I399" s="235"/>
      <c r="J399" s="231"/>
      <c r="K399" s="231"/>
      <c r="L399" s="236"/>
      <c r="M399" s="237"/>
      <c r="N399" s="238"/>
      <c r="O399" s="238"/>
      <c r="P399" s="238"/>
      <c r="Q399" s="238"/>
      <c r="R399" s="238"/>
      <c r="S399" s="238"/>
      <c r="T399" s="239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0" t="s">
        <v>133</v>
      </c>
      <c r="AU399" s="240" t="s">
        <v>142</v>
      </c>
      <c r="AV399" s="14" t="s">
        <v>82</v>
      </c>
      <c r="AW399" s="14" t="s">
        <v>33</v>
      </c>
      <c r="AX399" s="14" t="s">
        <v>72</v>
      </c>
      <c r="AY399" s="240" t="s">
        <v>122</v>
      </c>
    </row>
    <row r="400" s="14" customFormat="1">
      <c r="A400" s="14"/>
      <c r="B400" s="230"/>
      <c r="C400" s="231"/>
      <c r="D400" s="221" t="s">
        <v>133</v>
      </c>
      <c r="E400" s="232" t="s">
        <v>19</v>
      </c>
      <c r="F400" s="233" t="s">
        <v>649</v>
      </c>
      <c r="G400" s="231"/>
      <c r="H400" s="234">
        <v>12</v>
      </c>
      <c r="I400" s="235"/>
      <c r="J400" s="231"/>
      <c r="K400" s="231"/>
      <c r="L400" s="236"/>
      <c r="M400" s="237"/>
      <c r="N400" s="238"/>
      <c r="O400" s="238"/>
      <c r="P400" s="238"/>
      <c r="Q400" s="238"/>
      <c r="R400" s="238"/>
      <c r="S400" s="238"/>
      <c r="T400" s="239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0" t="s">
        <v>133</v>
      </c>
      <c r="AU400" s="240" t="s">
        <v>142</v>
      </c>
      <c r="AV400" s="14" t="s">
        <v>82</v>
      </c>
      <c r="AW400" s="14" t="s">
        <v>33</v>
      </c>
      <c r="AX400" s="14" t="s">
        <v>72</v>
      </c>
      <c r="AY400" s="240" t="s">
        <v>122</v>
      </c>
    </row>
    <row r="401" s="2" customFormat="1" ht="16.5" customHeight="1">
      <c r="A401" s="39"/>
      <c r="B401" s="40"/>
      <c r="C401" s="241" t="s">
        <v>650</v>
      </c>
      <c r="D401" s="241" t="s">
        <v>327</v>
      </c>
      <c r="E401" s="242" t="s">
        <v>651</v>
      </c>
      <c r="F401" s="243" t="s">
        <v>652</v>
      </c>
      <c r="G401" s="244" t="s">
        <v>425</v>
      </c>
      <c r="H401" s="245">
        <v>20.399999999999999</v>
      </c>
      <c r="I401" s="246"/>
      <c r="J401" s="247">
        <f>ROUND(I401*H401,2)</f>
        <v>0</v>
      </c>
      <c r="K401" s="243" t="s">
        <v>128</v>
      </c>
      <c r="L401" s="248"/>
      <c r="M401" s="249" t="s">
        <v>19</v>
      </c>
      <c r="N401" s="250" t="s">
        <v>43</v>
      </c>
      <c r="O401" s="85"/>
      <c r="P401" s="210">
        <f>O401*H401</f>
        <v>0</v>
      </c>
      <c r="Q401" s="210">
        <v>0.048300000000000003</v>
      </c>
      <c r="R401" s="210">
        <f>Q401*H401</f>
        <v>0.98531999999999997</v>
      </c>
      <c r="S401" s="210">
        <v>0</v>
      </c>
      <c r="T401" s="211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12" t="s">
        <v>183</v>
      </c>
      <c r="AT401" s="212" t="s">
        <v>327</v>
      </c>
      <c r="AU401" s="212" t="s">
        <v>142</v>
      </c>
      <c r="AY401" s="18" t="s">
        <v>122</v>
      </c>
      <c r="BE401" s="213">
        <f>IF(N401="základní",J401,0)</f>
        <v>0</v>
      </c>
      <c r="BF401" s="213">
        <f>IF(N401="snížená",J401,0)</f>
        <v>0</v>
      </c>
      <c r="BG401" s="213">
        <f>IF(N401="zákl. přenesená",J401,0)</f>
        <v>0</v>
      </c>
      <c r="BH401" s="213">
        <f>IF(N401="sníž. přenesená",J401,0)</f>
        <v>0</v>
      </c>
      <c r="BI401" s="213">
        <f>IF(N401="nulová",J401,0)</f>
        <v>0</v>
      </c>
      <c r="BJ401" s="18" t="s">
        <v>80</v>
      </c>
      <c r="BK401" s="213">
        <f>ROUND(I401*H401,2)</f>
        <v>0</v>
      </c>
      <c r="BL401" s="18" t="s">
        <v>129</v>
      </c>
      <c r="BM401" s="212" t="s">
        <v>653</v>
      </c>
    </row>
    <row r="402" s="14" customFormat="1">
      <c r="A402" s="14"/>
      <c r="B402" s="230"/>
      <c r="C402" s="231"/>
      <c r="D402" s="221" t="s">
        <v>133</v>
      </c>
      <c r="E402" s="231"/>
      <c r="F402" s="233" t="s">
        <v>654</v>
      </c>
      <c r="G402" s="231"/>
      <c r="H402" s="234">
        <v>20.399999999999999</v>
      </c>
      <c r="I402" s="235"/>
      <c r="J402" s="231"/>
      <c r="K402" s="231"/>
      <c r="L402" s="236"/>
      <c r="M402" s="237"/>
      <c r="N402" s="238"/>
      <c r="O402" s="238"/>
      <c r="P402" s="238"/>
      <c r="Q402" s="238"/>
      <c r="R402" s="238"/>
      <c r="S402" s="238"/>
      <c r="T402" s="239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0" t="s">
        <v>133</v>
      </c>
      <c r="AU402" s="240" t="s">
        <v>142</v>
      </c>
      <c r="AV402" s="14" t="s">
        <v>82</v>
      </c>
      <c r="AW402" s="14" t="s">
        <v>4</v>
      </c>
      <c r="AX402" s="14" t="s">
        <v>80</v>
      </c>
      <c r="AY402" s="240" t="s">
        <v>122</v>
      </c>
    </row>
    <row r="403" s="2" customFormat="1" ht="24.15" customHeight="1">
      <c r="A403" s="39"/>
      <c r="B403" s="40"/>
      <c r="C403" s="201" t="s">
        <v>655</v>
      </c>
      <c r="D403" s="201" t="s">
        <v>124</v>
      </c>
      <c r="E403" s="202" t="s">
        <v>656</v>
      </c>
      <c r="F403" s="203" t="s">
        <v>657</v>
      </c>
      <c r="G403" s="204" t="s">
        <v>425</v>
      </c>
      <c r="H403" s="205">
        <v>700</v>
      </c>
      <c r="I403" s="206"/>
      <c r="J403" s="207">
        <f>ROUND(I403*H403,2)</f>
        <v>0</v>
      </c>
      <c r="K403" s="203" t="s">
        <v>128</v>
      </c>
      <c r="L403" s="45"/>
      <c r="M403" s="208" t="s">
        <v>19</v>
      </c>
      <c r="N403" s="209" t="s">
        <v>43</v>
      </c>
      <c r="O403" s="85"/>
      <c r="P403" s="210">
        <f>O403*H403</f>
        <v>0</v>
      </c>
      <c r="Q403" s="210">
        <v>0.16850000000000001</v>
      </c>
      <c r="R403" s="210">
        <f>Q403*H403</f>
        <v>117.95</v>
      </c>
      <c r="S403" s="210">
        <v>0</v>
      </c>
      <c r="T403" s="211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12" t="s">
        <v>129</v>
      </c>
      <c r="AT403" s="212" t="s">
        <v>124</v>
      </c>
      <c r="AU403" s="212" t="s">
        <v>142</v>
      </c>
      <c r="AY403" s="18" t="s">
        <v>122</v>
      </c>
      <c r="BE403" s="213">
        <f>IF(N403="základní",J403,0)</f>
        <v>0</v>
      </c>
      <c r="BF403" s="213">
        <f>IF(N403="snížená",J403,0)</f>
        <v>0</v>
      </c>
      <c r="BG403" s="213">
        <f>IF(N403="zákl. přenesená",J403,0)</f>
        <v>0</v>
      </c>
      <c r="BH403" s="213">
        <f>IF(N403="sníž. přenesená",J403,0)</f>
        <v>0</v>
      </c>
      <c r="BI403" s="213">
        <f>IF(N403="nulová",J403,0)</f>
        <v>0</v>
      </c>
      <c r="BJ403" s="18" t="s">
        <v>80</v>
      </c>
      <c r="BK403" s="213">
        <f>ROUND(I403*H403,2)</f>
        <v>0</v>
      </c>
      <c r="BL403" s="18" t="s">
        <v>129</v>
      </c>
      <c r="BM403" s="212" t="s">
        <v>658</v>
      </c>
    </row>
    <row r="404" s="2" customFormat="1">
      <c r="A404" s="39"/>
      <c r="B404" s="40"/>
      <c r="C404" s="41"/>
      <c r="D404" s="214" t="s">
        <v>131</v>
      </c>
      <c r="E404" s="41"/>
      <c r="F404" s="215" t="s">
        <v>659</v>
      </c>
      <c r="G404" s="41"/>
      <c r="H404" s="41"/>
      <c r="I404" s="216"/>
      <c r="J404" s="41"/>
      <c r="K404" s="41"/>
      <c r="L404" s="45"/>
      <c r="M404" s="217"/>
      <c r="N404" s="218"/>
      <c r="O404" s="85"/>
      <c r="P404" s="85"/>
      <c r="Q404" s="85"/>
      <c r="R404" s="85"/>
      <c r="S404" s="85"/>
      <c r="T404" s="86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T404" s="18" t="s">
        <v>131</v>
      </c>
      <c r="AU404" s="18" t="s">
        <v>142</v>
      </c>
    </row>
    <row r="405" s="14" customFormat="1">
      <c r="A405" s="14"/>
      <c r="B405" s="230"/>
      <c r="C405" s="231"/>
      <c r="D405" s="221" t="s">
        <v>133</v>
      </c>
      <c r="E405" s="232" t="s">
        <v>19</v>
      </c>
      <c r="F405" s="233" t="s">
        <v>660</v>
      </c>
      <c r="G405" s="231"/>
      <c r="H405" s="234">
        <v>700</v>
      </c>
      <c r="I405" s="235"/>
      <c r="J405" s="231"/>
      <c r="K405" s="231"/>
      <c r="L405" s="236"/>
      <c r="M405" s="237"/>
      <c r="N405" s="238"/>
      <c r="O405" s="238"/>
      <c r="P405" s="238"/>
      <c r="Q405" s="238"/>
      <c r="R405" s="238"/>
      <c r="S405" s="238"/>
      <c r="T405" s="239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0" t="s">
        <v>133</v>
      </c>
      <c r="AU405" s="240" t="s">
        <v>142</v>
      </c>
      <c r="AV405" s="14" t="s">
        <v>82</v>
      </c>
      <c r="AW405" s="14" t="s">
        <v>33</v>
      </c>
      <c r="AX405" s="14" t="s">
        <v>72</v>
      </c>
      <c r="AY405" s="240" t="s">
        <v>122</v>
      </c>
    </row>
    <row r="406" s="2" customFormat="1" ht="16.5" customHeight="1">
      <c r="A406" s="39"/>
      <c r="B406" s="40"/>
      <c r="C406" s="241" t="s">
        <v>661</v>
      </c>
      <c r="D406" s="241" t="s">
        <v>327</v>
      </c>
      <c r="E406" s="242" t="s">
        <v>662</v>
      </c>
      <c r="F406" s="243" t="s">
        <v>663</v>
      </c>
      <c r="G406" s="244" t="s">
        <v>425</v>
      </c>
      <c r="H406" s="245">
        <v>714</v>
      </c>
      <c r="I406" s="246"/>
      <c r="J406" s="247">
        <f>ROUND(I406*H406,2)</f>
        <v>0</v>
      </c>
      <c r="K406" s="243" t="s">
        <v>128</v>
      </c>
      <c r="L406" s="248"/>
      <c r="M406" s="249" t="s">
        <v>19</v>
      </c>
      <c r="N406" s="250" t="s">
        <v>43</v>
      </c>
      <c r="O406" s="85"/>
      <c r="P406" s="210">
        <f>O406*H406</f>
        <v>0</v>
      </c>
      <c r="Q406" s="210">
        <v>0.056000000000000001</v>
      </c>
      <c r="R406" s="210">
        <f>Q406*H406</f>
        <v>39.984000000000002</v>
      </c>
      <c r="S406" s="210">
        <v>0</v>
      </c>
      <c r="T406" s="211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12" t="s">
        <v>183</v>
      </c>
      <c r="AT406" s="212" t="s">
        <v>327</v>
      </c>
      <c r="AU406" s="212" t="s">
        <v>142</v>
      </c>
      <c r="AY406" s="18" t="s">
        <v>122</v>
      </c>
      <c r="BE406" s="213">
        <f>IF(N406="základní",J406,0)</f>
        <v>0</v>
      </c>
      <c r="BF406" s="213">
        <f>IF(N406="snížená",J406,0)</f>
        <v>0</v>
      </c>
      <c r="BG406" s="213">
        <f>IF(N406="zákl. přenesená",J406,0)</f>
        <v>0</v>
      </c>
      <c r="BH406" s="213">
        <f>IF(N406="sníž. přenesená",J406,0)</f>
        <v>0</v>
      </c>
      <c r="BI406" s="213">
        <f>IF(N406="nulová",J406,0)</f>
        <v>0</v>
      </c>
      <c r="BJ406" s="18" t="s">
        <v>80</v>
      </c>
      <c r="BK406" s="213">
        <f>ROUND(I406*H406,2)</f>
        <v>0</v>
      </c>
      <c r="BL406" s="18" t="s">
        <v>129</v>
      </c>
      <c r="BM406" s="212" t="s">
        <v>664</v>
      </c>
    </row>
    <row r="407" s="14" customFormat="1">
      <c r="A407" s="14"/>
      <c r="B407" s="230"/>
      <c r="C407" s="231"/>
      <c r="D407" s="221" t="s">
        <v>133</v>
      </c>
      <c r="E407" s="231"/>
      <c r="F407" s="233" t="s">
        <v>665</v>
      </c>
      <c r="G407" s="231"/>
      <c r="H407" s="234">
        <v>714</v>
      </c>
      <c r="I407" s="235"/>
      <c r="J407" s="231"/>
      <c r="K407" s="231"/>
      <c r="L407" s="236"/>
      <c r="M407" s="237"/>
      <c r="N407" s="238"/>
      <c r="O407" s="238"/>
      <c r="P407" s="238"/>
      <c r="Q407" s="238"/>
      <c r="R407" s="238"/>
      <c r="S407" s="238"/>
      <c r="T407" s="239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0" t="s">
        <v>133</v>
      </c>
      <c r="AU407" s="240" t="s">
        <v>142</v>
      </c>
      <c r="AV407" s="14" t="s">
        <v>82</v>
      </c>
      <c r="AW407" s="14" t="s">
        <v>4</v>
      </c>
      <c r="AX407" s="14" t="s">
        <v>80</v>
      </c>
      <c r="AY407" s="240" t="s">
        <v>122</v>
      </c>
    </row>
    <row r="408" s="2" customFormat="1" ht="16.5" customHeight="1">
      <c r="A408" s="39"/>
      <c r="B408" s="40"/>
      <c r="C408" s="201" t="s">
        <v>666</v>
      </c>
      <c r="D408" s="201" t="s">
        <v>124</v>
      </c>
      <c r="E408" s="202" t="s">
        <v>667</v>
      </c>
      <c r="F408" s="203" t="s">
        <v>668</v>
      </c>
      <c r="G408" s="204" t="s">
        <v>186</v>
      </c>
      <c r="H408" s="205">
        <v>16.199999999999999</v>
      </c>
      <c r="I408" s="206"/>
      <c r="J408" s="207">
        <f>ROUND(I408*H408,2)</f>
        <v>0</v>
      </c>
      <c r="K408" s="203" t="s">
        <v>128</v>
      </c>
      <c r="L408" s="45"/>
      <c r="M408" s="208" t="s">
        <v>19</v>
      </c>
      <c r="N408" s="209" t="s">
        <v>43</v>
      </c>
      <c r="O408" s="85"/>
      <c r="P408" s="210">
        <f>O408*H408</f>
        <v>0</v>
      </c>
      <c r="Q408" s="210">
        <v>2.2563399999999998</v>
      </c>
      <c r="R408" s="210">
        <f>Q408*H408</f>
        <v>36.552707999999996</v>
      </c>
      <c r="S408" s="210">
        <v>0</v>
      </c>
      <c r="T408" s="211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12" t="s">
        <v>129</v>
      </c>
      <c r="AT408" s="212" t="s">
        <v>124</v>
      </c>
      <c r="AU408" s="212" t="s">
        <v>142</v>
      </c>
      <c r="AY408" s="18" t="s">
        <v>122</v>
      </c>
      <c r="BE408" s="213">
        <f>IF(N408="základní",J408,0)</f>
        <v>0</v>
      </c>
      <c r="BF408" s="213">
        <f>IF(N408="snížená",J408,0)</f>
        <v>0</v>
      </c>
      <c r="BG408" s="213">
        <f>IF(N408="zákl. přenesená",J408,0)</f>
        <v>0</v>
      </c>
      <c r="BH408" s="213">
        <f>IF(N408="sníž. přenesená",J408,0)</f>
        <v>0</v>
      </c>
      <c r="BI408" s="213">
        <f>IF(N408="nulová",J408,0)</f>
        <v>0</v>
      </c>
      <c r="BJ408" s="18" t="s">
        <v>80</v>
      </c>
      <c r="BK408" s="213">
        <f>ROUND(I408*H408,2)</f>
        <v>0</v>
      </c>
      <c r="BL408" s="18" t="s">
        <v>129</v>
      </c>
      <c r="BM408" s="212" t="s">
        <v>669</v>
      </c>
    </row>
    <row r="409" s="2" customFormat="1">
      <c r="A409" s="39"/>
      <c r="B409" s="40"/>
      <c r="C409" s="41"/>
      <c r="D409" s="214" t="s">
        <v>131</v>
      </c>
      <c r="E409" s="41"/>
      <c r="F409" s="215" t="s">
        <v>670</v>
      </c>
      <c r="G409" s="41"/>
      <c r="H409" s="41"/>
      <c r="I409" s="216"/>
      <c r="J409" s="41"/>
      <c r="K409" s="41"/>
      <c r="L409" s="45"/>
      <c r="M409" s="217"/>
      <c r="N409" s="218"/>
      <c r="O409" s="85"/>
      <c r="P409" s="85"/>
      <c r="Q409" s="85"/>
      <c r="R409" s="85"/>
      <c r="S409" s="85"/>
      <c r="T409" s="86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T409" s="18" t="s">
        <v>131</v>
      </c>
      <c r="AU409" s="18" t="s">
        <v>142</v>
      </c>
    </row>
    <row r="410" s="14" customFormat="1">
      <c r="A410" s="14"/>
      <c r="B410" s="230"/>
      <c r="C410" s="231"/>
      <c r="D410" s="221" t="s">
        <v>133</v>
      </c>
      <c r="E410" s="232" t="s">
        <v>19</v>
      </c>
      <c r="F410" s="233" t="s">
        <v>671</v>
      </c>
      <c r="G410" s="231"/>
      <c r="H410" s="234">
        <v>16.199999999999999</v>
      </c>
      <c r="I410" s="235"/>
      <c r="J410" s="231"/>
      <c r="K410" s="231"/>
      <c r="L410" s="236"/>
      <c r="M410" s="237"/>
      <c r="N410" s="238"/>
      <c r="O410" s="238"/>
      <c r="P410" s="238"/>
      <c r="Q410" s="238"/>
      <c r="R410" s="238"/>
      <c r="S410" s="238"/>
      <c r="T410" s="239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0" t="s">
        <v>133</v>
      </c>
      <c r="AU410" s="240" t="s">
        <v>142</v>
      </c>
      <c r="AV410" s="14" t="s">
        <v>82</v>
      </c>
      <c r="AW410" s="14" t="s">
        <v>33</v>
      </c>
      <c r="AX410" s="14" t="s">
        <v>72</v>
      </c>
      <c r="AY410" s="240" t="s">
        <v>122</v>
      </c>
    </row>
    <row r="411" s="2" customFormat="1" ht="24.15" customHeight="1">
      <c r="A411" s="39"/>
      <c r="B411" s="40"/>
      <c r="C411" s="201" t="s">
        <v>587</v>
      </c>
      <c r="D411" s="201" t="s">
        <v>124</v>
      </c>
      <c r="E411" s="202" t="s">
        <v>672</v>
      </c>
      <c r="F411" s="203" t="s">
        <v>673</v>
      </c>
      <c r="G411" s="204" t="s">
        <v>425</v>
      </c>
      <c r="H411" s="205">
        <v>7.5</v>
      </c>
      <c r="I411" s="206"/>
      <c r="J411" s="207">
        <f>ROUND(I411*H411,2)</f>
        <v>0</v>
      </c>
      <c r="K411" s="203" t="s">
        <v>128</v>
      </c>
      <c r="L411" s="45"/>
      <c r="M411" s="208" t="s">
        <v>19</v>
      </c>
      <c r="N411" s="209" t="s">
        <v>43</v>
      </c>
      <c r="O411" s="85"/>
      <c r="P411" s="210">
        <f>O411*H411</f>
        <v>0</v>
      </c>
      <c r="Q411" s="210">
        <v>0.00017000000000000001</v>
      </c>
      <c r="R411" s="210">
        <f>Q411*H411</f>
        <v>0.0012750000000000001</v>
      </c>
      <c r="S411" s="210">
        <v>0</v>
      </c>
      <c r="T411" s="211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12" t="s">
        <v>129</v>
      </c>
      <c r="AT411" s="212" t="s">
        <v>124</v>
      </c>
      <c r="AU411" s="212" t="s">
        <v>142</v>
      </c>
      <c r="AY411" s="18" t="s">
        <v>122</v>
      </c>
      <c r="BE411" s="213">
        <f>IF(N411="základní",J411,0)</f>
        <v>0</v>
      </c>
      <c r="BF411" s="213">
        <f>IF(N411="snížená",J411,0)</f>
        <v>0</v>
      </c>
      <c r="BG411" s="213">
        <f>IF(N411="zákl. přenesená",J411,0)</f>
        <v>0</v>
      </c>
      <c r="BH411" s="213">
        <f>IF(N411="sníž. přenesená",J411,0)</f>
        <v>0</v>
      </c>
      <c r="BI411" s="213">
        <f>IF(N411="nulová",J411,0)</f>
        <v>0</v>
      </c>
      <c r="BJ411" s="18" t="s">
        <v>80</v>
      </c>
      <c r="BK411" s="213">
        <f>ROUND(I411*H411,2)</f>
        <v>0</v>
      </c>
      <c r="BL411" s="18" t="s">
        <v>129</v>
      </c>
      <c r="BM411" s="212" t="s">
        <v>674</v>
      </c>
    </row>
    <row r="412" s="2" customFormat="1">
      <c r="A412" s="39"/>
      <c r="B412" s="40"/>
      <c r="C412" s="41"/>
      <c r="D412" s="214" t="s">
        <v>131</v>
      </c>
      <c r="E412" s="41"/>
      <c r="F412" s="215" t="s">
        <v>675</v>
      </c>
      <c r="G412" s="41"/>
      <c r="H412" s="41"/>
      <c r="I412" s="216"/>
      <c r="J412" s="41"/>
      <c r="K412" s="41"/>
      <c r="L412" s="45"/>
      <c r="M412" s="217"/>
      <c r="N412" s="218"/>
      <c r="O412" s="85"/>
      <c r="P412" s="85"/>
      <c r="Q412" s="85"/>
      <c r="R412" s="85"/>
      <c r="S412" s="85"/>
      <c r="T412" s="86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T412" s="18" t="s">
        <v>131</v>
      </c>
      <c r="AU412" s="18" t="s">
        <v>142</v>
      </c>
    </row>
    <row r="413" s="14" customFormat="1">
      <c r="A413" s="14"/>
      <c r="B413" s="230"/>
      <c r="C413" s="231"/>
      <c r="D413" s="221" t="s">
        <v>133</v>
      </c>
      <c r="E413" s="232" t="s">
        <v>19</v>
      </c>
      <c r="F413" s="233" t="s">
        <v>676</v>
      </c>
      <c r="G413" s="231"/>
      <c r="H413" s="234">
        <v>5</v>
      </c>
      <c r="I413" s="235"/>
      <c r="J413" s="231"/>
      <c r="K413" s="231"/>
      <c r="L413" s="236"/>
      <c r="M413" s="237"/>
      <c r="N413" s="238"/>
      <c r="O413" s="238"/>
      <c r="P413" s="238"/>
      <c r="Q413" s="238"/>
      <c r="R413" s="238"/>
      <c r="S413" s="238"/>
      <c r="T413" s="239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40" t="s">
        <v>133</v>
      </c>
      <c r="AU413" s="240" t="s">
        <v>142</v>
      </c>
      <c r="AV413" s="14" t="s">
        <v>82</v>
      </c>
      <c r="AW413" s="14" t="s">
        <v>33</v>
      </c>
      <c r="AX413" s="14" t="s">
        <v>72</v>
      </c>
      <c r="AY413" s="240" t="s">
        <v>122</v>
      </c>
    </row>
    <row r="414" s="14" customFormat="1">
      <c r="A414" s="14"/>
      <c r="B414" s="230"/>
      <c r="C414" s="231"/>
      <c r="D414" s="221" t="s">
        <v>133</v>
      </c>
      <c r="E414" s="232" t="s">
        <v>19</v>
      </c>
      <c r="F414" s="233" t="s">
        <v>677</v>
      </c>
      <c r="G414" s="231"/>
      <c r="H414" s="234">
        <v>2.5</v>
      </c>
      <c r="I414" s="235"/>
      <c r="J414" s="231"/>
      <c r="K414" s="231"/>
      <c r="L414" s="236"/>
      <c r="M414" s="237"/>
      <c r="N414" s="238"/>
      <c r="O414" s="238"/>
      <c r="P414" s="238"/>
      <c r="Q414" s="238"/>
      <c r="R414" s="238"/>
      <c r="S414" s="238"/>
      <c r="T414" s="239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0" t="s">
        <v>133</v>
      </c>
      <c r="AU414" s="240" t="s">
        <v>142</v>
      </c>
      <c r="AV414" s="14" t="s">
        <v>82</v>
      </c>
      <c r="AW414" s="14" t="s">
        <v>33</v>
      </c>
      <c r="AX414" s="14" t="s">
        <v>72</v>
      </c>
      <c r="AY414" s="240" t="s">
        <v>122</v>
      </c>
    </row>
    <row r="415" s="12" customFormat="1" ht="20.88" customHeight="1">
      <c r="A415" s="12"/>
      <c r="B415" s="185"/>
      <c r="C415" s="186"/>
      <c r="D415" s="187" t="s">
        <v>71</v>
      </c>
      <c r="E415" s="199" t="s">
        <v>678</v>
      </c>
      <c r="F415" s="199" t="s">
        <v>679</v>
      </c>
      <c r="G415" s="186"/>
      <c r="H415" s="186"/>
      <c r="I415" s="189"/>
      <c r="J415" s="200">
        <f>BK415</f>
        <v>0</v>
      </c>
      <c r="K415" s="186"/>
      <c r="L415" s="191"/>
      <c r="M415" s="192"/>
      <c r="N415" s="193"/>
      <c r="O415" s="193"/>
      <c r="P415" s="194">
        <f>SUM(P416:P419)</f>
        <v>0</v>
      </c>
      <c r="Q415" s="193"/>
      <c r="R415" s="194">
        <f>SUM(R416:R419)</f>
        <v>0</v>
      </c>
      <c r="S415" s="193"/>
      <c r="T415" s="195">
        <f>SUM(T416:T419)</f>
        <v>4.8966599999999998</v>
      </c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R415" s="196" t="s">
        <v>80</v>
      </c>
      <c r="AT415" s="197" t="s">
        <v>71</v>
      </c>
      <c r="AU415" s="197" t="s">
        <v>82</v>
      </c>
      <c r="AY415" s="196" t="s">
        <v>122</v>
      </c>
      <c r="BK415" s="198">
        <f>SUM(BK416:BK419)</f>
        <v>0</v>
      </c>
    </row>
    <row r="416" s="2" customFormat="1" ht="16.5" customHeight="1">
      <c r="A416" s="39"/>
      <c r="B416" s="40"/>
      <c r="C416" s="201" t="s">
        <v>680</v>
      </c>
      <c r="D416" s="201" t="s">
        <v>124</v>
      </c>
      <c r="E416" s="202" t="s">
        <v>681</v>
      </c>
      <c r="F416" s="203" t="s">
        <v>682</v>
      </c>
      <c r="G416" s="204" t="s">
        <v>127</v>
      </c>
      <c r="H416" s="205">
        <v>28</v>
      </c>
      <c r="I416" s="206"/>
      <c r="J416" s="207">
        <f>ROUND(I416*H416,2)</f>
        <v>0</v>
      </c>
      <c r="K416" s="203" t="s">
        <v>19</v>
      </c>
      <c r="L416" s="45"/>
      <c r="M416" s="208" t="s">
        <v>19</v>
      </c>
      <c r="N416" s="209" t="s">
        <v>43</v>
      </c>
      <c r="O416" s="85"/>
      <c r="P416" s="210">
        <f>O416*H416</f>
        <v>0</v>
      </c>
      <c r="Q416" s="210">
        <v>0</v>
      </c>
      <c r="R416" s="210">
        <f>Q416*H416</f>
        <v>0</v>
      </c>
      <c r="S416" s="210">
        <v>0.16500000000000001</v>
      </c>
      <c r="T416" s="211">
        <f>S416*H416</f>
        <v>4.6200000000000001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12" t="s">
        <v>129</v>
      </c>
      <c r="AT416" s="212" t="s">
        <v>124</v>
      </c>
      <c r="AU416" s="212" t="s">
        <v>142</v>
      </c>
      <c r="AY416" s="18" t="s">
        <v>122</v>
      </c>
      <c r="BE416" s="213">
        <f>IF(N416="základní",J416,0)</f>
        <v>0</v>
      </c>
      <c r="BF416" s="213">
        <f>IF(N416="snížená",J416,0)</f>
        <v>0</v>
      </c>
      <c r="BG416" s="213">
        <f>IF(N416="zákl. přenesená",J416,0)</f>
        <v>0</v>
      </c>
      <c r="BH416" s="213">
        <f>IF(N416="sníž. přenesená",J416,0)</f>
        <v>0</v>
      </c>
      <c r="BI416" s="213">
        <f>IF(N416="nulová",J416,0)</f>
        <v>0</v>
      </c>
      <c r="BJ416" s="18" t="s">
        <v>80</v>
      </c>
      <c r="BK416" s="213">
        <f>ROUND(I416*H416,2)</f>
        <v>0</v>
      </c>
      <c r="BL416" s="18" t="s">
        <v>129</v>
      </c>
      <c r="BM416" s="212" t="s">
        <v>683</v>
      </c>
    </row>
    <row r="417" s="14" customFormat="1">
      <c r="A417" s="14"/>
      <c r="B417" s="230"/>
      <c r="C417" s="231"/>
      <c r="D417" s="221" t="s">
        <v>133</v>
      </c>
      <c r="E417" s="232" t="s">
        <v>19</v>
      </c>
      <c r="F417" s="233" t="s">
        <v>684</v>
      </c>
      <c r="G417" s="231"/>
      <c r="H417" s="234">
        <v>28</v>
      </c>
      <c r="I417" s="235"/>
      <c r="J417" s="231"/>
      <c r="K417" s="231"/>
      <c r="L417" s="236"/>
      <c r="M417" s="237"/>
      <c r="N417" s="238"/>
      <c r="O417" s="238"/>
      <c r="P417" s="238"/>
      <c r="Q417" s="238"/>
      <c r="R417" s="238"/>
      <c r="S417" s="238"/>
      <c r="T417" s="239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0" t="s">
        <v>133</v>
      </c>
      <c r="AU417" s="240" t="s">
        <v>142</v>
      </c>
      <c r="AV417" s="14" t="s">
        <v>82</v>
      </c>
      <c r="AW417" s="14" t="s">
        <v>33</v>
      </c>
      <c r="AX417" s="14" t="s">
        <v>72</v>
      </c>
      <c r="AY417" s="240" t="s">
        <v>122</v>
      </c>
    </row>
    <row r="418" s="2" customFormat="1" ht="16.5" customHeight="1">
      <c r="A418" s="39"/>
      <c r="B418" s="40"/>
      <c r="C418" s="201" t="s">
        <v>685</v>
      </c>
      <c r="D418" s="201" t="s">
        <v>124</v>
      </c>
      <c r="E418" s="202" t="s">
        <v>686</v>
      </c>
      <c r="F418" s="203" t="s">
        <v>687</v>
      </c>
      <c r="G418" s="204" t="s">
        <v>425</v>
      </c>
      <c r="H418" s="205">
        <v>79.5</v>
      </c>
      <c r="I418" s="206"/>
      <c r="J418" s="207">
        <f>ROUND(I418*H418,2)</f>
        <v>0</v>
      </c>
      <c r="K418" s="203" t="s">
        <v>19</v>
      </c>
      <c r="L418" s="45"/>
      <c r="M418" s="208" t="s">
        <v>19</v>
      </c>
      <c r="N418" s="209" t="s">
        <v>43</v>
      </c>
      <c r="O418" s="85"/>
      <c r="P418" s="210">
        <f>O418*H418</f>
        <v>0</v>
      </c>
      <c r="Q418" s="210">
        <v>0</v>
      </c>
      <c r="R418" s="210">
        <f>Q418*H418</f>
        <v>0</v>
      </c>
      <c r="S418" s="210">
        <v>0.00348</v>
      </c>
      <c r="T418" s="211">
        <f>S418*H418</f>
        <v>0.27666000000000002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12" t="s">
        <v>129</v>
      </c>
      <c r="AT418" s="212" t="s">
        <v>124</v>
      </c>
      <c r="AU418" s="212" t="s">
        <v>142</v>
      </c>
      <c r="AY418" s="18" t="s">
        <v>122</v>
      </c>
      <c r="BE418" s="213">
        <f>IF(N418="základní",J418,0)</f>
        <v>0</v>
      </c>
      <c r="BF418" s="213">
        <f>IF(N418="snížená",J418,0)</f>
        <v>0</v>
      </c>
      <c r="BG418" s="213">
        <f>IF(N418="zákl. přenesená",J418,0)</f>
        <v>0</v>
      </c>
      <c r="BH418" s="213">
        <f>IF(N418="sníž. přenesená",J418,0)</f>
        <v>0</v>
      </c>
      <c r="BI418" s="213">
        <f>IF(N418="nulová",J418,0)</f>
        <v>0</v>
      </c>
      <c r="BJ418" s="18" t="s">
        <v>80</v>
      </c>
      <c r="BK418" s="213">
        <f>ROUND(I418*H418,2)</f>
        <v>0</v>
      </c>
      <c r="BL418" s="18" t="s">
        <v>129</v>
      </c>
      <c r="BM418" s="212" t="s">
        <v>688</v>
      </c>
    </row>
    <row r="419" s="14" customFormat="1">
      <c r="A419" s="14"/>
      <c r="B419" s="230"/>
      <c r="C419" s="231"/>
      <c r="D419" s="221" t="s">
        <v>133</v>
      </c>
      <c r="E419" s="232" t="s">
        <v>19</v>
      </c>
      <c r="F419" s="233" t="s">
        <v>689</v>
      </c>
      <c r="G419" s="231"/>
      <c r="H419" s="234">
        <v>79.5</v>
      </c>
      <c r="I419" s="235"/>
      <c r="J419" s="231"/>
      <c r="K419" s="231"/>
      <c r="L419" s="236"/>
      <c r="M419" s="237"/>
      <c r="N419" s="238"/>
      <c r="O419" s="238"/>
      <c r="P419" s="238"/>
      <c r="Q419" s="238"/>
      <c r="R419" s="238"/>
      <c r="S419" s="238"/>
      <c r="T419" s="239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0" t="s">
        <v>133</v>
      </c>
      <c r="AU419" s="240" t="s">
        <v>142</v>
      </c>
      <c r="AV419" s="14" t="s">
        <v>82</v>
      </c>
      <c r="AW419" s="14" t="s">
        <v>33</v>
      </c>
      <c r="AX419" s="14" t="s">
        <v>72</v>
      </c>
      <c r="AY419" s="240" t="s">
        <v>122</v>
      </c>
    </row>
    <row r="420" s="12" customFormat="1" ht="22.8" customHeight="1">
      <c r="A420" s="12"/>
      <c r="B420" s="185"/>
      <c r="C420" s="186"/>
      <c r="D420" s="187" t="s">
        <v>71</v>
      </c>
      <c r="E420" s="199" t="s">
        <v>690</v>
      </c>
      <c r="F420" s="199" t="s">
        <v>691</v>
      </c>
      <c r="G420" s="186"/>
      <c r="H420" s="186"/>
      <c r="I420" s="189"/>
      <c r="J420" s="200">
        <f>BK420</f>
        <v>0</v>
      </c>
      <c r="K420" s="186"/>
      <c r="L420" s="191"/>
      <c r="M420" s="192"/>
      <c r="N420" s="193"/>
      <c r="O420" s="193"/>
      <c r="P420" s="194">
        <f>SUM(P421:P438)</f>
        <v>0</v>
      </c>
      <c r="Q420" s="193"/>
      <c r="R420" s="194">
        <f>SUM(R421:R438)</f>
        <v>0</v>
      </c>
      <c r="S420" s="193"/>
      <c r="T420" s="195">
        <f>SUM(T421:T438)</f>
        <v>0</v>
      </c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R420" s="196" t="s">
        <v>80</v>
      </c>
      <c r="AT420" s="197" t="s">
        <v>71</v>
      </c>
      <c r="AU420" s="197" t="s">
        <v>80</v>
      </c>
      <c r="AY420" s="196" t="s">
        <v>122</v>
      </c>
      <c r="BK420" s="198">
        <f>SUM(BK421:BK438)</f>
        <v>0</v>
      </c>
    </row>
    <row r="421" s="2" customFormat="1" ht="24.15" customHeight="1">
      <c r="A421" s="39"/>
      <c r="B421" s="40"/>
      <c r="C421" s="201" t="s">
        <v>692</v>
      </c>
      <c r="D421" s="201" t="s">
        <v>124</v>
      </c>
      <c r="E421" s="202" t="s">
        <v>693</v>
      </c>
      <c r="F421" s="203" t="s">
        <v>694</v>
      </c>
      <c r="G421" s="204" t="s">
        <v>297</v>
      </c>
      <c r="H421" s="205">
        <v>225.477</v>
      </c>
      <c r="I421" s="206"/>
      <c r="J421" s="207">
        <f>ROUND(I421*H421,2)</f>
        <v>0</v>
      </c>
      <c r="K421" s="203" t="s">
        <v>128</v>
      </c>
      <c r="L421" s="45"/>
      <c r="M421" s="208" t="s">
        <v>19</v>
      </c>
      <c r="N421" s="209" t="s">
        <v>43</v>
      </c>
      <c r="O421" s="85"/>
      <c r="P421" s="210">
        <f>O421*H421</f>
        <v>0</v>
      </c>
      <c r="Q421" s="210">
        <v>0</v>
      </c>
      <c r="R421" s="210">
        <f>Q421*H421</f>
        <v>0</v>
      </c>
      <c r="S421" s="210">
        <v>0</v>
      </c>
      <c r="T421" s="211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12" t="s">
        <v>129</v>
      </c>
      <c r="AT421" s="212" t="s">
        <v>124</v>
      </c>
      <c r="AU421" s="212" t="s">
        <v>82</v>
      </c>
      <c r="AY421" s="18" t="s">
        <v>122</v>
      </c>
      <c r="BE421" s="213">
        <f>IF(N421="základní",J421,0)</f>
        <v>0</v>
      </c>
      <c r="BF421" s="213">
        <f>IF(N421="snížená",J421,0)</f>
        <v>0</v>
      </c>
      <c r="BG421" s="213">
        <f>IF(N421="zákl. přenesená",J421,0)</f>
        <v>0</v>
      </c>
      <c r="BH421" s="213">
        <f>IF(N421="sníž. přenesená",J421,0)</f>
        <v>0</v>
      </c>
      <c r="BI421" s="213">
        <f>IF(N421="nulová",J421,0)</f>
        <v>0</v>
      </c>
      <c r="BJ421" s="18" t="s">
        <v>80</v>
      </c>
      <c r="BK421" s="213">
        <f>ROUND(I421*H421,2)</f>
        <v>0</v>
      </c>
      <c r="BL421" s="18" t="s">
        <v>129</v>
      </c>
      <c r="BM421" s="212" t="s">
        <v>695</v>
      </c>
    </row>
    <row r="422" s="2" customFormat="1">
      <c r="A422" s="39"/>
      <c r="B422" s="40"/>
      <c r="C422" s="41"/>
      <c r="D422" s="214" t="s">
        <v>131</v>
      </c>
      <c r="E422" s="41"/>
      <c r="F422" s="215" t="s">
        <v>696</v>
      </c>
      <c r="G422" s="41"/>
      <c r="H422" s="41"/>
      <c r="I422" s="216"/>
      <c r="J422" s="41"/>
      <c r="K422" s="41"/>
      <c r="L422" s="45"/>
      <c r="M422" s="217"/>
      <c r="N422" s="218"/>
      <c r="O422" s="85"/>
      <c r="P422" s="85"/>
      <c r="Q422" s="85"/>
      <c r="R422" s="85"/>
      <c r="S422" s="85"/>
      <c r="T422" s="86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T422" s="18" t="s">
        <v>131</v>
      </c>
      <c r="AU422" s="18" t="s">
        <v>82</v>
      </c>
    </row>
    <row r="423" s="2" customFormat="1" ht="24.15" customHeight="1">
      <c r="A423" s="39"/>
      <c r="B423" s="40"/>
      <c r="C423" s="201" t="s">
        <v>697</v>
      </c>
      <c r="D423" s="201" t="s">
        <v>124</v>
      </c>
      <c r="E423" s="202" t="s">
        <v>698</v>
      </c>
      <c r="F423" s="203" t="s">
        <v>699</v>
      </c>
      <c r="G423" s="204" t="s">
        <v>297</v>
      </c>
      <c r="H423" s="205">
        <v>1578.3389999999999</v>
      </c>
      <c r="I423" s="206"/>
      <c r="J423" s="207">
        <f>ROUND(I423*H423,2)</f>
        <v>0</v>
      </c>
      <c r="K423" s="203" t="s">
        <v>128</v>
      </c>
      <c r="L423" s="45"/>
      <c r="M423" s="208" t="s">
        <v>19</v>
      </c>
      <c r="N423" s="209" t="s">
        <v>43</v>
      </c>
      <c r="O423" s="85"/>
      <c r="P423" s="210">
        <f>O423*H423</f>
        <v>0</v>
      </c>
      <c r="Q423" s="210">
        <v>0</v>
      </c>
      <c r="R423" s="210">
        <f>Q423*H423</f>
        <v>0</v>
      </c>
      <c r="S423" s="210">
        <v>0</v>
      </c>
      <c r="T423" s="211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12" t="s">
        <v>129</v>
      </c>
      <c r="AT423" s="212" t="s">
        <v>124</v>
      </c>
      <c r="AU423" s="212" t="s">
        <v>82</v>
      </c>
      <c r="AY423" s="18" t="s">
        <v>122</v>
      </c>
      <c r="BE423" s="213">
        <f>IF(N423="základní",J423,0)</f>
        <v>0</v>
      </c>
      <c r="BF423" s="213">
        <f>IF(N423="snížená",J423,0)</f>
        <v>0</v>
      </c>
      <c r="BG423" s="213">
        <f>IF(N423="zákl. přenesená",J423,0)</f>
        <v>0</v>
      </c>
      <c r="BH423" s="213">
        <f>IF(N423="sníž. přenesená",J423,0)</f>
        <v>0</v>
      </c>
      <c r="BI423" s="213">
        <f>IF(N423="nulová",J423,0)</f>
        <v>0</v>
      </c>
      <c r="BJ423" s="18" t="s">
        <v>80</v>
      </c>
      <c r="BK423" s="213">
        <f>ROUND(I423*H423,2)</f>
        <v>0</v>
      </c>
      <c r="BL423" s="18" t="s">
        <v>129</v>
      </c>
      <c r="BM423" s="212" t="s">
        <v>700</v>
      </c>
    </row>
    <row r="424" s="2" customFormat="1">
      <c r="A424" s="39"/>
      <c r="B424" s="40"/>
      <c r="C424" s="41"/>
      <c r="D424" s="214" t="s">
        <v>131</v>
      </c>
      <c r="E424" s="41"/>
      <c r="F424" s="215" t="s">
        <v>701</v>
      </c>
      <c r="G424" s="41"/>
      <c r="H424" s="41"/>
      <c r="I424" s="216"/>
      <c r="J424" s="41"/>
      <c r="K424" s="41"/>
      <c r="L424" s="45"/>
      <c r="M424" s="217"/>
      <c r="N424" s="218"/>
      <c r="O424" s="85"/>
      <c r="P424" s="85"/>
      <c r="Q424" s="85"/>
      <c r="R424" s="85"/>
      <c r="S424" s="85"/>
      <c r="T424" s="86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T424" s="18" t="s">
        <v>131</v>
      </c>
      <c r="AU424" s="18" t="s">
        <v>82</v>
      </c>
    </row>
    <row r="425" s="14" customFormat="1">
      <c r="A425" s="14"/>
      <c r="B425" s="230"/>
      <c r="C425" s="231"/>
      <c r="D425" s="221" t="s">
        <v>133</v>
      </c>
      <c r="E425" s="231"/>
      <c r="F425" s="233" t="s">
        <v>702</v>
      </c>
      <c r="G425" s="231"/>
      <c r="H425" s="234">
        <v>1578.3389999999999</v>
      </c>
      <c r="I425" s="235"/>
      <c r="J425" s="231"/>
      <c r="K425" s="231"/>
      <c r="L425" s="236"/>
      <c r="M425" s="237"/>
      <c r="N425" s="238"/>
      <c r="O425" s="238"/>
      <c r="P425" s="238"/>
      <c r="Q425" s="238"/>
      <c r="R425" s="238"/>
      <c r="S425" s="238"/>
      <c r="T425" s="239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40" t="s">
        <v>133</v>
      </c>
      <c r="AU425" s="240" t="s">
        <v>82</v>
      </c>
      <c r="AV425" s="14" t="s">
        <v>82</v>
      </c>
      <c r="AW425" s="14" t="s">
        <v>4</v>
      </c>
      <c r="AX425" s="14" t="s">
        <v>80</v>
      </c>
      <c r="AY425" s="240" t="s">
        <v>122</v>
      </c>
    </row>
    <row r="426" s="2" customFormat="1" ht="24.15" customHeight="1">
      <c r="A426" s="39"/>
      <c r="B426" s="40"/>
      <c r="C426" s="201" t="s">
        <v>678</v>
      </c>
      <c r="D426" s="201" t="s">
        <v>124</v>
      </c>
      <c r="E426" s="202" t="s">
        <v>703</v>
      </c>
      <c r="F426" s="203" t="s">
        <v>296</v>
      </c>
      <c r="G426" s="204" t="s">
        <v>297</v>
      </c>
      <c r="H426" s="205">
        <v>180.40000000000001</v>
      </c>
      <c r="I426" s="206"/>
      <c r="J426" s="207">
        <f>ROUND(I426*H426,2)</f>
        <v>0</v>
      </c>
      <c r="K426" s="203" t="s">
        <v>128</v>
      </c>
      <c r="L426" s="45"/>
      <c r="M426" s="208" t="s">
        <v>19</v>
      </c>
      <c r="N426" s="209" t="s">
        <v>43</v>
      </c>
      <c r="O426" s="85"/>
      <c r="P426" s="210">
        <f>O426*H426</f>
        <v>0</v>
      </c>
      <c r="Q426" s="210">
        <v>0</v>
      </c>
      <c r="R426" s="210">
        <f>Q426*H426</f>
        <v>0</v>
      </c>
      <c r="S426" s="210">
        <v>0</v>
      </c>
      <c r="T426" s="211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12" t="s">
        <v>129</v>
      </c>
      <c r="AT426" s="212" t="s">
        <v>124</v>
      </c>
      <c r="AU426" s="212" t="s">
        <v>82</v>
      </c>
      <c r="AY426" s="18" t="s">
        <v>122</v>
      </c>
      <c r="BE426" s="213">
        <f>IF(N426="základní",J426,0)</f>
        <v>0</v>
      </c>
      <c r="BF426" s="213">
        <f>IF(N426="snížená",J426,0)</f>
        <v>0</v>
      </c>
      <c r="BG426" s="213">
        <f>IF(N426="zákl. přenesená",J426,0)</f>
        <v>0</v>
      </c>
      <c r="BH426" s="213">
        <f>IF(N426="sníž. přenesená",J426,0)</f>
        <v>0</v>
      </c>
      <c r="BI426" s="213">
        <f>IF(N426="nulová",J426,0)</f>
        <v>0</v>
      </c>
      <c r="BJ426" s="18" t="s">
        <v>80</v>
      </c>
      <c r="BK426" s="213">
        <f>ROUND(I426*H426,2)</f>
        <v>0</v>
      </c>
      <c r="BL426" s="18" t="s">
        <v>129</v>
      </c>
      <c r="BM426" s="212" t="s">
        <v>704</v>
      </c>
    </row>
    <row r="427" s="2" customFormat="1">
      <c r="A427" s="39"/>
      <c r="B427" s="40"/>
      <c r="C427" s="41"/>
      <c r="D427" s="214" t="s">
        <v>131</v>
      </c>
      <c r="E427" s="41"/>
      <c r="F427" s="215" t="s">
        <v>705</v>
      </c>
      <c r="G427" s="41"/>
      <c r="H427" s="41"/>
      <c r="I427" s="216"/>
      <c r="J427" s="41"/>
      <c r="K427" s="41"/>
      <c r="L427" s="45"/>
      <c r="M427" s="217"/>
      <c r="N427" s="218"/>
      <c r="O427" s="85"/>
      <c r="P427" s="85"/>
      <c r="Q427" s="85"/>
      <c r="R427" s="85"/>
      <c r="S427" s="85"/>
      <c r="T427" s="86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T427" s="18" t="s">
        <v>131</v>
      </c>
      <c r="AU427" s="18" t="s">
        <v>82</v>
      </c>
    </row>
    <row r="428" s="14" customFormat="1">
      <c r="A428" s="14"/>
      <c r="B428" s="230"/>
      <c r="C428" s="231"/>
      <c r="D428" s="221" t="s">
        <v>133</v>
      </c>
      <c r="E428" s="232" t="s">
        <v>19</v>
      </c>
      <c r="F428" s="233" t="s">
        <v>706</v>
      </c>
      <c r="G428" s="231"/>
      <c r="H428" s="234">
        <v>180.40000000000001</v>
      </c>
      <c r="I428" s="235"/>
      <c r="J428" s="231"/>
      <c r="K428" s="231"/>
      <c r="L428" s="236"/>
      <c r="M428" s="237"/>
      <c r="N428" s="238"/>
      <c r="O428" s="238"/>
      <c r="P428" s="238"/>
      <c r="Q428" s="238"/>
      <c r="R428" s="238"/>
      <c r="S428" s="238"/>
      <c r="T428" s="239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0" t="s">
        <v>133</v>
      </c>
      <c r="AU428" s="240" t="s">
        <v>82</v>
      </c>
      <c r="AV428" s="14" t="s">
        <v>82</v>
      </c>
      <c r="AW428" s="14" t="s">
        <v>33</v>
      </c>
      <c r="AX428" s="14" t="s">
        <v>72</v>
      </c>
      <c r="AY428" s="240" t="s">
        <v>122</v>
      </c>
    </row>
    <row r="429" s="2" customFormat="1" ht="24.15" customHeight="1">
      <c r="A429" s="39"/>
      <c r="B429" s="40"/>
      <c r="C429" s="201" t="s">
        <v>707</v>
      </c>
      <c r="D429" s="201" t="s">
        <v>124</v>
      </c>
      <c r="E429" s="202" t="s">
        <v>708</v>
      </c>
      <c r="F429" s="203" t="s">
        <v>709</v>
      </c>
      <c r="G429" s="204" t="s">
        <v>297</v>
      </c>
      <c r="H429" s="205">
        <v>40.18</v>
      </c>
      <c r="I429" s="206"/>
      <c r="J429" s="207">
        <f>ROUND(I429*H429,2)</f>
        <v>0</v>
      </c>
      <c r="K429" s="203" t="s">
        <v>128</v>
      </c>
      <c r="L429" s="45"/>
      <c r="M429" s="208" t="s">
        <v>19</v>
      </c>
      <c r="N429" s="209" t="s">
        <v>43</v>
      </c>
      <c r="O429" s="85"/>
      <c r="P429" s="210">
        <f>O429*H429</f>
        <v>0</v>
      </c>
      <c r="Q429" s="210">
        <v>0</v>
      </c>
      <c r="R429" s="210">
        <f>Q429*H429</f>
        <v>0</v>
      </c>
      <c r="S429" s="210">
        <v>0</v>
      </c>
      <c r="T429" s="211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12" t="s">
        <v>129</v>
      </c>
      <c r="AT429" s="212" t="s">
        <v>124</v>
      </c>
      <c r="AU429" s="212" t="s">
        <v>82</v>
      </c>
      <c r="AY429" s="18" t="s">
        <v>122</v>
      </c>
      <c r="BE429" s="213">
        <f>IF(N429="základní",J429,0)</f>
        <v>0</v>
      </c>
      <c r="BF429" s="213">
        <f>IF(N429="snížená",J429,0)</f>
        <v>0</v>
      </c>
      <c r="BG429" s="213">
        <f>IF(N429="zákl. přenesená",J429,0)</f>
        <v>0</v>
      </c>
      <c r="BH429" s="213">
        <f>IF(N429="sníž. přenesená",J429,0)</f>
        <v>0</v>
      </c>
      <c r="BI429" s="213">
        <f>IF(N429="nulová",J429,0)</f>
        <v>0</v>
      </c>
      <c r="BJ429" s="18" t="s">
        <v>80</v>
      </c>
      <c r="BK429" s="213">
        <f>ROUND(I429*H429,2)</f>
        <v>0</v>
      </c>
      <c r="BL429" s="18" t="s">
        <v>129</v>
      </c>
      <c r="BM429" s="212" t="s">
        <v>710</v>
      </c>
    </row>
    <row r="430" s="2" customFormat="1">
      <c r="A430" s="39"/>
      <c r="B430" s="40"/>
      <c r="C430" s="41"/>
      <c r="D430" s="214" t="s">
        <v>131</v>
      </c>
      <c r="E430" s="41"/>
      <c r="F430" s="215" t="s">
        <v>711</v>
      </c>
      <c r="G430" s="41"/>
      <c r="H430" s="41"/>
      <c r="I430" s="216"/>
      <c r="J430" s="41"/>
      <c r="K430" s="41"/>
      <c r="L430" s="45"/>
      <c r="M430" s="217"/>
      <c r="N430" s="218"/>
      <c r="O430" s="85"/>
      <c r="P430" s="85"/>
      <c r="Q430" s="85"/>
      <c r="R430" s="85"/>
      <c r="S430" s="85"/>
      <c r="T430" s="86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T430" s="18" t="s">
        <v>131</v>
      </c>
      <c r="AU430" s="18" t="s">
        <v>82</v>
      </c>
    </row>
    <row r="431" s="14" customFormat="1">
      <c r="A431" s="14"/>
      <c r="B431" s="230"/>
      <c r="C431" s="231"/>
      <c r="D431" s="221" t="s">
        <v>133</v>
      </c>
      <c r="E431" s="232" t="s">
        <v>19</v>
      </c>
      <c r="F431" s="233" t="s">
        <v>712</v>
      </c>
      <c r="G431" s="231"/>
      <c r="H431" s="234">
        <v>40.18</v>
      </c>
      <c r="I431" s="235"/>
      <c r="J431" s="231"/>
      <c r="K431" s="231"/>
      <c r="L431" s="236"/>
      <c r="M431" s="237"/>
      <c r="N431" s="238"/>
      <c r="O431" s="238"/>
      <c r="P431" s="238"/>
      <c r="Q431" s="238"/>
      <c r="R431" s="238"/>
      <c r="S431" s="238"/>
      <c r="T431" s="239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0" t="s">
        <v>133</v>
      </c>
      <c r="AU431" s="240" t="s">
        <v>82</v>
      </c>
      <c r="AV431" s="14" t="s">
        <v>82</v>
      </c>
      <c r="AW431" s="14" t="s">
        <v>33</v>
      </c>
      <c r="AX431" s="14" t="s">
        <v>72</v>
      </c>
      <c r="AY431" s="240" t="s">
        <v>122</v>
      </c>
    </row>
    <row r="432" s="2" customFormat="1" ht="21.75" customHeight="1">
      <c r="A432" s="39"/>
      <c r="B432" s="40"/>
      <c r="C432" s="201" t="s">
        <v>713</v>
      </c>
      <c r="D432" s="201" t="s">
        <v>124</v>
      </c>
      <c r="E432" s="202" t="s">
        <v>714</v>
      </c>
      <c r="F432" s="203" t="s">
        <v>715</v>
      </c>
      <c r="G432" s="204" t="s">
        <v>297</v>
      </c>
      <c r="H432" s="205">
        <v>4.8970000000000002</v>
      </c>
      <c r="I432" s="206"/>
      <c r="J432" s="207">
        <f>ROUND(I432*H432,2)</f>
        <v>0</v>
      </c>
      <c r="K432" s="203" t="s">
        <v>128</v>
      </c>
      <c r="L432" s="45"/>
      <c r="M432" s="208" t="s">
        <v>19</v>
      </c>
      <c r="N432" s="209" t="s">
        <v>43</v>
      </c>
      <c r="O432" s="85"/>
      <c r="P432" s="210">
        <f>O432*H432</f>
        <v>0</v>
      </c>
      <c r="Q432" s="210">
        <v>0</v>
      </c>
      <c r="R432" s="210">
        <f>Q432*H432</f>
        <v>0</v>
      </c>
      <c r="S432" s="210">
        <v>0</v>
      </c>
      <c r="T432" s="211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12" t="s">
        <v>129</v>
      </c>
      <c r="AT432" s="212" t="s">
        <v>124</v>
      </c>
      <c r="AU432" s="212" t="s">
        <v>82</v>
      </c>
      <c r="AY432" s="18" t="s">
        <v>122</v>
      </c>
      <c r="BE432" s="213">
        <f>IF(N432="základní",J432,0)</f>
        <v>0</v>
      </c>
      <c r="BF432" s="213">
        <f>IF(N432="snížená",J432,0)</f>
        <v>0</v>
      </c>
      <c r="BG432" s="213">
        <f>IF(N432="zákl. přenesená",J432,0)</f>
        <v>0</v>
      </c>
      <c r="BH432" s="213">
        <f>IF(N432="sníž. přenesená",J432,0)</f>
        <v>0</v>
      </c>
      <c r="BI432" s="213">
        <f>IF(N432="nulová",J432,0)</f>
        <v>0</v>
      </c>
      <c r="BJ432" s="18" t="s">
        <v>80</v>
      </c>
      <c r="BK432" s="213">
        <f>ROUND(I432*H432,2)</f>
        <v>0</v>
      </c>
      <c r="BL432" s="18" t="s">
        <v>129</v>
      </c>
      <c r="BM432" s="212" t="s">
        <v>716</v>
      </c>
    </row>
    <row r="433" s="2" customFormat="1">
      <c r="A433" s="39"/>
      <c r="B433" s="40"/>
      <c r="C433" s="41"/>
      <c r="D433" s="214" t="s">
        <v>131</v>
      </c>
      <c r="E433" s="41"/>
      <c r="F433" s="215" t="s">
        <v>717</v>
      </c>
      <c r="G433" s="41"/>
      <c r="H433" s="41"/>
      <c r="I433" s="216"/>
      <c r="J433" s="41"/>
      <c r="K433" s="41"/>
      <c r="L433" s="45"/>
      <c r="M433" s="217"/>
      <c r="N433" s="218"/>
      <c r="O433" s="85"/>
      <c r="P433" s="85"/>
      <c r="Q433" s="85"/>
      <c r="R433" s="85"/>
      <c r="S433" s="85"/>
      <c r="T433" s="86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T433" s="18" t="s">
        <v>131</v>
      </c>
      <c r="AU433" s="18" t="s">
        <v>82</v>
      </c>
    </row>
    <row r="434" s="2" customFormat="1" ht="24.15" customHeight="1">
      <c r="A434" s="39"/>
      <c r="B434" s="40"/>
      <c r="C434" s="201" t="s">
        <v>718</v>
      </c>
      <c r="D434" s="201" t="s">
        <v>124</v>
      </c>
      <c r="E434" s="202" t="s">
        <v>719</v>
      </c>
      <c r="F434" s="203" t="s">
        <v>720</v>
      </c>
      <c r="G434" s="204" t="s">
        <v>297</v>
      </c>
      <c r="H434" s="205">
        <v>34.279000000000003</v>
      </c>
      <c r="I434" s="206"/>
      <c r="J434" s="207">
        <f>ROUND(I434*H434,2)</f>
        <v>0</v>
      </c>
      <c r="K434" s="203" t="s">
        <v>128</v>
      </c>
      <c r="L434" s="45"/>
      <c r="M434" s="208" t="s">
        <v>19</v>
      </c>
      <c r="N434" s="209" t="s">
        <v>43</v>
      </c>
      <c r="O434" s="85"/>
      <c r="P434" s="210">
        <f>O434*H434</f>
        <v>0</v>
      </c>
      <c r="Q434" s="210">
        <v>0</v>
      </c>
      <c r="R434" s="210">
        <f>Q434*H434</f>
        <v>0</v>
      </c>
      <c r="S434" s="210">
        <v>0</v>
      </c>
      <c r="T434" s="211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12" t="s">
        <v>129</v>
      </c>
      <c r="AT434" s="212" t="s">
        <v>124</v>
      </c>
      <c r="AU434" s="212" t="s">
        <v>82</v>
      </c>
      <c r="AY434" s="18" t="s">
        <v>122</v>
      </c>
      <c r="BE434" s="213">
        <f>IF(N434="základní",J434,0)</f>
        <v>0</v>
      </c>
      <c r="BF434" s="213">
        <f>IF(N434="snížená",J434,0)</f>
        <v>0</v>
      </c>
      <c r="BG434" s="213">
        <f>IF(N434="zákl. přenesená",J434,0)</f>
        <v>0</v>
      </c>
      <c r="BH434" s="213">
        <f>IF(N434="sníž. přenesená",J434,0)</f>
        <v>0</v>
      </c>
      <c r="BI434" s="213">
        <f>IF(N434="nulová",J434,0)</f>
        <v>0</v>
      </c>
      <c r="BJ434" s="18" t="s">
        <v>80</v>
      </c>
      <c r="BK434" s="213">
        <f>ROUND(I434*H434,2)</f>
        <v>0</v>
      </c>
      <c r="BL434" s="18" t="s">
        <v>129</v>
      </c>
      <c r="BM434" s="212" t="s">
        <v>721</v>
      </c>
    </row>
    <row r="435" s="2" customFormat="1">
      <c r="A435" s="39"/>
      <c r="B435" s="40"/>
      <c r="C435" s="41"/>
      <c r="D435" s="214" t="s">
        <v>131</v>
      </c>
      <c r="E435" s="41"/>
      <c r="F435" s="215" t="s">
        <v>722</v>
      </c>
      <c r="G435" s="41"/>
      <c r="H435" s="41"/>
      <c r="I435" s="216"/>
      <c r="J435" s="41"/>
      <c r="K435" s="41"/>
      <c r="L435" s="45"/>
      <c r="M435" s="217"/>
      <c r="N435" s="218"/>
      <c r="O435" s="85"/>
      <c r="P435" s="85"/>
      <c r="Q435" s="85"/>
      <c r="R435" s="85"/>
      <c r="S435" s="85"/>
      <c r="T435" s="86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T435" s="18" t="s">
        <v>131</v>
      </c>
      <c r="AU435" s="18" t="s">
        <v>82</v>
      </c>
    </row>
    <row r="436" s="14" customFormat="1">
      <c r="A436" s="14"/>
      <c r="B436" s="230"/>
      <c r="C436" s="231"/>
      <c r="D436" s="221" t="s">
        <v>133</v>
      </c>
      <c r="E436" s="231"/>
      <c r="F436" s="233" t="s">
        <v>723</v>
      </c>
      <c r="G436" s="231"/>
      <c r="H436" s="234">
        <v>34.279000000000003</v>
      </c>
      <c r="I436" s="235"/>
      <c r="J436" s="231"/>
      <c r="K436" s="231"/>
      <c r="L436" s="236"/>
      <c r="M436" s="237"/>
      <c r="N436" s="238"/>
      <c r="O436" s="238"/>
      <c r="P436" s="238"/>
      <c r="Q436" s="238"/>
      <c r="R436" s="238"/>
      <c r="S436" s="238"/>
      <c r="T436" s="239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0" t="s">
        <v>133</v>
      </c>
      <c r="AU436" s="240" t="s">
        <v>82</v>
      </c>
      <c r="AV436" s="14" t="s">
        <v>82</v>
      </c>
      <c r="AW436" s="14" t="s">
        <v>4</v>
      </c>
      <c r="AX436" s="14" t="s">
        <v>80</v>
      </c>
      <c r="AY436" s="240" t="s">
        <v>122</v>
      </c>
    </row>
    <row r="437" s="2" customFormat="1" ht="16.5" customHeight="1">
      <c r="A437" s="39"/>
      <c r="B437" s="40"/>
      <c r="C437" s="201" t="s">
        <v>724</v>
      </c>
      <c r="D437" s="201" t="s">
        <v>124</v>
      </c>
      <c r="E437" s="202" t="s">
        <v>725</v>
      </c>
      <c r="F437" s="203" t="s">
        <v>726</v>
      </c>
      <c r="G437" s="204" t="s">
        <v>297</v>
      </c>
      <c r="H437" s="205">
        <v>4.8970000000000002</v>
      </c>
      <c r="I437" s="206"/>
      <c r="J437" s="207">
        <f>ROUND(I437*H437,2)</f>
        <v>0</v>
      </c>
      <c r="K437" s="203" t="s">
        <v>19</v>
      </c>
      <c r="L437" s="45"/>
      <c r="M437" s="208" t="s">
        <v>19</v>
      </c>
      <c r="N437" s="209" t="s">
        <v>43</v>
      </c>
      <c r="O437" s="85"/>
      <c r="P437" s="210">
        <f>O437*H437</f>
        <v>0</v>
      </c>
      <c r="Q437" s="210">
        <v>0</v>
      </c>
      <c r="R437" s="210">
        <f>Q437*H437</f>
        <v>0</v>
      </c>
      <c r="S437" s="210">
        <v>0</v>
      </c>
      <c r="T437" s="211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12" t="s">
        <v>129</v>
      </c>
      <c r="AT437" s="212" t="s">
        <v>124</v>
      </c>
      <c r="AU437" s="212" t="s">
        <v>82</v>
      </c>
      <c r="AY437" s="18" t="s">
        <v>122</v>
      </c>
      <c r="BE437" s="213">
        <f>IF(N437="základní",J437,0)</f>
        <v>0</v>
      </c>
      <c r="BF437" s="213">
        <f>IF(N437="snížená",J437,0)</f>
        <v>0</v>
      </c>
      <c r="BG437" s="213">
        <f>IF(N437="zákl. přenesená",J437,0)</f>
        <v>0</v>
      </c>
      <c r="BH437" s="213">
        <f>IF(N437="sníž. přenesená",J437,0)</f>
        <v>0</v>
      </c>
      <c r="BI437" s="213">
        <f>IF(N437="nulová",J437,0)</f>
        <v>0</v>
      </c>
      <c r="BJ437" s="18" t="s">
        <v>80</v>
      </c>
      <c r="BK437" s="213">
        <f>ROUND(I437*H437,2)</f>
        <v>0</v>
      </c>
      <c r="BL437" s="18" t="s">
        <v>129</v>
      </c>
      <c r="BM437" s="212" t="s">
        <v>727</v>
      </c>
    </row>
    <row r="438" s="14" customFormat="1">
      <c r="A438" s="14"/>
      <c r="B438" s="230"/>
      <c r="C438" s="231"/>
      <c r="D438" s="221" t="s">
        <v>133</v>
      </c>
      <c r="E438" s="232" t="s">
        <v>19</v>
      </c>
      <c r="F438" s="233" t="s">
        <v>728</v>
      </c>
      <c r="G438" s="231"/>
      <c r="H438" s="234">
        <v>4.8970000000000002</v>
      </c>
      <c r="I438" s="235"/>
      <c r="J438" s="231"/>
      <c r="K438" s="231"/>
      <c r="L438" s="236"/>
      <c r="M438" s="237"/>
      <c r="N438" s="238"/>
      <c r="O438" s="238"/>
      <c r="P438" s="238"/>
      <c r="Q438" s="238"/>
      <c r="R438" s="238"/>
      <c r="S438" s="238"/>
      <c r="T438" s="239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40" t="s">
        <v>133</v>
      </c>
      <c r="AU438" s="240" t="s">
        <v>82</v>
      </c>
      <c r="AV438" s="14" t="s">
        <v>82</v>
      </c>
      <c r="AW438" s="14" t="s">
        <v>33</v>
      </c>
      <c r="AX438" s="14" t="s">
        <v>72</v>
      </c>
      <c r="AY438" s="240" t="s">
        <v>122</v>
      </c>
    </row>
    <row r="439" s="12" customFormat="1" ht="22.8" customHeight="1">
      <c r="A439" s="12"/>
      <c r="B439" s="185"/>
      <c r="C439" s="186"/>
      <c r="D439" s="187" t="s">
        <v>71</v>
      </c>
      <c r="E439" s="199" t="s">
        <v>729</v>
      </c>
      <c r="F439" s="199" t="s">
        <v>730</v>
      </c>
      <c r="G439" s="186"/>
      <c r="H439" s="186"/>
      <c r="I439" s="189"/>
      <c r="J439" s="200">
        <f>BK439</f>
        <v>0</v>
      </c>
      <c r="K439" s="186"/>
      <c r="L439" s="191"/>
      <c r="M439" s="192"/>
      <c r="N439" s="193"/>
      <c r="O439" s="193"/>
      <c r="P439" s="194">
        <f>SUM(P440:P443)</f>
        <v>0</v>
      </c>
      <c r="Q439" s="193"/>
      <c r="R439" s="194">
        <f>SUM(R440:R443)</f>
        <v>0</v>
      </c>
      <c r="S439" s="193"/>
      <c r="T439" s="195">
        <f>SUM(T440:T443)</f>
        <v>0</v>
      </c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R439" s="196" t="s">
        <v>80</v>
      </c>
      <c r="AT439" s="197" t="s">
        <v>71</v>
      </c>
      <c r="AU439" s="197" t="s">
        <v>80</v>
      </c>
      <c r="AY439" s="196" t="s">
        <v>122</v>
      </c>
      <c r="BK439" s="198">
        <f>SUM(BK440:BK443)</f>
        <v>0</v>
      </c>
    </row>
    <row r="440" s="2" customFormat="1" ht="24.15" customHeight="1">
      <c r="A440" s="39"/>
      <c r="B440" s="40"/>
      <c r="C440" s="201" t="s">
        <v>731</v>
      </c>
      <c r="D440" s="201" t="s">
        <v>124</v>
      </c>
      <c r="E440" s="202" t="s">
        <v>732</v>
      </c>
      <c r="F440" s="203" t="s">
        <v>733</v>
      </c>
      <c r="G440" s="204" t="s">
        <v>297</v>
      </c>
      <c r="H440" s="205">
        <v>306.73200000000003</v>
      </c>
      <c r="I440" s="206"/>
      <c r="J440" s="207">
        <f>ROUND(I440*H440,2)</f>
        <v>0</v>
      </c>
      <c r="K440" s="203" t="s">
        <v>128</v>
      </c>
      <c r="L440" s="45"/>
      <c r="M440" s="208" t="s">
        <v>19</v>
      </c>
      <c r="N440" s="209" t="s">
        <v>43</v>
      </c>
      <c r="O440" s="85"/>
      <c r="P440" s="210">
        <f>O440*H440</f>
        <v>0</v>
      </c>
      <c r="Q440" s="210">
        <v>0</v>
      </c>
      <c r="R440" s="210">
        <f>Q440*H440</f>
        <v>0</v>
      </c>
      <c r="S440" s="210">
        <v>0</v>
      </c>
      <c r="T440" s="211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12" t="s">
        <v>129</v>
      </c>
      <c r="AT440" s="212" t="s">
        <v>124</v>
      </c>
      <c r="AU440" s="212" t="s">
        <v>82</v>
      </c>
      <c r="AY440" s="18" t="s">
        <v>122</v>
      </c>
      <c r="BE440" s="213">
        <f>IF(N440="základní",J440,0)</f>
        <v>0</v>
      </c>
      <c r="BF440" s="213">
        <f>IF(N440="snížená",J440,0)</f>
        <v>0</v>
      </c>
      <c r="BG440" s="213">
        <f>IF(N440="zákl. přenesená",J440,0)</f>
        <v>0</v>
      </c>
      <c r="BH440" s="213">
        <f>IF(N440="sníž. přenesená",J440,0)</f>
        <v>0</v>
      </c>
      <c r="BI440" s="213">
        <f>IF(N440="nulová",J440,0)</f>
        <v>0</v>
      </c>
      <c r="BJ440" s="18" t="s">
        <v>80</v>
      </c>
      <c r="BK440" s="213">
        <f>ROUND(I440*H440,2)</f>
        <v>0</v>
      </c>
      <c r="BL440" s="18" t="s">
        <v>129</v>
      </c>
      <c r="BM440" s="212" t="s">
        <v>734</v>
      </c>
    </row>
    <row r="441" s="2" customFormat="1">
      <c r="A441" s="39"/>
      <c r="B441" s="40"/>
      <c r="C441" s="41"/>
      <c r="D441" s="214" t="s">
        <v>131</v>
      </c>
      <c r="E441" s="41"/>
      <c r="F441" s="215" t="s">
        <v>735</v>
      </c>
      <c r="G441" s="41"/>
      <c r="H441" s="41"/>
      <c r="I441" s="216"/>
      <c r="J441" s="41"/>
      <c r="K441" s="41"/>
      <c r="L441" s="45"/>
      <c r="M441" s="217"/>
      <c r="N441" s="218"/>
      <c r="O441" s="85"/>
      <c r="P441" s="85"/>
      <c r="Q441" s="85"/>
      <c r="R441" s="85"/>
      <c r="S441" s="85"/>
      <c r="T441" s="86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T441" s="18" t="s">
        <v>131</v>
      </c>
      <c r="AU441" s="18" t="s">
        <v>82</v>
      </c>
    </row>
    <row r="442" s="2" customFormat="1" ht="24.15" customHeight="1">
      <c r="A442" s="39"/>
      <c r="B442" s="40"/>
      <c r="C442" s="201" t="s">
        <v>736</v>
      </c>
      <c r="D442" s="201" t="s">
        <v>124</v>
      </c>
      <c r="E442" s="202" t="s">
        <v>737</v>
      </c>
      <c r="F442" s="203" t="s">
        <v>738</v>
      </c>
      <c r="G442" s="204" t="s">
        <v>297</v>
      </c>
      <c r="H442" s="205">
        <v>306.73200000000003</v>
      </c>
      <c r="I442" s="206"/>
      <c r="J442" s="207">
        <f>ROUND(I442*H442,2)</f>
        <v>0</v>
      </c>
      <c r="K442" s="203" t="s">
        <v>128</v>
      </c>
      <c r="L442" s="45"/>
      <c r="M442" s="208" t="s">
        <v>19</v>
      </c>
      <c r="N442" s="209" t="s">
        <v>43</v>
      </c>
      <c r="O442" s="85"/>
      <c r="P442" s="210">
        <f>O442*H442</f>
        <v>0</v>
      </c>
      <c r="Q442" s="210">
        <v>0</v>
      </c>
      <c r="R442" s="210">
        <f>Q442*H442</f>
        <v>0</v>
      </c>
      <c r="S442" s="210">
        <v>0</v>
      </c>
      <c r="T442" s="211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12" t="s">
        <v>129</v>
      </c>
      <c r="AT442" s="212" t="s">
        <v>124</v>
      </c>
      <c r="AU442" s="212" t="s">
        <v>82</v>
      </c>
      <c r="AY442" s="18" t="s">
        <v>122</v>
      </c>
      <c r="BE442" s="213">
        <f>IF(N442="základní",J442,0)</f>
        <v>0</v>
      </c>
      <c r="BF442" s="213">
        <f>IF(N442="snížená",J442,0)</f>
        <v>0</v>
      </c>
      <c r="BG442" s="213">
        <f>IF(N442="zákl. přenesená",J442,0)</f>
        <v>0</v>
      </c>
      <c r="BH442" s="213">
        <f>IF(N442="sníž. přenesená",J442,0)</f>
        <v>0</v>
      </c>
      <c r="BI442" s="213">
        <f>IF(N442="nulová",J442,0)</f>
        <v>0</v>
      </c>
      <c r="BJ442" s="18" t="s">
        <v>80</v>
      </c>
      <c r="BK442" s="213">
        <f>ROUND(I442*H442,2)</f>
        <v>0</v>
      </c>
      <c r="BL442" s="18" t="s">
        <v>129</v>
      </c>
      <c r="BM442" s="212" t="s">
        <v>739</v>
      </c>
    </row>
    <row r="443" s="2" customFormat="1">
      <c r="A443" s="39"/>
      <c r="B443" s="40"/>
      <c r="C443" s="41"/>
      <c r="D443" s="214" t="s">
        <v>131</v>
      </c>
      <c r="E443" s="41"/>
      <c r="F443" s="215" t="s">
        <v>740</v>
      </c>
      <c r="G443" s="41"/>
      <c r="H443" s="41"/>
      <c r="I443" s="216"/>
      <c r="J443" s="41"/>
      <c r="K443" s="41"/>
      <c r="L443" s="45"/>
      <c r="M443" s="217"/>
      <c r="N443" s="218"/>
      <c r="O443" s="85"/>
      <c r="P443" s="85"/>
      <c r="Q443" s="85"/>
      <c r="R443" s="85"/>
      <c r="S443" s="85"/>
      <c r="T443" s="86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T443" s="18" t="s">
        <v>131</v>
      </c>
      <c r="AU443" s="18" t="s">
        <v>82</v>
      </c>
    </row>
    <row r="444" s="12" customFormat="1" ht="25.92" customHeight="1">
      <c r="A444" s="12"/>
      <c r="B444" s="185"/>
      <c r="C444" s="186"/>
      <c r="D444" s="187" t="s">
        <v>71</v>
      </c>
      <c r="E444" s="188" t="s">
        <v>741</v>
      </c>
      <c r="F444" s="188" t="s">
        <v>742</v>
      </c>
      <c r="G444" s="186"/>
      <c r="H444" s="186"/>
      <c r="I444" s="189"/>
      <c r="J444" s="190">
        <f>BK444</f>
        <v>0</v>
      </c>
      <c r="K444" s="186"/>
      <c r="L444" s="191"/>
      <c r="M444" s="192"/>
      <c r="N444" s="193"/>
      <c r="O444" s="193"/>
      <c r="P444" s="194">
        <f>P445</f>
        <v>0</v>
      </c>
      <c r="Q444" s="193"/>
      <c r="R444" s="194">
        <f>R445</f>
        <v>0.64617600000000008</v>
      </c>
      <c r="S444" s="193"/>
      <c r="T444" s="195">
        <f>T445</f>
        <v>0</v>
      </c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R444" s="196" t="s">
        <v>82</v>
      </c>
      <c r="AT444" s="197" t="s">
        <v>71</v>
      </c>
      <c r="AU444" s="197" t="s">
        <v>72</v>
      </c>
      <c r="AY444" s="196" t="s">
        <v>122</v>
      </c>
      <c r="BK444" s="198">
        <f>BK445</f>
        <v>0</v>
      </c>
    </row>
    <row r="445" s="12" customFormat="1" ht="22.8" customHeight="1">
      <c r="A445" s="12"/>
      <c r="B445" s="185"/>
      <c r="C445" s="186"/>
      <c r="D445" s="187" t="s">
        <v>71</v>
      </c>
      <c r="E445" s="199" t="s">
        <v>743</v>
      </c>
      <c r="F445" s="199" t="s">
        <v>744</v>
      </c>
      <c r="G445" s="186"/>
      <c r="H445" s="186"/>
      <c r="I445" s="189"/>
      <c r="J445" s="200">
        <f>BK445</f>
        <v>0</v>
      </c>
      <c r="K445" s="186"/>
      <c r="L445" s="191"/>
      <c r="M445" s="192"/>
      <c r="N445" s="193"/>
      <c r="O445" s="193"/>
      <c r="P445" s="194">
        <f>SUM(P446:P453)</f>
        <v>0</v>
      </c>
      <c r="Q445" s="193"/>
      <c r="R445" s="194">
        <f>SUM(R446:R453)</f>
        <v>0.64617600000000008</v>
      </c>
      <c r="S445" s="193"/>
      <c r="T445" s="195">
        <f>SUM(T446:T453)</f>
        <v>0</v>
      </c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R445" s="196" t="s">
        <v>82</v>
      </c>
      <c r="AT445" s="197" t="s">
        <v>71</v>
      </c>
      <c r="AU445" s="197" t="s">
        <v>80</v>
      </c>
      <c r="AY445" s="196" t="s">
        <v>122</v>
      </c>
      <c r="BK445" s="198">
        <f>SUM(BK446:BK453)</f>
        <v>0</v>
      </c>
    </row>
    <row r="446" s="2" customFormat="1" ht="16.5" customHeight="1">
      <c r="A446" s="39"/>
      <c r="B446" s="40"/>
      <c r="C446" s="201" t="s">
        <v>745</v>
      </c>
      <c r="D446" s="201" t="s">
        <v>124</v>
      </c>
      <c r="E446" s="202" t="s">
        <v>746</v>
      </c>
      <c r="F446" s="203" t="s">
        <v>747</v>
      </c>
      <c r="G446" s="204" t="s">
        <v>330</v>
      </c>
      <c r="H446" s="205">
        <v>609.60000000000002</v>
      </c>
      <c r="I446" s="206"/>
      <c r="J446" s="207">
        <f>ROUND(I446*H446,2)</f>
        <v>0</v>
      </c>
      <c r="K446" s="203" t="s">
        <v>128</v>
      </c>
      <c r="L446" s="45"/>
      <c r="M446" s="208" t="s">
        <v>19</v>
      </c>
      <c r="N446" s="209" t="s">
        <v>43</v>
      </c>
      <c r="O446" s="85"/>
      <c r="P446" s="210">
        <f>O446*H446</f>
        <v>0</v>
      </c>
      <c r="Q446" s="210">
        <v>6.0000000000000002E-05</v>
      </c>
      <c r="R446" s="210">
        <f>Q446*H446</f>
        <v>0.036576000000000004</v>
      </c>
      <c r="S446" s="210">
        <v>0</v>
      </c>
      <c r="T446" s="211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12" t="s">
        <v>242</v>
      </c>
      <c r="AT446" s="212" t="s">
        <v>124</v>
      </c>
      <c r="AU446" s="212" t="s">
        <v>82</v>
      </c>
      <c r="AY446" s="18" t="s">
        <v>122</v>
      </c>
      <c r="BE446" s="213">
        <f>IF(N446="základní",J446,0)</f>
        <v>0</v>
      </c>
      <c r="BF446" s="213">
        <f>IF(N446="snížená",J446,0)</f>
        <v>0</v>
      </c>
      <c r="BG446" s="213">
        <f>IF(N446="zákl. přenesená",J446,0)</f>
        <v>0</v>
      </c>
      <c r="BH446" s="213">
        <f>IF(N446="sníž. přenesená",J446,0)</f>
        <v>0</v>
      </c>
      <c r="BI446" s="213">
        <f>IF(N446="nulová",J446,0)</f>
        <v>0</v>
      </c>
      <c r="BJ446" s="18" t="s">
        <v>80</v>
      </c>
      <c r="BK446" s="213">
        <f>ROUND(I446*H446,2)</f>
        <v>0</v>
      </c>
      <c r="BL446" s="18" t="s">
        <v>242</v>
      </c>
      <c r="BM446" s="212" t="s">
        <v>748</v>
      </c>
    </row>
    <row r="447" s="2" customFormat="1">
      <c r="A447" s="39"/>
      <c r="B447" s="40"/>
      <c r="C447" s="41"/>
      <c r="D447" s="214" t="s">
        <v>131</v>
      </c>
      <c r="E447" s="41"/>
      <c r="F447" s="215" t="s">
        <v>749</v>
      </c>
      <c r="G447" s="41"/>
      <c r="H447" s="41"/>
      <c r="I447" s="216"/>
      <c r="J447" s="41"/>
      <c r="K447" s="41"/>
      <c r="L447" s="45"/>
      <c r="M447" s="217"/>
      <c r="N447" s="218"/>
      <c r="O447" s="85"/>
      <c r="P447" s="85"/>
      <c r="Q447" s="85"/>
      <c r="R447" s="85"/>
      <c r="S447" s="85"/>
      <c r="T447" s="86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T447" s="18" t="s">
        <v>131</v>
      </c>
      <c r="AU447" s="18" t="s">
        <v>82</v>
      </c>
    </row>
    <row r="448" s="13" customFormat="1">
      <c r="A448" s="13"/>
      <c r="B448" s="219"/>
      <c r="C448" s="220"/>
      <c r="D448" s="221" t="s">
        <v>133</v>
      </c>
      <c r="E448" s="222" t="s">
        <v>19</v>
      </c>
      <c r="F448" s="223" t="s">
        <v>750</v>
      </c>
      <c r="G448" s="220"/>
      <c r="H448" s="222" t="s">
        <v>19</v>
      </c>
      <c r="I448" s="224"/>
      <c r="J448" s="220"/>
      <c r="K448" s="220"/>
      <c r="L448" s="225"/>
      <c r="M448" s="226"/>
      <c r="N448" s="227"/>
      <c r="O448" s="227"/>
      <c r="P448" s="227"/>
      <c r="Q448" s="227"/>
      <c r="R448" s="227"/>
      <c r="S448" s="227"/>
      <c r="T448" s="228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29" t="s">
        <v>133</v>
      </c>
      <c r="AU448" s="229" t="s">
        <v>82</v>
      </c>
      <c r="AV448" s="13" t="s">
        <v>80</v>
      </c>
      <c r="AW448" s="13" t="s">
        <v>33</v>
      </c>
      <c r="AX448" s="13" t="s">
        <v>72</v>
      </c>
      <c r="AY448" s="229" t="s">
        <v>122</v>
      </c>
    </row>
    <row r="449" s="14" customFormat="1">
      <c r="A449" s="14"/>
      <c r="B449" s="230"/>
      <c r="C449" s="231"/>
      <c r="D449" s="221" t="s">
        <v>133</v>
      </c>
      <c r="E449" s="232" t="s">
        <v>19</v>
      </c>
      <c r="F449" s="233" t="s">
        <v>751</v>
      </c>
      <c r="G449" s="231"/>
      <c r="H449" s="234">
        <v>609.60000000000002</v>
      </c>
      <c r="I449" s="235"/>
      <c r="J449" s="231"/>
      <c r="K449" s="231"/>
      <c r="L449" s="236"/>
      <c r="M449" s="237"/>
      <c r="N449" s="238"/>
      <c r="O449" s="238"/>
      <c r="P449" s="238"/>
      <c r="Q449" s="238"/>
      <c r="R449" s="238"/>
      <c r="S449" s="238"/>
      <c r="T449" s="239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0" t="s">
        <v>133</v>
      </c>
      <c r="AU449" s="240" t="s">
        <v>82</v>
      </c>
      <c r="AV449" s="14" t="s">
        <v>82</v>
      </c>
      <c r="AW449" s="14" t="s">
        <v>33</v>
      </c>
      <c r="AX449" s="14" t="s">
        <v>72</v>
      </c>
      <c r="AY449" s="240" t="s">
        <v>122</v>
      </c>
    </row>
    <row r="450" s="2" customFormat="1" ht="16.5" customHeight="1">
      <c r="A450" s="39"/>
      <c r="B450" s="40"/>
      <c r="C450" s="241" t="s">
        <v>752</v>
      </c>
      <c r="D450" s="241" t="s">
        <v>327</v>
      </c>
      <c r="E450" s="242" t="s">
        <v>753</v>
      </c>
      <c r="F450" s="243" t="s">
        <v>754</v>
      </c>
      <c r="G450" s="244" t="s">
        <v>330</v>
      </c>
      <c r="H450" s="245">
        <v>609.60000000000002</v>
      </c>
      <c r="I450" s="246"/>
      <c r="J450" s="247">
        <f>ROUND(I450*H450,2)</f>
        <v>0</v>
      </c>
      <c r="K450" s="243" t="s">
        <v>19</v>
      </c>
      <c r="L450" s="248"/>
      <c r="M450" s="249" t="s">
        <v>19</v>
      </c>
      <c r="N450" s="250" t="s">
        <v>43</v>
      </c>
      <c r="O450" s="85"/>
      <c r="P450" s="210">
        <f>O450*H450</f>
        <v>0</v>
      </c>
      <c r="Q450" s="210">
        <v>0.001</v>
      </c>
      <c r="R450" s="210">
        <f>Q450*H450</f>
        <v>0.60960000000000003</v>
      </c>
      <c r="S450" s="210">
        <v>0</v>
      </c>
      <c r="T450" s="211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12" t="s">
        <v>337</v>
      </c>
      <c r="AT450" s="212" t="s">
        <v>327</v>
      </c>
      <c r="AU450" s="212" t="s">
        <v>82</v>
      </c>
      <c r="AY450" s="18" t="s">
        <v>122</v>
      </c>
      <c r="BE450" s="213">
        <f>IF(N450="základní",J450,0)</f>
        <v>0</v>
      </c>
      <c r="BF450" s="213">
        <f>IF(N450="snížená",J450,0)</f>
        <v>0</v>
      </c>
      <c r="BG450" s="213">
        <f>IF(N450="zákl. přenesená",J450,0)</f>
        <v>0</v>
      </c>
      <c r="BH450" s="213">
        <f>IF(N450="sníž. přenesená",J450,0)</f>
        <v>0</v>
      </c>
      <c r="BI450" s="213">
        <f>IF(N450="nulová",J450,0)</f>
        <v>0</v>
      </c>
      <c r="BJ450" s="18" t="s">
        <v>80</v>
      </c>
      <c r="BK450" s="213">
        <f>ROUND(I450*H450,2)</f>
        <v>0</v>
      </c>
      <c r="BL450" s="18" t="s">
        <v>242</v>
      </c>
      <c r="BM450" s="212" t="s">
        <v>755</v>
      </c>
    </row>
    <row r="451" s="2" customFormat="1">
      <c r="A451" s="39"/>
      <c r="B451" s="40"/>
      <c r="C451" s="41"/>
      <c r="D451" s="221" t="s">
        <v>419</v>
      </c>
      <c r="E451" s="41"/>
      <c r="F451" s="251" t="s">
        <v>420</v>
      </c>
      <c r="G451" s="41"/>
      <c r="H451" s="41"/>
      <c r="I451" s="216"/>
      <c r="J451" s="41"/>
      <c r="K451" s="41"/>
      <c r="L451" s="45"/>
      <c r="M451" s="217"/>
      <c r="N451" s="218"/>
      <c r="O451" s="85"/>
      <c r="P451" s="85"/>
      <c r="Q451" s="85"/>
      <c r="R451" s="85"/>
      <c r="S451" s="85"/>
      <c r="T451" s="86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T451" s="18" t="s">
        <v>419</v>
      </c>
      <c r="AU451" s="18" t="s">
        <v>82</v>
      </c>
    </row>
    <row r="452" s="2" customFormat="1" ht="24.15" customHeight="1">
      <c r="A452" s="39"/>
      <c r="B452" s="40"/>
      <c r="C452" s="201" t="s">
        <v>756</v>
      </c>
      <c r="D452" s="201" t="s">
        <v>124</v>
      </c>
      <c r="E452" s="202" t="s">
        <v>757</v>
      </c>
      <c r="F452" s="203" t="s">
        <v>758</v>
      </c>
      <c r="G452" s="204" t="s">
        <v>297</v>
      </c>
      <c r="H452" s="205">
        <v>0.64600000000000002</v>
      </c>
      <c r="I452" s="206"/>
      <c r="J452" s="207">
        <f>ROUND(I452*H452,2)</f>
        <v>0</v>
      </c>
      <c r="K452" s="203" t="s">
        <v>128</v>
      </c>
      <c r="L452" s="45"/>
      <c r="M452" s="208" t="s">
        <v>19</v>
      </c>
      <c r="N452" s="209" t="s">
        <v>43</v>
      </c>
      <c r="O452" s="85"/>
      <c r="P452" s="210">
        <f>O452*H452</f>
        <v>0</v>
      </c>
      <c r="Q452" s="210">
        <v>0</v>
      </c>
      <c r="R452" s="210">
        <f>Q452*H452</f>
        <v>0</v>
      </c>
      <c r="S452" s="210">
        <v>0</v>
      </c>
      <c r="T452" s="211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12" t="s">
        <v>242</v>
      </c>
      <c r="AT452" s="212" t="s">
        <v>124</v>
      </c>
      <c r="AU452" s="212" t="s">
        <v>82</v>
      </c>
      <c r="AY452" s="18" t="s">
        <v>122</v>
      </c>
      <c r="BE452" s="213">
        <f>IF(N452="základní",J452,0)</f>
        <v>0</v>
      </c>
      <c r="BF452" s="213">
        <f>IF(N452="snížená",J452,0)</f>
        <v>0</v>
      </c>
      <c r="BG452" s="213">
        <f>IF(N452="zákl. přenesená",J452,0)</f>
        <v>0</v>
      </c>
      <c r="BH452" s="213">
        <f>IF(N452="sníž. přenesená",J452,0)</f>
        <v>0</v>
      </c>
      <c r="BI452" s="213">
        <f>IF(N452="nulová",J452,0)</f>
        <v>0</v>
      </c>
      <c r="BJ452" s="18" t="s">
        <v>80</v>
      </c>
      <c r="BK452" s="213">
        <f>ROUND(I452*H452,2)</f>
        <v>0</v>
      </c>
      <c r="BL452" s="18" t="s">
        <v>242</v>
      </c>
      <c r="BM452" s="212" t="s">
        <v>759</v>
      </c>
    </row>
    <row r="453" s="2" customFormat="1">
      <c r="A453" s="39"/>
      <c r="B453" s="40"/>
      <c r="C453" s="41"/>
      <c r="D453" s="214" t="s">
        <v>131</v>
      </c>
      <c r="E453" s="41"/>
      <c r="F453" s="215" t="s">
        <v>760</v>
      </c>
      <c r="G453" s="41"/>
      <c r="H453" s="41"/>
      <c r="I453" s="216"/>
      <c r="J453" s="41"/>
      <c r="K453" s="41"/>
      <c r="L453" s="45"/>
      <c r="M453" s="217"/>
      <c r="N453" s="218"/>
      <c r="O453" s="85"/>
      <c r="P453" s="85"/>
      <c r="Q453" s="85"/>
      <c r="R453" s="85"/>
      <c r="S453" s="85"/>
      <c r="T453" s="86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T453" s="18" t="s">
        <v>131</v>
      </c>
      <c r="AU453" s="18" t="s">
        <v>82</v>
      </c>
    </row>
    <row r="454" s="12" customFormat="1" ht="25.92" customHeight="1">
      <c r="A454" s="12"/>
      <c r="B454" s="185"/>
      <c r="C454" s="186"/>
      <c r="D454" s="187" t="s">
        <v>71</v>
      </c>
      <c r="E454" s="188" t="s">
        <v>761</v>
      </c>
      <c r="F454" s="188" t="s">
        <v>762</v>
      </c>
      <c r="G454" s="186"/>
      <c r="H454" s="186"/>
      <c r="I454" s="189"/>
      <c r="J454" s="190">
        <f>BK454</f>
        <v>0</v>
      </c>
      <c r="K454" s="186"/>
      <c r="L454" s="191"/>
      <c r="M454" s="192"/>
      <c r="N454" s="193"/>
      <c r="O454" s="193"/>
      <c r="P454" s="194">
        <f>P455+P458+P461</f>
        <v>0</v>
      </c>
      <c r="Q454" s="193"/>
      <c r="R454" s="194">
        <f>R455+R458+R461</f>
        <v>0</v>
      </c>
      <c r="S454" s="193"/>
      <c r="T454" s="195">
        <f>T455+T458+T461</f>
        <v>0</v>
      </c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R454" s="196" t="s">
        <v>156</v>
      </c>
      <c r="AT454" s="197" t="s">
        <v>71</v>
      </c>
      <c r="AU454" s="197" t="s">
        <v>72</v>
      </c>
      <c r="AY454" s="196" t="s">
        <v>122</v>
      </c>
      <c r="BK454" s="198">
        <f>BK455+BK458+BK461</f>
        <v>0</v>
      </c>
    </row>
    <row r="455" s="12" customFormat="1" ht="22.8" customHeight="1">
      <c r="A455" s="12"/>
      <c r="B455" s="185"/>
      <c r="C455" s="186"/>
      <c r="D455" s="187" t="s">
        <v>71</v>
      </c>
      <c r="E455" s="199" t="s">
        <v>763</v>
      </c>
      <c r="F455" s="199" t="s">
        <v>764</v>
      </c>
      <c r="G455" s="186"/>
      <c r="H455" s="186"/>
      <c r="I455" s="189"/>
      <c r="J455" s="200">
        <f>BK455</f>
        <v>0</v>
      </c>
      <c r="K455" s="186"/>
      <c r="L455" s="191"/>
      <c r="M455" s="192"/>
      <c r="N455" s="193"/>
      <c r="O455" s="193"/>
      <c r="P455" s="194">
        <f>SUM(P456:P457)</f>
        <v>0</v>
      </c>
      <c r="Q455" s="193"/>
      <c r="R455" s="194">
        <f>SUM(R456:R457)</f>
        <v>0</v>
      </c>
      <c r="S455" s="193"/>
      <c r="T455" s="195">
        <f>SUM(T456:T457)</f>
        <v>0</v>
      </c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R455" s="196" t="s">
        <v>156</v>
      </c>
      <c r="AT455" s="197" t="s">
        <v>71</v>
      </c>
      <c r="AU455" s="197" t="s">
        <v>80</v>
      </c>
      <c r="AY455" s="196" t="s">
        <v>122</v>
      </c>
      <c r="BK455" s="198">
        <f>SUM(BK456:BK457)</f>
        <v>0</v>
      </c>
    </row>
    <row r="456" s="2" customFormat="1" ht="16.5" customHeight="1">
      <c r="A456" s="39"/>
      <c r="B456" s="40"/>
      <c r="C456" s="201" t="s">
        <v>765</v>
      </c>
      <c r="D456" s="201" t="s">
        <v>124</v>
      </c>
      <c r="E456" s="202" t="s">
        <v>766</v>
      </c>
      <c r="F456" s="203" t="s">
        <v>767</v>
      </c>
      <c r="G456" s="204" t="s">
        <v>768</v>
      </c>
      <c r="H456" s="205">
        <v>1</v>
      </c>
      <c r="I456" s="206"/>
      <c r="J456" s="207">
        <f>ROUND(I456*H456,2)</f>
        <v>0</v>
      </c>
      <c r="K456" s="203" t="s">
        <v>128</v>
      </c>
      <c r="L456" s="45"/>
      <c r="M456" s="208" t="s">
        <v>19</v>
      </c>
      <c r="N456" s="209" t="s">
        <v>43</v>
      </c>
      <c r="O456" s="85"/>
      <c r="P456" s="210">
        <f>O456*H456</f>
        <v>0</v>
      </c>
      <c r="Q456" s="210">
        <v>0</v>
      </c>
      <c r="R456" s="210">
        <f>Q456*H456</f>
        <v>0</v>
      </c>
      <c r="S456" s="210">
        <v>0</v>
      </c>
      <c r="T456" s="211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12" t="s">
        <v>769</v>
      </c>
      <c r="AT456" s="212" t="s">
        <v>124</v>
      </c>
      <c r="AU456" s="212" t="s">
        <v>82</v>
      </c>
      <c r="AY456" s="18" t="s">
        <v>122</v>
      </c>
      <c r="BE456" s="213">
        <f>IF(N456="základní",J456,0)</f>
        <v>0</v>
      </c>
      <c r="BF456" s="213">
        <f>IF(N456="snížená",J456,0)</f>
        <v>0</v>
      </c>
      <c r="BG456" s="213">
        <f>IF(N456="zákl. přenesená",J456,0)</f>
        <v>0</v>
      </c>
      <c r="BH456" s="213">
        <f>IF(N456="sníž. přenesená",J456,0)</f>
        <v>0</v>
      </c>
      <c r="BI456" s="213">
        <f>IF(N456="nulová",J456,0)</f>
        <v>0</v>
      </c>
      <c r="BJ456" s="18" t="s">
        <v>80</v>
      </c>
      <c r="BK456" s="213">
        <f>ROUND(I456*H456,2)</f>
        <v>0</v>
      </c>
      <c r="BL456" s="18" t="s">
        <v>769</v>
      </c>
      <c r="BM456" s="212" t="s">
        <v>770</v>
      </c>
    </row>
    <row r="457" s="2" customFormat="1">
      <c r="A457" s="39"/>
      <c r="B457" s="40"/>
      <c r="C457" s="41"/>
      <c r="D457" s="214" t="s">
        <v>131</v>
      </c>
      <c r="E457" s="41"/>
      <c r="F457" s="215" t="s">
        <v>771</v>
      </c>
      <c r="G457" s="41"/>
      <c r="H457" s="41"/>
      <c r="I457" s="216"/>
      <c r="J457" s="41"/>
      <c r="K457" s="41"/>
      <c r="L457" s="45"/>
      <c r="M457" s="217"/>
      <c r="N457" s="218"/>
      <c r="O457" s="85"/>
      <c r="P457" s="85"/>
      <c r="Q457" s="85"/>
      <c r="R457" s="85"/>
      <c r="S457" s="85"/>
      <c r="T457" s="86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T457" s="18" t="s">
        <v>131</v>
      </c>
      <c r="AU457" s="18" t="s">
        <v>82</v>
      </c>
    </row>
    <row r="458" s="12" customFormat="1" ht="22.8" customHeight="1">
      <c r="A458" s="12"/>
      <c r="B458" s="185"/>
      <c r="C458" s="186"/>
      <c r="D458" s="187" t="s">
        <v>71</v>
      </c>
      <c r="E458" s="199" t="s">
        <v>772</v>
      </c>
      <c r="F458" s="199" t="s">
        <v>773</v>
      </c>
      <c r="G458" s="186"/>
      <c r="H458" s="186"/>
      <c r="I458" s="189"/>
      <c r="J458" s="200">
        <f>BK458</f>
        <v>0</v>
      </c>
      <c r="K458" s="186"/>
      <c r="L458" s="191"/>
      <c r="M458" s="192"/>
      <c r="N458" s="193"/>
      <c r="O458" s="193"/>
      <c r="P458" s="194">
        <f>SUM(P459:P460)</f>
        <v>0</v>
      </c>
      <c r="Q458" s="193"/>
      <c r="R458" s="194">
        <f>SUM(R459:R460)</f>
        <v>0</v>
      </c>
      <c r="S458" s="193"/>
      <c r="T458" s="195">
        <f>SUM(T459:T460)</f>
        <v>0</v>
      </c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R458" s="196" t="s">
        <v>156</v>
      </c>
      <c r="AT458" s="197" t="s">
        <v>71</v>
      </c>
      <c r="AU458" s="197" t="s">
        <v>80</v>
      </c>
      <c r="AY458" s="196" t="s">
        <v>122</v>
      </c>
      <c r="BK458" s="198">
        <f>SUM(BK459:BK460)</f>
        <v>0</v>
      </c>
    </row>
    <row r="459" s="2" customFormat="1" ht="16.5" customHeight="1">
      <c r="A459" s="39"/>
      <c r="B459" s="40"/>
      <c r="C459" s="201" t="s">
        <v>774</v>
      </c>
      <c r="D459" s="201" t="s">
        <v>124</v>
      </c>
      <c r="E459" s="202" t="s">
        <v>775</v>
      </c>
      <c r="F459" s="203" t="s">
        <v>773</v>
      </c>
      <c r="G459" s="204" t="s">
        <v>768</v>
      </c>
      <c r="H459" s="205">
        <v>1</v>
      </c>
      <c r="I459" s="206"/>
      <c r="J459" s="207">
        <f>ROUND(I459*H459,2)</f>
        <v>0</v>
      </c>
      <c r="K459" s="203" t="s">
        <v>128</v>
      </c>
      <c r="L459" s="45"/>
      <c r="M459" s="208" t="s">
        <v>19</v>
      </c>
      <c r="N459" s="209" t="s">
        <v>43</v>
      </c>
      <c r="O459" s="85"/>
      <c r="P459" s="210">
        <f>O459*H459</f>
        <v>0</v>
      </c>
      <c r="Q459" s="210">
        <v>0</v>
      </c>
      <c r="R459" s="210">
        <f>Q459*H459</f>
        <v>0</v>
      </c>
      <c r="S459" s="210">
        <v>0</v>
      </c>
      <c r="T459" s="211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12" t="s">
        <v>769</v>
      </c>
      <c r="AT459" s="212" t="s">
        <v>124</v>
      </c>
      <c r="AU459" s="212" t="s">
        <v>82</v>
      </c>
      <c r="AY459" s="18" t="s">
        <v>122</v>
      </c>
      <c r="BE459" s="213">
        <f>IF(N459="základní",J459,0)</f>
        <v>0</v>
      </c>
      <c r="BF459" s="213">
        <f>IF(N459="snížená",J459,0)</f>
        <v>0</v>
      </c>
      <c r="BG459" s="213">
        <f>IF(N459="zákl. přenesená",J459,0)</f>
        <v>0</v>
      </c>
      <c r="BH459" s="213">
        <f>IF(N459="sníž. přenesená",J459,0)</f>
        <v>0</v>
      </c>
      <c r="BI459" s="213">
        <f>IF(N459="nulová",J459,0)</f>
        <v>0</v>
      </c>
      <c r="BJ459" s="18" t="s">
        <v>80</v>
      </c>
      <c r="BK459" s="213">
        <f>ROUND(I459*H459,2)</f>
        <v>0</v>
      </c>
      <c r="BL459" s="18" t="s">
        <v>769</v>
      </c>
      <c r="BM459" s="212" t="s">
        <v>776</v>
      </c>
    </row>
    <row r="460" s="2" customFormat="1">
      <c r="A460" s="39"/>
      <c r="B460" s="40"/>
      <c r="C460" s="41"/>
      <c r="D460" s="214" t="s">
        <v>131</v>
      </c>
      <c r="E460" s="41"/>
      <c r="F460" s="215" t="s">
        <v>777</v>
      </c>
      <c r="G460" s="41"/>
      <c r="H460" s="41"/>
      <c r="I460" s="216"/>
      <c r="J460" s="41"/>
      <c r="K460" s="41"/>
      <c r="L460" s="45"/>
      <c r="M460" s="217"/>
      <c r="N460" s="218"/>
      <c r="O460" s="85"/>
      <c r="P460" s="85"/>
      <c r="Q460" s="85"/>
      <c r="R460" s="85"/>
      <c r="S460" s="85"/>
      <c r="T460" s="86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T460" s="18" t="s">
        <v>131</v>
      </c>
      <c r="AU460" s="18" t="s">
        <v>82</v>
      </c>
    </row>
    <row r="461" s="12" customFormat="1" ht="22.8" customHeight="1">
      <c r="A461" s="12"/>
      <c r="B461" s="185"/>
      <c r="C461" s="186"/>
      <c r="D461" s="187" t="s">
        <v>71</v>
      </c>
      <c r="E461" s="199" t="s">
        <v>778</v>
      </c>
      <c r="F461" s="199" t="s">
        <v>779</v>
      </c>
      <c r="G461" s="186"/>
      <c r="H461" s="186"/>
      <c r="I461" s="189"/>
      <c r="J461" s="200">
        <f>BK461</f>
        <v>0</v>
      </c>
      <c r="K461" s="186"/>
      <c r="L461" s="191"/>
      <c r="M461" s="192"/>
      <c r="N461" s="193"/>
      <c r="O461" s="193"/>
      <c r="P461" s="194">
        <f>SUM(P462:P463)</f>
        <v>0</v>
      </c>
      <c r="Q461" s="193"/>
      <c r="R461" s="194">
        <f>SUM(R462:R463)</f>
        <v>0</v>
      </c>
      <c r="S461" s="193"/>
      <c r="T461" s="195">
        <f>SUM(T462:T463)</f>
        <v>0</v>
      </c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R461" s="196" t="s">
        <v>156</v>
      </c>
      <c r="AT461" s="197" t="s">
        <v>71</v>
      </c>
      <c r="AU461" s="197" t="s">
        <v>80</v>
      </c>
      <c r="AY461" s="196" t="s">
        <v>122</v>
      </c>
      <c r="BK461" s="198">
        <f>SUM(BK462:BK463)</f>
        <v>0</v>
      </c>
    </row>
    <row r="462" s="2" customFormat="1" ht="16.5" customHeight="1">
      <c r="A462" s="39"/>
      <c r="B462" s="40"/>
      <c r="C462" s="201" t="s">
        <v>780</v>
      </c>
      <c r="D462" s="201" t="s">
        <v>124</v>
      </c>
      <c r="E462" s="202" t="s">
        <v>781</v>
      </c>
      <c r="F462" s="203" t="s">
        <v>782</v>
      </c>
      <c r="G462" s="204" t="s">
        <v>768</v>
      </c>
      <c r="H462" s="205">
        <v>1</v>
      </c>
      <c r="I462" s="206"/>
      <c r="J462" s="207">
        <f>ROUND(I462*H462,2)</f>
        <v>0</v>
      </c>
      <c r="K462" s="203" t="s">
        <v>128</v>
      </c>
      <c r="L462" s="45"/>
      <c r="M462" s="208" t="s">
        <v>19</v>
      </c>
      <c r="N462" s="209" t="s">
        <v>43</v>
      </c>
      <c r="O462" s="85"/>
      <c r="P462" s="210">
        <f>O462*H462</f>
        <v>0</v>
      </c>
      <c r="Q462" s="210">
        <v>0</v>
      </c>
      <c r="R462" s="210">
        <f>Q462*H462</f>
        <v>0</v>
      </c>
      <c r="S462" s="210">
        <v>0</v>
      </c>
      <c r="T462" s="211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12" t="s">
        <v>769</v>
      </c>
      <c r="AT462" s="212" t="s">
        <v>124</v>
      </c>
      <c r="AU462" s="212" t="s">
        <v>82</v>
      </c>
      <c r="AY462" s="18" t="s">
        <v>122</v>
      </c>
      <c r="BE462" s="213">
        <f>IF(N462="základní",J462,0)</f>
        <v>0</v>
      </c>
      <c r="BF462" s="213">
        <f>IF(N462="snížená",J462,0)</f>
        <v>0</v>
      </c>
      <c r="BG462" s="213">
        <f>IF(N462="zákl. přenesená",J462,0)</f>
        <v>0</v>
      </c>
      <c r="BH462" s="213">
        <f>IF(N462="sníž. přenesená",J462,0)</f>
        <v>0</v>
      </c>
      <c r="BI462" s="213">
        <f>IF(N462="nulová",J462,0)</f>
        <v>0</v>
      </c>
      <c r="BJ462" s="18" t="s">
        <v>80</v>
      </c>
      <c r="BK462" s="213">
        <f>ROUND(I462*H462,2)</f>
        <v>0</v>
      </c>
      <c r="BL462" s="18" t="s">
        <v>769</v>
      </c>
      <c r="BM462" s="212" t="s">
        <v>783</v>
      </c>
    </row>
    <row r="463" s="2" customFormat="1">
      <c r="A463" s="39"/>
      <c r="B463" s="40"/>
      <c r="C463" s="41"/>
      <c r="D463" s="214" t="s">
        <v>131</v>
      </c>
      <c r="E463" s="41"/>
      <c r="F463" s="215" t="s">
        <v>784</v>
      </c>
      <c r="G463" s="41"/>
      <c r="H463" s="41"/>
      <c r="I463" s="216"/>
      <c r="J463" s="41"/>
      <c r="K463" s="41"/>
      <c r="L463" s="45"/>
      <c r="M463" s="252"/>
      <c r="N463" s="253"/>
      <c r="O463" s="254"/>
      <c r="P463" s="254"/>
      <c r="Q463" s="254"/>
      <c r="R463" s="254"/>
      <c r="S463" s="254"/>
      <c r="T463" s="255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T463" s="18" t="s">
        <v>131</v>
      </c>
      <c r="AU463" s="18" t="s">
        <v>82</v>
      </c>
    </row>
    <row r="464" s="2" customFormat="1" ht="6.96" customHeight="1">
      <c r="A464" s="39"/>
      <c r="B464" s="60"/>
      <c r="C464" s="61"/>
      <c r="D464" s="61"/>
      <c r="E464" s="61"/>
      <c r="F464" s="61"/>
      <c r="G464" s="61"/>
      <c r="H464" s="61"/>
      <c r="I464" s="61"/>
      <c r="J464" s="61"/>
      <c r="K464" s="61"/>
      <c r="L464" s="45"/>
      <c r="M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</row>
  </sheetData>
  <sheetProtection sheet="1" autoFilter="0" formatColumns="0" formatRows="0" objects="1" scenarios="1" spinCount="100000" saltValue="iurCz+XdpkHpZ/k9/ybuKYowKl9c77BQbLQX40WH9SUtOa7u9XLThzLxVkGfxzuBOAzfwCKXyp2b/HcIeNAWhQ==" hashValue="/wJuqWxgbRExV5/mZWBwRcMWUWeJEXYUYQrzJH1J/j45N+jknl5UEIOY+lLqgrcfcI6UzsM4EslQDBdAx8dxpA==" algorithmName="SHA-512" password="CC35"/>
  <autoFilter ref="C95:K463"/>
  <mergeCells count="9">
    <mergeCell ref="E7:H7"/>
    <mergeCell ref="E9:H9"/>
    <mergeCell ref="E18:H18"/>
    <mergeCell ref="E27:H27"/>
    <mergeCell ref="E48:H48"/>
    <mergeCell ref="E50:H50"/>
    <mergeCell ref="E86:H86"/>
    <mergeCell ref="E88:H88"/>
    <mergeCell ref="L2:V2"/>
  </mergeCells>
  <hyperlinks>
    <hyperlink ref="F100" r:id="rId1" display="https://podminky.urs.cz/item/CS_URS_2025_02/112251101"/>
    <hyperlink ref="F104" r:id="rId2" display="https://podminky.urs.cz/item/CS_URS_2025_02/112251102"/>
    <hyperlink ref="F110" r:id="rId3" display="https://podminky.urs.cz/item/CS_URS_2025_02/112251103"/>
    <hyperlink ref="F115" r:id="rId4" display="https://podminky.urs.cz/item/CS_URS_2025_02/112251104"/>
    <hyperlink ref="F121" r:id="rId5" display="https://podminky.urs.cz/item/CS_URS_2025_02/113107223"/>
    <hyperlink ref="F125" r:id="rId6" display="https://podminky.urs.cz/item/CS_URS_2025_02/113107241"/>
    <hyperlink ref="F129" r:id="rId7" display="https://podminky.urs.cz/item/CS_URS_2025_02/121151123"/>
    <hyperlink ref="F140" r:id="rId8" display="https://podminky.urs.cz/item/CS_URS_2025_02/122251104"/>
    <hyperlink ref="F154" r:id="rId9" display="https://podminky.urs.cz/item/CS_URS_2025_02/132251102"/>
    <hyperlink ref="F161" r:id="rId10" display="https://podminky.urs.cz/item/CS_URS_2025_02/133251101"/>
    <hyperlink ref="F165" r:id="rId11" display="https://podminky.urs.cz/item/CS_URS_2025_02/162201421"/>
    <hyperlink ref="F169" r:id="rId12" display="https://podminky.urs.cz/item/CS_URS_2025_02/162201422"/>
    <hyperlink ref="F175" r:id="rId13" display="https://podminky.urs.cz/item/CS_URS_2025_02/162201423"/>
    <hyperlink ref="F180" r:id="rId14" display="https://podminky.urs.cz/item/CS_URS_2025_02/162201424"/>
    <hyperlink ref="F186" r:id="rId15" display="https://podminky.urs.cz/item/CS_URS_2025_02/162301971"/>
    <hyperlink ref="F189" r:id="rId16" display="https://podminky.urs.cz/item/CS_URS_2025_02/162301972"/>
    <hyperlink ref="F194" r:id="rId17" display="https://podminky.urs.cz/item/CS_URS_2025_02/162301973"/>
    <hyperlink ref="F198" r:id="rId18" display="https://podminky.urs.cz/item/CS_URS_2025_02/162301974"/>
    <hyperlink ref="F205" r:id="rId19" display="https://podminky.urs.cz/item/CS_URS_2025_02/167151101"/>
    <hyperlink ref="F209" r:id="rId20" display="https://podminky.urs.cz/item/CS_URS_2025_02/162251102"/>
    <hyperlink ref="F211" r:id="rId21" display="https://podminky.urs.cz/item/CS_URS_2025_02/162751114"/>
    <hyperlink ref="F216" r:id="rId22" display="https://podminky.urs.cz/item/CS_URS_2025_02/171251101"/>
    <hyperlink ref="F218" r:id="rId23" display="https://podminky.urs.cz/item/CS_URS_2025_02/171201231"/>
    <hyperlink ref="F221" r:id="rId24" display="https://podminky.urs.cz/item/CS_URS_2025_02/174251201"/>
    <hyperlink ref="F223" r:id="rId25" display="https://podminky.urs.cz/item/CS_URS_2025_02/174251202"/>
    <hyperlink ref="F225" r:id="rId26" display="https://podminky.urs.cz/item/CS_URS_2025_02/174251203"/>
    <hyperlink ref="F227" r:id="rId27" display="https://podminky.urs.cz/item/CS_URS_2025_02/174251204"/>
    <hyperlink ref="F229" r:id="rId28" display="https://podminky.urs.cz/item/CS_URS_2025_02/180405111"/>
    <hyperlink ref="F236" r:id="rId29" display="https://podminky.urs.cz/item/CS_URS_2025_02/174111101"/>
    <hyperlink ref="F242" r:id="rId30" display="https://podminky.urs.cz/item/CS_URS_2025_02/181351105"/>
    <hyperlink ref="F246" r:id="rId31" display="https://podminky.urs.cz/item/CS_URS_2025_02/181351113"/>
    <hyperlink ref="F251" r:id="rId32" display="https://podminky.urs.cz/item/CS_URS_2025_02/181451311"/>
    <hyperlink ref="F256" r:id="rId33" display="https://podminky.urs.cz/item/CS_URS_2025_02/185804215"/>
    <hyperlink ref="F259" r:id="rId34" display="https://podminky.urs.cz/item/CS_URS_2025_02/185804312"/>
    <hyperlink ref="F262" r:id="rId35" display="https://podminky.urs.cz/item/CS_URS_2025_02/185851121"/>
    <hyperlink ref="F264" r:id="rId36" display="https://podminky.urs.cz/item/CS_URS_2025_02/181152302"/>
    <hyperlink ref="F275" r:id="rId37" display="https://podminky.urs.cz/item/CS_URS_2025_02/211531111"/>
    <hyperlink ref="F282" r:id="rId38" display="https://podminky.urs.cz/item/CS_URS_2025_02/211971110"/>
    <hyperlink ref="F292" r:id="rId39" display="https://podminky.urs.cz/item/CS_URS_2025_02/212751104"/>
    <hyperlink ref="F299" r:id="rId40" display="https://podminky.urs.cz/item/CS_URS_2025_02/275313611"/>
    <hyperlink ref="F302" r:id="rId41" display="https://podminky.urs.cz/item/CS_URS_2025_02/275351121"/>
    <hyperlink ref="F305" r:id="rId42" display="https://podminky.urs.cz/item/CS_URS_2025_02/275351122"/>
    <hyperlink ref="F308" r:id="rId43" display="https://podminky.urs.cz/item/CS_URS_2025_02/338171123"/>
    <hyperlink ref="F317" r:id="rId44" display="https://podminky.urs.cz/item/CS_URS_2025_02/348101220"/>
    <hyperlink ref="F322" r:id="rId45" display="https://podminky.urs.cz/item/CS_URS_2025_02/348401130"/>
    <hyperlink ref="F328" r:id="rId46" display="https://podminky.urs.cz/item/CS_URS_2025_02/348401350"/>
    <hyperlink ref="F333" r:id="rId47" display="https://podminky.urs.cz/item/CS_URS_2025_02/348401360"/>
    <hyperlink ref="F337" r:id="rId48" display="https://podminky.urs.cz/item/CS_URS_2025_02/564831011"/>
    <hyperlink ref="F340" r:id="rId49" display="https://podminky.urs.cz/item/CS_URS_2025_02/564730001"/>
    <hyperlink ref="F343" r:id="rId50" display="https://podminky.urs.cz/item/CS_URS_2025_02/564760101"/>
    <hyperlink ref="F346" r:id="rId51" display="https://podminky.urs.cz/item/CS_URS_2025_02/564861111"/>
    <hyperlink ref="F350" r:id="rId52" display="https://podminky.urs.cz/item/CS_URS_2025_02/564871116"/>
    <hyperlink ref="F353" r:id="rId53" display="https://podminky.urs.cz/item/CS_URS_2025_02/564911511"/>
    <hyperlink ref="F355" r:id="rId54" display="https://podminky.urs.cz/item/CS_URS_2025_02/573191111"/>
    <hyperlink ref="F357" r:id="rId55" display="https://podminky.urs.cz/item/CS_URS_2025_02/573211107"/>
    <hyperlink ref="F359" r:id="rId56" display="https://podminky.urs.cz/item/CS_URS_2025_02/577143111"/>
    <hyperlink ref="F361" r:id="rId57" display="https://podminky.urs.cz/item/CS_URS_2025_02/596412123"/>
    <hyperlink ref="F379" r:id="rId58" display="https://podminky.urs.cz/item/CS_URS_2025_02/912112111"/>
    <hyperlink ref="F384" r:id="rId59" display="https://podminky.urs.cz/item/CS_URS_2025_02/914111111"/>
    <hyperlink ref="F391" r:id="rId60" display="https://podminky.urs.cz/item/CS_URS_2025_02/914511111"/>
    <hyperlink ref="F395" r:id="rId61" display="https://podminky.urs.cz/item/CS_URS_2025_02/914531111"/>
    <hyperlink ref="F398" r:id="rId62" display="https://podminky.urs.cz/item/CS_URS_2025_02/916131113"/>
    <hyperlink ref="F404" r:id="rId63" display="https://podminky.urs.cz/item/CS_URS_2025_02/916131213"/>
    <hyperlink ref="F409" r:id="rId64" display="https://podminky.urs.cz/item/CS_URS_2025_02/916991121"/>
    <hyperlink ref="F412" r:id="rId65" display="https://podminky.urs.cz/item/CS_URS_2025_02/919122122"/>
    <hyperlink ref="F422" r:id="rId66" display="https://podminky.urs.cz/item/CS_URS_2025_02/997221571"/>
    <hyperlink ref="F424" r:id="rId67" display="https://podminky.urs.cz/item/CS_URS_2025_02/997221579"/>
    <hyperlink ref="F427" r:id="rId68" display="https://podminky.urs.cz/item/CS_URS_2025_02/997221873"/>
    <hyperlink ref="F430" r:id="rId69" display="https://podminky.urs.cz/item/CS_URS_2025_02/997221875"/>
    <hyperlink ref="F433" r:id="rId70" display="https://podminky.urs.cz/item/CS_URS_2025_02/997231111"/>
    <hyperlink ref="F435" r:id="rId71" display="https://podminky.urs.cz/item/CS_URS_2025_02/997231119"/>
    <hyperlink ref="F441" r:id="rId72" display="https://podminky.urs.cz/item/CS_URS_2025_02/998225111"/>
    <hyperlink ref="F443" r:id="rId73" display="https://podminky.urs.cz/item/CS_URS_2025_02/998225191"/>
    <hyperlink ref="F447" r:id="rId74" display="https://podminky.urs.cz/item/CS_URS_2025_02/767995113"/>
    <hyperlink ref="F453" r:id="rId75" display="https://podminky.urs.cz/item/CS_URS_2025_02/998767101"/>
    <hyperlink ref="F457" r:id="rId76" display="https://podminky.urs.cz/item/CS_URS_2025_02/012444000"/>
    <hyperlink ref="F460" r:id="rId77" display="https://podminky.urs.cz/item/CS_URS_2025_02/030001000"/>
    <hyperlink ref="F463" r:id="rId78" display="https://podminky.urs.cz/item/CS_URS_2025_02/043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56" customWidth="1"/>
    <col min="2" max="2" width="1.667969" style="256" customWidth="1"/>
    <col min="3" max="4" width="5" style="256" customWidth="1"/>
    <col min="5" max="5" width="11.66016" style="256" customWidth="1"/>
    <col min="6" max="6" width="9.160156" style="256" customWidth="1"/>
    <col min="7" max="7" width="5" style="256" customWidth="1"/>
    <col min="8" max="8" width="77.83203" style="256" customWidth="1"/>
    <col min="9" max="10" width="20" style="256" customWidth="1"/>
    <col min="11" max="11" width="1.667969" style="256" customWidth="1"/>
  </cols>
  <sheetData>
    <row r="1" s="1" customFormat="1" ht="37.5" customHeight="1"/>
    <row r="2" s="1" customFormat="1" ht="7.5" customHeight="1">
      <c r="B2" s="257"/>
      <c r="C2" s="258"/>
      <c r="D2" s="258"/>
      <c r="E2" s="258"/>
      <c r="F2" s="258"/>
      <c r="G2" s="258"/>
      <c r="H2" s="258"/>
      <c r="I2" s="258"/>
      <c r="J2" s="258"/>
      <c r="K2" s="259"/>
    </row>
    <row r="3" s="15" customFormat="1" ht="45" customHeight="1">
      <c r="B3" s="260"/>
      <c r="C3" s="261" t="s">
        <v>785</v>
      </c>
      <c r="D3" s="261"/>
      <c r="E3" s="261"/>
      <c r="F3" s="261"/>
      <c r="G3" s="261"/>
      <c r="H3" s="261"/>
      <c r="I3" s="261"/>
      <c r="J3" s="261"/>
      <c r="K3" s="262"/>
    </row>
    <row r="4" s="1" customFormat="1" ht="25.5" customHeight="1">
      <c r="B4" s="263"/>
      <c r="C4" s="264" t="s">
        <v>786</v>
      </c>
      <c r="D4" s="264"/>
      <c r="E4" s="264"/>
      <c r="F4" s="264"/>
      <c r="G4" s="264"/>
      <c r="H4" s="264"/>
      <c r="I4" s="264"/>
      <c r="J4" s="264"/>
      <c r="K4" s="265"/>
    </row>
    <row r="5" s="1" customFormat="1" ht="5.25" customHeight="1">
      <c r="B5" s="263"/>
      <c r="C5" s="266"/>
      <c r="D5" s="266"/>
      <c r="E5" s="266"/>
      <c r="F5" s="266"/>
      <c r="G5" s="266"/>
      <c r="H5" s="266"/>
      <c r="I5" s="266"/>
      <c r="J5" s="266"/>
      <c r="K5" s="265"/>
    </row>
    <row r="6" s="1" customFormat="1" ht="15" customHeight="1">
      <c r="B6" s="263"/>
      <c r="C6" s="267" t="s">
        <v>787</v>
      </c>
      <c r="D6" s="267"/>
      <c r="E6" s="267"/>
      <c r="F6" s="267"/>
      <c r="G6" s="267"/>
      <c r="H6" s="267"/>
      <c r="I6" s="267"/>
      <c r="J6" s="267"/>
      <c r="K6" s="265"/>
    </row>
    <row r="7" s="1" customFormat="1" ht="15" customHeight="1">
      <c r="B7" s="268"/>
      <c r="C7" s="267" t="s">
        <v>788</v>
      </c>
      <c r="D7" s="267"/>
      <c r="E7" s="267"/>
      <c r="F7" s="267"/>
      <c r="G7" s="267"/>
      <c r="H7" s="267"/>
      <c r="I7" s="267"/>
      <c r="J7" s="267"/>
      <c r="K7" s="265"/>
    </row>
    <row r="8" s="1" customFormat="1" ht="12.75" customHeight="1">
      <c r="B8" s="268"/>
      <c r="C8" s="267"/>
      <c r="D8" s="267"/>
      <c r="E8" s="267"/>
      <c r="F8" s="267"/>
      <c r="G8" s="267"/>
      <c r="H8" s="267"/>
      <c r="I8" s="267"/>
      <c r="J8" s="267"/>
      <c r="K8" s="265"/>
    </row>
    <row r="9" s="1" customFormat="1" ht="15" customHeight="1">
      <c r="B9" s="268"/>
      <c r="C9" s="267" t="s">
        <v>789</v>
      </c>
      <c r="D9" s="267"/>
      <c r="E9" s="267"/>
      <c r="F9" s="267"/>
      <c r="G9" s="267"/>
      <c r="H9" s="267"/>
      <c r="I9" s="267"/>
      <c r="J9" s="267"/>
      <c r="K9" s="265"/>
    </row>
    <row r="10" s="1" customFormat="1" ht="15" customHeight="1">
      <c r="B10" s="268"/>
      <c r="C10" s="267"/>
      <c r="D10" s="267" t="s">
        <v>790</v>
      </c>
      <c r="E10" s="267"/>
      <c r="F10" s="267"/>
      <c r="G10" s="267"/>
      <c r="H10" s="267"/>
      <c r="I10" s="267"/>
      <c r="J10" s="267"/>
      <c r="K10" s="265"/>
    </row>
    <row r="11" s="1" customFormat="1" ht="15" customHeight="1">
      <c r="B11" s="268"/>
      <c r="C11" s="269"/>
      <c r="D11" s="267" t="s">
        <v>791</v>
      </c>
      <c r="E11" s="267"/>
      <c r="F11" s="267"/>
      <c r="G11" s="267"/>
      <c r="H11" s="267"/>
      <c r="I11" s="267"/>
      <c r="J11" s="267"/>
      <c r="K11" s="265"/>
    </row>
    <row r="12" s="1" customFormat="1" ht="15" customHeight="1">
      <c r="B12" s="268"/>
      <c r="C12" s="269"/>
      <c r="D12" s="267"/>
      <c r="E12" s="267"/>
      <c r="F12" s="267"/>
      <c r="G12" s="267"/>
      <c r="H12" s="267"/>
      <c r="I12" s="267"/>
      <c r="J12" s="267"/>
      <c r="K12" s="265"/>
    </row>
    <row r="13" s="1" customFormat="1" ht="15" customHeight="1">
      <c r="B13" s="268"/>
      <c r="C13" s="269"/>
      <c r="D13" s="270" t="s">
        <v>792</v>
      </c>
      <c r="E13" s="267"/>
      <c r="F13" s="267"/>
      <c r="G13" s="267"/>
      <c r="H13" s="267"/>
      <c r="I13" s="267"/>
      <c r="J13" s="267"/>
      <c r="K13" s="265"/>
    </row>
    <row r="14" s="1" customFormat="1" ht="12.75" customHeight="1">
      <c r="B14" s="268"/>
      <c r="C14" s="269"/>
      <c r="D14" s="269"/>
      <c r="E14" s="269"/>
      <c r="F14" s="269"/>
      <c r="G14" s="269"/>
      <c r="H14" s="269"/>
      <c r="I14" s="269"/>
      <c r="J14" s="269"/>
      <c r="K14" s="265"/>
    </row>
    <row r="15" s="1" customFormat="1" ht="15" customHeight="1">
      <c r="B15" s="268"/>
      <c r="C15" s="269"/>
      <c r="D15" s="267" t="s">
        <v>793</v>
      </c>
      <c r="E15" s="267"/>
      <c r="F15" s="267"/>
      <c r="G15" s="267"/>
      <c r="H15" s="267"/>
      <c r="I15" s="267"/>
      <c r="J15" s="267"/>
      <c r="K15" s="265"/>
    </row>
    <row r="16" s="1" customFormat="1" ht="15" customHeight="1">
      <c r="B16" s="268"/>
      <c r="C16" s="269"/>
      <c r="D16" s="267" t="s">
        <v>794</v>
      </c>
      <c r="E16" s="267"/>
      <c r="F16" s="267"/>
      <c r="G16" s="267"/>
      <c r="H16" s="267"/>
      <c r="I16" s="267"/>
      <c r="J16" s="267"/>
      <c r="K16" s="265"/>
    </row>
    <row r="17" s="1" customFormat="1" ht="15" customHeight="1">
      <c r="B17" s="268"/>
      <c r="C17" s="269"/>
      <c r="D17" s="267" t="s">
        <v>795</v>
      </c>
      <c r="E17" s="267"/>
      <c r="F17" s="267"/>
      <c r="G17" s="267"/>
      <c r="H17" s="267"/>
      <c r="I17" s="267"/>
      <c r="J17" s="267"/>
      <c r="K17" s="265"/>
    </row>
    <row r="18" s="1" customFormat="1" ht="15" customHeight="1">
      <c r="B18" s="268"/>
      <c r="C18" s="269"/>
      <c r="D18" s="269"/>
      <c r="E18" s="271" t="s">
        <v>79</v>
      </c>
      <c r="F18" s="267" t="s">
        <v>796</v>
      </c>
      <c r="G18" s="267"/>
      <c r="H18" s="267"/>
      <c r="I18" s="267"/>
      <c r="J18" s="267"/>
      <c r="K18" s="265"/>
    </row>
    <row r="19" s="1" customFormat="1" ht="15" customHeight="1">
      <c r="B19" s="268"/>
      <c r="C19" s="269"/>
      <c r="D19" s="269"/>
      <c r="E19" s="271" t="s">
        <v>797</v>
      </c>
      <c r="F19" s="267" t="s">
        <v>798</v>
      </c>
      <c r="G19" s="267"/>
      <c r="H19" s="267"/>
      <c r="I19" s="267"/>
      <c r="J19" s="267"/>
      <c r="K19" s="265"/>
    </row>
    <row r="20" s="1" customFormat="1" ht="15" customHeight="1">
      <c r="B20" s="268"/>
      <c r="C20" s="269"/>
      <c r="D20" s="269"/>
      <c r="E20" s="271" t="s">
        <v>799</v>
      </c>
      <c r="F20" s="267" t="s">
        <v>800</v>
      </c>
      <c r="G20" s="267"/>
      <c r="H20" s="267"/>
      <c r="I20" s="267"/>
      <c r="J20" s="267"/>
      <c r="K20" s="265"/>
    </row>
    <row r="21" s="1" customFormat="1" ht="15" customHeight="1">
      <c r="B21" s="268"/>
      <c r="C21" s="269"/>
      <c r="D21" s="269"/>
      <c r="E21" s="271" t="s">
        <v>801</v>
      </c>
      <c r="F21" s="267" t="s">
        <v>802</v>
      </c>
      <c r="G21" s="267"/>
      <c r="H21" s="267"/>
      <c r="I21" s="267"/>
      <c r="J21" s="267"/>
      <c r="K21" s="265"/>
    </row>
    <row r="22" s="1" customFormat="1" ht="15" customHeight="1">
      <c r="B22" s="268"/>
      <c r="C22" s="269"/>
      <c r="D22" s="269"/>
      <c r="E22" s="271" t="s">
        <v>803</v>
      </c>
      <c r="F22" s="267" t="s">
        <v>804</v>
      </c>
      <c r="G22" s="267"/>
      <c r="H22" s="267"/>
      <c r="I22" s="267"/>
      <c r="J22" s="267"/>
      <c r="K22" s="265"/>
    </row>
    <row r="23" s="1" customFormat="1" ht="15" customHeight="1">
      <c r="B23" s="268"/>
      <c r="C23" s="269"/>
      <c r="D23" s="269"/>
      <c r="E23" s="271" t="s">
        <v>805</v>
      </c>
      <c r="F23" s="267" t="s">
        <v>806</v>
      </c>
      <c r="G23" s="267"/>
      <c r="H23" s="267"/>
      <c r="I23" s="267"/>
      <c r="J23" s="267"/>
      <c r="K23" s="265"/>
    </row>
    <row r="24" s="1" customFormat="1" ht="12.75" customHeight="1">
      <c r="B24" s="268"/>
      <c r="C24" s="269"/>
      <c r="D24" s="269"/>
      <c r="E24" s="269"/>
      <c r="F24" s="269"/>
      <c r="G24" s="269"/>
      <c r="H24" s="269"/>
      <c r="I24" s="269"/>
      <c r="J24" s="269"/>
      <c r="K24" s="265"/>
    </row>
    <row r="25" s="1" customFormat="1" ht="15" customHeight="1">
      <c r="B25" s="268"/>
      <c r="C25" s="267" t="s">
        <v>807</v>
      </c>
      <c r="D25" s="267"/>
      <c r="E25" s="267"/>
      <c r="F25" s="267"/>
      <c r="G25" s="267"/>
      <c r="H25" s="267"/>
      <c r="I25" s="267"/>
      <c r="J25" s="267"/>
      <c r="K25" s="265"/>
    </row>
    <row r="26" s="1" customFormat="1" ht="15" customHeight="1">
      <c r="B26" s="268"/>
      <c r="C26" s="267" t="s">
        <v>808</v>
      </c>
      <c r="D26" s="267"/>
      <c r="E26" s="267"/>
      <c r="F26" s="267"/>
      <c r="G26" s="267"/>
      <c r="H26" s="267"/>
      <c r="I26" s="267"/>
      <c r="J26" s="267"/>
      <c r="K26" s="265"/>
    </row>
    <row r="27" s="1" customFormat="1" ht="15" customHeight="1">
      <c r="B27" s="268"/>
      <c r="C27" s="267"/>
      <c r="D27" s="267" t="s">
        <v>809</v>
      </c>
      <c r="E27" s="267"/>
      <c r="F27" s="267"/>
      <c r="G27" s="267"/>
      <c r="H27" s="267"/>
      <c r="I27" s="267"/>
      <c r="J27" s="267"/>
      <c r="K27" s="265"/>
    </row>
    <row r="28" s="1" customFormat="1" ht="15" customHeight="1">
      <c r="B28" s="268"/>
      <c r="C28" s="269"/>
      <c r="D28" s="267" t="s">
        <v>810</v>
      </c>
      <c r="E28" s="267"/>
      <c r="F28" s="267"/>
      <c r="G28" s="267"/>
      <c r="H28" s="267"/>
      <c r="I28" s="267"/>
      <c r="J28" s="267"/>
      <c r="K28" s="265"/>
    </row>
    <row r="29" s="1" customFormat="1" ht="12.75" customHeight="1">
      <c r="B29" s="268"/>
      <c r="C29" s="269"/>
      <c r="D29" s="269"/>
      <c r="E29" s="269"/>
      <c r="F29" s="269"/>
      <c r="G29" s="269"/>
      <c r="H29" s="269"/>
      <c r="I29" s="269"/>
      <c r="J29" s="269"/>
      <c r="K29" s="265"/>
    </row>
    <row r="30" s="1" customFormat="1" ht="15" customHeight="1">
      <c r="B30" s="268"/>
      <c r="C30" s="269"/>
      <c r="D30" s="267" t="s">
        <v>811</v>
      </c>
      <c r="E30" s="267"/>
      <c r="F30" s="267"/>
      <c r="G30" s="267"/>
      <c r="H30" s="267"/>
      <c r="I30" s="267"/>
      <c r="J30" s="267"/>
      <c r="K30" s="265"/>
    </row>
    <row r="31" s="1" customFormat="1" ht="15" customHeight="1">
      <c r="B31" s="268"/>
      <c r="C31" s="269"/>
      <c r="D31" s="267" t="s">
        <v>812</v>
      </c>
      <c r="E31" s="267"/>
      <c r="F31" s="267"/>
      <c r="G31" s="267"/>
      <c r="H31" s="267"/>
      <c r="I31" s="267"/>
      <c r="J31" s="267"/>
      <c r="K31" s="265"/>
    </row>
    <row r="32" s="1" customFormat="1" ht="12.75" customHeight="1">
      <c r="B32" s="268"/>
      <c r="C32" s="269"/>
      <c r="D32" s="269"/>
      <c r="E32" s="269"/>
      <c r="F32" s="269"/>
      <c r="G32" s="269"/>
      <c r="H32" s="269"/>
      <c r="I32" s="269"/>
      <c r="J32" s="269"/>
      <c r="K32" s="265"/>
    </row>
    <row r="33" s="1" customFormat="1" ht="15" customHeight="1">
      <c r="B33" s="268"/>
      <c r="C33" s="269"/>
      <c r="D33" s="267" t="s">
        <v>813</v>
      </c>
      <c r="E33" s="267"/>
      <c r="F33" s="267"/>
      <c r="G33" s="267"/>
      <c r="H33" s="267"/>
      <c r="I33" s="267"/>
      <c r="J33" s="267"/>
      <c r="K33" s="265"/>
    </row>
    <row r="34" s="1" customFormat="1" ht="15" customHeight="1">
      <c r="B34" s="268"/>
      <c r="C34" s="269"/>
      <c r="D34" s="267" t="s">
        <v>814</v>
      </c>
      <c r="E34" s="267"/>
      <c r="F34" s="267"/>
      <c r="G34" s="267"/>
      <c r="H34" s="267"/>
      <c r="I34" s="267"/>
      <c r="J34" s="267"/>
      <c r="K34" s="265"/>
    </row>
    <row r="35" s="1" customFormat="1" ht="15" customHeight="1">
      <c r="B35" s="268"/>
      <c r="C35" s="269"/>
      <c r="D35" s="267" t="s">
        <v>815</v>
      </c>
      <c r="E35" s="267"/>
      <c r="F35" s="267"/>
      <c r="G35" s="267"/>
      <c r="H35" s="267"/>
      <c r="I35" s="267"/>
      <c r="J35" s="267"/>
      <c r="K35" s="265"/>
    </row>
    <row r="36" s="1" customFormat="1" ht="15" customHeight="1">
      <c r="B36" s="268"/>
      <c r="C36" s="269"/>
      <c r="D36" s="267"/>
      <c r="E36" s="270" t="s">
        <v>108</v>
      </c>
      <c r="F36" s="267"/>
      <c r="G36" s="267" t="s">
        <v>816</v>
      </c>
      <c r="H36" s="267"/>
      <c r="I36" s="267"/>
      <c r="J36" s="267"/>
      <c r="K36" s="265"/>
    </row>
    <row r="37" s="1" customFormat="1" ht="30.75" customHeight="1">
      <c r="B37" s="268"/>
      <c r="C37" s="269"/>
      <c r="D37" s="267"/>
      <c r="E37" s="270" t="s">
        <v>817</v>
      </c>
      <c r="F37" s="267"/>
      <c r="G37" s="267" t="s">
        <v>818</v>
      </c>
      <c r="H37" s="267"/>
      <c r="I37" s="267"/>
      <c r="J37" s="267"/>
      <c r="K37" s="265"/>
    </row>
    <row r="38" s="1" customFormat="1" ht="15" customHeight="1">
      <c r="B38" s="268"/>
      <c r="C38" s="269"/>
      <c r="D38" s="267"/>
      <c r="E38" s="270" t="s">
        <v>53</v>
      </c>
      <c r="F38" s="267"/>
      <c r="G38" s="267" t="s">
        <v>819</v>
      </c>
      <c r="H38" s="267"/>
      <c r="I38" s="267"/>
      <c r="J38" s="267"/>
      <c r="K38" s="265"/>
    </row>
    <row r="39" s="1" customFormat="1" ht="15" customHeight="1">
      <c r="B39" s="268"/>
      <c r="C39" s="269"/>
      <c r="D39" s="267"/>
      <c r="E39" s="270" t="s">
        <v>54</v>
      </c>
      <c r="F39" s="267"/>
      <c r="G39" s="267" t="s">
        <v>820</v>
      </c>
      <c r="H39" s="267"/>
      <c r="I39" s="267"/>
      <c r="J39" s="267"/>
      <c r="K39" s="265"/>
    </row>
    <row r="40" s="1" customFormat="1" ht="15" customHeight="1">
      <c r="B40" s="268"/>
      <c r="C40" s="269"/>
      <c r="D40" s="267"/>
      <c r="E40" s="270" t="s">
        <v>109</v>
      </c>
      <c r="F40" s="267"/>
      <c r="G40" s="267" t="s">
        <v>821</v>
      </c>
      <c r="H40" s="267"/>
      <c r="I40" s="267"/>
      <c r="J40" s="267"/>
      <c r="K40" s="265"/>
    </row>
    <row r="41" s="1" customFormat="1" ht="15" customHeight="1">
      <c r="B41" s="268"/>
      <c r="C41" s="269"/>
      <c r="D41" s="267"/>
      <c r="E41" s="270" t="s">
        <v>110</v>
      </c>
      <c r="F41" s="267"/>
      <c r="G41" s="267" t="s">
        <v>822</v>
      </c>
      <c r="H41" s="267"/>
      <c r="I41" s="267"/>
      <c r="J41" s="267"/>
      <c r="K41" s="265"/>
    </row>
    <row r="42" s="1" customFormat="1" ht="15" customHeight="1">
      <c r="B42" s="268"/>
      <c r="C42" s="269"/>
      <c r="D42" s="267"/>
      <c r="E42" s="270" t="s">
        <v>823</v>
      </c>
      <c r="F42" s="267"/>
      <c r="G42" s="267" t="s">
        <v>824</v>
      </c>
      <c r="H42" s="267"/>
      <c r="I42" s="267"/>
      <c r="J42" s="267"/>
      <c r="K42" s="265"/>
    </row>
    <row r="43" s="1" customFormat="1" ht="15" customHeight="1">
      <c r="B43" s="268"/>
      <c r="C43" s="269"/>
      <c r="D43" s="267"/>
      <c r="E43" s="270"/>
      <c r="F43" s="267"/>
      <c r="G43" s="267" t="s">
        <v>825</v>
      </c>
      <c r="H43" s="267"/>
      <c r="I43" s="267"/>
      <c r="J43" s="267"/>
      <c r="K43" s="265"/>
    </row>
    <row r="44" s="1" customFormat="1" ht="15" customHeight="1">
      <c r="B44" s="268"/>
      <c r="C44" s="269"/>
      <c r="D44" s="267"/>
      <c r="E44" s="270" t="s">
        <v>826</v>
      </c>
      <c r="F44" s="267"/>
      <c r="G44" s="267" t="s">
        <v>827</v>
      </c>
      <c r="H44" s="267"/>
      <c r="I44" s="267"/>
      <c r="J44" s="267"/>
      <c r="K44" s="265"/>
    </row>
    <row r="45" s="1" customFormat="1" ht="15" customHeight="1">
      <c r="B45" s="268"/>
      <c r="C45" s="269"/>
      <c r="D45" s="267"/>
      <c r="E45" s="270" t="s">
        <v>112</v>
      </c>
      <c r="F45" s="267"/>
      <c r="G45" s="267" t="s">
        <v>828</v>
      </c>
      <c r="H45" s="267"/>
      <c r="I45" s="267"/>
      <c r="J45" s="267"/>
      <c r="K45" s="265"/>
    </row>
    <row r="46" s="1" customFormat="1" ht="12.75" customHeight="1">
      <c r="B46" s="268"/>
      <c r="C46" s="269"/>
      <c r="D46" s="267"/>
      <c r="E46" s="267"/>
      <c r="F46" s="267"/>
      <c r="G46" s="267"/>
      <c r="H46" s="267"/>
      <c r="I46" s="267"/>
      <c r="J46" s="267"/>
      <c r="K46" s="265"/>
    </row>
    <row r="47" s="1" customFormat="1" ht="15" customHeight="1">
      <c r="B47" s="268"/>
      <c r="C47" s="269"/>
      <c r="D47" s="267" t="s">
        <v>829</v>
      </c>
      <c r="E47" s="267"/>
      <c r="F47" s="267"/>
      <c r="G47" s="267"/>
      <c r="H47" s="267"/>
      <c r="I47" s="267"/>
      <c r="J47" s="267"/>
      <c r="K47" s="265"/>
    </row>
    <row r="48" s="1" customFormat="1" ht="15" customHeight="1">
      <c r="B48" s="268"/>
      <c r="C48" s="269"/>
      <c r="D48" s="269"/>
      <c r="E48" s="267" t="s">
        <v>830</v>
      </c>
      <c r="F48" s="267"/>
      <c r="G48" s="267"/>
      <c r="H48" s="267"/>
      <c r="I48" s="267"/>
      <c r="J48" s="267"/>
      <c r="K48" s="265"/>
    </row>
    <row r="49" s="1" customFormat="1" ht="15" customHeight="1">
      <c r="B49" s="268"/>
      <c r="C49" s="269"/>
      <c r="D49" s="269"/>
      <c r="E49" s="267" t="s">
        <v>831</v>
      </c>
      <c r="F49" s="267"/>
      <c r="G49" s="267"/>
      <c r="H49" s="267"/>
      <c r="I49" s="267"/>
      <c r="J49" s="267"/>
      <c r="K49" s="265"/>
    </row>
    <row r="50" s="1" customFormat="1" ht="15" customHeight="1">
      <c r="B50" s="268"/>
      <c r="C50" s="269"/>
      <c r="D50" s="269"/>
      <c r="E50" s="267" t="s">
        <v>832</v>
      </c>
      <c r="F50" s="267"/>
      <c r="G50" s="267"/>
      <c r="H50" s="267"/>
      <c r="I50" s="267"/>
      <c r="J50" s="267"/>
      <c r="K50" s="265"/>
    </row>
    <row r="51" s="1" customFormat="1" ht="15" customHeight="1">
      <c r="B51" s="268"/>
      <c r="C51" s="269"/>
      <c r="D51" s="267" t="s">
        <v>833</v>
      </c>
      <c r="E51" s="267"/>
      <c r="F51" s="267"/>
      <c r="G51" s="267"/>
      <c r="H51" s="267"/>
      <c r="I51" s="267"/>
      <c r="J51" s="267"/>
      <c r="K51" s="265"/>
    </row>
    <row r="52" s="1" customFormat="1" ht="25.5" customHeight="1">
      <c r="B52" s="263"/>
      <c r="C52" s="264" t="s">
        <v>834</v>
      </c>
      <c r="D52" s="264"/>
      <c r="E52" s="264"/>
      <c r="F52" s="264"/>
      <c r="G52" s="264"/>
      <c r="H52" s="264"/>
      <c r="I52" s="264"/>
      <c r="J52" s="264"/>
      <c r="K52" s="265"/>
    </row>
    <row r="53" s="1" customFormat="1" ht="5.25" customHeight="1">
      <c r="B53" s="263"/>
      <c r="C53" s="266"/>
      <c r="D53" s="266"/>
      <c r="E53" s="266"/>
      <c r="F53" s="266"/>
      <c r="G53" s="266"/>
      <c r="H53" s="266"/>
      <c r="I53" s="266"/>
      <c r="J53" s="266"/>
      <c r="K53" s="265"/>
    </row>
    <row r="54" s="1" customFormat="1" ht="15" customHeight="1">
      <c r="B54" s="263"/>
      <c r="C54" s="267" t="s">
        <v>835</v>
      </c>
      <c r="D54" s="267"/>
      <c r="E54" s="267"/>
      <c r="F54" s="267"/>
      <c r="G54" s="267"/>
      <c r="H54" s="267"/>
      <c r="I54" s="267"/>
      <c r="J54" s="267"/>
      <c r="K54" s="265"/>
    </row>
    <row r="55" s="1" customFormat="1" ht="15" customHeight="1">
      <c r="B55" s="263"/>
      <c r="C55" s="267" t="s">
        <v>836</v>
      </c>
      <c r="D55" s="267"/>
      <c r="E55" s="267"/>
      <c r="F55" s="267"/>
      <c r="G55" s="267"/>
      <c r="H55" s="267"/>
      <c r="I55" s="267"/>
      <c r="J55" s="267"/>
      <c r="K55" s="265"/>
    </row>
    <row r="56" s="1" customFormat="1" ht="12.75" customHeight="1">
      <c r="B56" s="263"/>
      <c r="C56" s="267"/>
      <c r="D56" s="267"/>
      <c r="E56" s="267"/>
      <c r="F56" s="267"/>
      <c r="G56" s="267"/>
      <c r="H56" s="267"/>
      <c r="I56" s="267"/>
      <c r="J56" s="267"/>
      <c r="K56" s="265"/>
    </row>
    <row r="57" s="1" customFormat="1" ht="15" customHeight="1">
      <c r="B57" s="263"/>
      <c r="C57" s="267" t="s">
        <v>837</v>
      </c>
      <c r="D57" s="267"/>
      <c r="E57" s="267"/>
      <c r="F57" s="267"/>
      <c r="G57" s="267"/>
      <c r="H57" s="267"/>
      <c r="I57" s="267"/>
      <c r="J57" s="267"/>
      <c r="K57" s="265"/>
    </row>
    <row r="58" s="1" customFormat="1" ht="15" customHeight="1">
      <c r="B58" s="263"/>
      <c r="C58" s="269"/>
      <c r="D58" s="267" t="s">
        <v>838</v>
      </c>
      <c r="E58" s="267"/>
      <c r="F58" s="267"/>
      <c r="G58" s="267"/>
      <c r="H58" s="267"/>
      <c r="I58" s="267"/>
      <c r="J58" s="267"/>
      <c r="K58" s="265"/>
    </row>
    <row r="59" s="1" customFormat="1" ht="15" customHeight="1">
      <c r="B59" s="263"/>
      <c r="C59" s="269"/>
      <c r="D59" s="267" t="s">
        <v>839</v>
      </c>
      <c r="E59" s="267"/>
      <c r="F59" s="267"/>
      <c r="G59" s="267"/>
      <c r="H59" s="267"/>
      <c r="I59" s="267"/>
      <c r="J59" s="267"/>
      <c r="K59" s="265"/>
    </row>
    <row r="60" s="1" customFormat="1" ht="15" customHeight="1">
      <c r="B60" s="263"/>
      <c r="C60" s="269"/>
      <c r="D60" s="267" t="s">
        <v>840</v>
      </c>
      <c r="E60" s="267"/>
      <c r="F60" s="267"/>
      <c r="G60" s="267"/>
      <c r="H60" s="267"/>
      <c r="I60" s="267"/>
      <c r="J60" s="267"/>
      <c r="K60" s="265"/>
    </row>
    <row r="61" s="1" customFormat="1" ht="15" customHeight="1">
      <c r="B61" s="263"/>
      <c r="C61" s="269"/>
      <c r="D61" s="267" t="s">
        <v>841</v>
      </c>
      <c r="E61" s="267"/>
      <c r="F61" s="267"/>
      <c r="G61" s="267"/>
      <c r="H61" s="267"/>
      <c r="I61" s="267"/>
      <c r="J61" s="267"/>
      <c r="K61" s="265"/>
    </row>
    <row r="62" s="1" customFormat="1" ht="15" customHeight="1">
      <c r="B62" s="263"/>
      <c r="C62" s="269"/>
      <c r="D62" s="272" t="s">
        <v>842</v>
      </c>
      <c r="E62" s="272"/>
      <c r="F62" s="272"/>
      <c r="G62" s="272"/>
      <c r="H62" s="272"/>
      <c r="I62" s="272"/>
      <c r="J62" s="272"/>
      <c r="K62" s="265"/>
    </row>
    <row r="63" s="1" customFormat="1" ht="15" customHeight="1">
      <c r="B63" s="263"/>
      <c r="C63" s="269"/>
      <c r="D63" s="267" t="s">
        <v>843</v>
      </c>
      <c r="E63" s="267"/>
      <c r="F63" s="267"/>
      <c r="G63" s="267"/>
      <c r="H63" s="267"/>
      <c r="I63" s="267"/>
      <c r="J63" s="267"/>
      <c r="K63" s="265"/>
    </row>
    <row r="64" s="1" customFormat="1" ht="12.75" customHeight="1">
      <c r="B64" s="263"/>
      <c r="C64" s="269"/>
      <c r="D64" s="269"/>
      <c r="E64" s="273"/>
      <c r="F64" s="269"/>
      <c r="G64" s="269"/>
      <c r="H64" s="269"/>
      <c r="I64" s="269"/>
      <c r="J64" s="269"/>
      <c r="K64" s="265"/>
    </row>
    <row r="65" s="1" customFormat="1" ht="15" customHeight="1">
      <c r="B65" s="263"/>
      <c r="C65" s="269"/>
      <c r="D65" s="267" t="s">
        <v>844</v>
      </c>
      <c r="E65" s="267"/>
      <c r="F65" s="267"/>
      <c r="G65" s="267"/>
      <c r="H65" s="267"/>
      <c r="I65" s="267"/>
      <c r="J65" s="267"/>
      <c r="K65" s="265"/>
    </row>
    <row r="66" s="1" customFormat="1" ht="15" customHeight="1">
      <c r="B66" s="263"/>
      <c r="C66" s="269"/>
      <c r="D66" s="272" t="s">
        <v>845</v>
      </c>
      <c r="E66" s="272"/>
      <c r="F66" s="272"/>
      <c r="G66" s="272"/>
      <c r="H66" s="272"/>
      <c r="I66" s="272"/>
      <c r="J66" s="272"/>
      <c r="K66" s="265"/>
    </row>
    <row r="67" s="1" customFormat="1" ht="15" customHeight="1">
      <c r="B67" s="263"/>
      <c r="C67" s="269"/>
      <c r="D67" s="267" t="s">
        <v>846</v>
      </c>
      <c r="E67" s="267"/>
      <c r="F67" s="267"/>
      <c r="G67" s="267"/>
      <c r="H67" s="267"/>
      <c r="I67" s="267"/>
      <c r="J67" s="267"/>
      <c r="K67" s="265"/>
    </row>
    <row r="68" s="1" customFormat="1" ht="15" customHeight="1">
      <c r="B68" s="263"/>
      <c r="C68" s="269"/>
      <c r="D68" s="267" t="s">
        <v>847</v>
      </c>
      <c r="E68" s="267"/>
      <c r="F68" s="267"/>
      <c r="G68" s="267"/>
      <c r="H68" s="267"/>
      <c r="I68" s="267"/>
      <c r="J68" s="267"/>
      <c r="K68" s="265"/>
    </row>
    <row r="69" s="1" customFormat="1" ht="15" customHeight="1">
      <c r="B69" s="263"/>
      <c r="C69" s="269"/>
      <c r="D69" s="267" t="s">
        <v>848</v>
      </c>
      <c r="E69" s="267"/>
      <c r="F69" s="267"/>
      <c r="G69" s="267"/>
      <c r="H69" s="267"/>
      <c r="I69" s="267"/>
      <c r="J69" s="267"/>
      <c r="K69" s="265"/>
    </row>
    <row r="70" s="1" customFormat="1" ht="15" customHeight="1">
      <c r="B70" s="263"/>
      <c r="C70" s="269"/>
      <c r="D70" s="267" t="s">
        <v>849</v>
      </c>
      <c r="E70" s="267"/>
      <c r="F70" s="267"/>
      <c r="G70" s="267"/>
      <c r="H70" s="267"/>
      <c r="I70" s="267"/>
      <c r="J70" s="267"/>
      <c r="K70" s="265"/>
    </row>
    <row r="71" s="1" customFormat="1" ht="12.75" customHeight="1">
      <c r="B71" s="274"/>
      <c r="C71" s="275"/>
      <c r="D71" s="275"/>
      <c r="E71" s="275"/>
      <c r="F71" s="275"/>
      <c r="G71" s="275"/>
      <c r="H71" s="275"/>
      <c r="I71" s="275"/>
      <c r="J71" s="275"/>
      <c r="K71" s="276"/>
    </row>
    <row r="72" s="1" customFormat="1" ht="18.75" customHeight="1">
      <c r="B72" s="277"/>
      <c r="C72" s="277"/>
      <c r="D72" s="277"/>
      <c r="E72" s="277"/>
      <c r="F72" s="277"/>
      <c r="G72" s="277"/>
      <c r="H72" s="277"/>
      <c r="I72" s="277"/>
      <c r="J72" s="277"/>
      <c r="K72" s="278"/>
    </row>
    <row r="73" s="1" customFormat="1" ht="18.75" customHeight="1">
      <c r="B73" s="278"/>
      <c r="C73" s="278"/>
      <c r="D73" s="278"/>
      <c r="E73" s="278"/>
      <c r="F73" s="278"/>
      <c r="G73" s="278"/>
      <c r="H73" s="278"/>
      <c r="I73" s="278"/>
      <c r="J73" s="278"/>
      <c r="K73" s="278"/>
    </row>
    <row r="74" s="1" customFormat="1" ht="7.5" customHeight="1">
      <c r="B74" s="279"/>
      <c r="C74" s="280"/>
      <c r="D74" s="280"/>
      <c r="E74" s="280"/>
      <c r="F74" s="280"/>
      <c r="G74" s="280"/>
      <c r="H74" s="280"/>
      <c r="I74" s="280"/>
      <c r="J74" s="280"/>
      <c r="K74" s="281"/>
    </row>
    <row r="75" s="1" customFormat="1" ht="45" customHeight="1">
      <c r="B75" s="282"/>
      <c r="C75" s="283" t="s">
        <v>850</v>
      </c>
      <c r="D75" s="283"/>
      <c r="E75" s="283"/>
      <c r="F75" s="283"/>
      <c r="G75" s="283"/>
      <c r="H75" s="283"/>
      <c r="I75" s="283"/>
      <c r="J75" s="283"/>
      <c r="K75" s="284"/>
    </row>
    <row r="76" s="1" customFormat="1" ht="17.25" customHeight="1">
      <c r="B76" s="282"/>
      <c r="C76" s="285" t="s">
        <v>851</v>
      </c>
      <c r="D76" s="285"/>
      <c r="E76" s="285"/>
      <c r="F76" s="285" t="s">
        <v>852</v>
      </c>
      <c r="G76" s="286"/>
      <c r="H76" s="285" t="s">
        <v>54</v>
      </c>
      <c r="I76" s="285" t="s">
        <v>57</v>
      </c>
      <c r="J76" s="285" t="s">
        <v>853</v>
      </c>
      <c r="K76" s="284"/>
    </row>
    <row r="77" s="1" customFormat="1" ht="17.25" customHeight="1">
      <c r="B77" s="282"/>
      <c r="C77" s="287" t="s">
        <v>854</v>
      </c>
      <c r="D77" s="287"/>
      <c r="E77" s="287"/>
      <c r="F77" s="288" t="s">
        <v>855</v>
      </c>
      <c r="G77" s="289"/>
      <c r="H77" s="287"/>
      <c r="I77" s="287"/>
      <c r="J77" s="287" t="s">
        <v>856</v>
      </c>
      <c r="K77" s="284"/>
    </row>
    <row r="78" s="1" customFormat="1" ht="5.25" customHeight="1">
      <c r="B78" s="282"/>
      <c r="C78" s="290"/>
      <c r="D78" s="290"/>
      <c r="E78" s="290"/>
      <c r="F78" s="290"/>
      <c r="G78" s="291"/>
      <c r="H78" s="290"/>
      <c r="I78" s="290"/>
      <c r="J78" s="290"/>
      <c r="K78" s="284"/>
    </row>
    <row r="79" s="1" customFormat="1" ht="15" customHeight="1">
      <c r="B79" s="282"/>
      <c r="C79" s="270" t="s">
        <v>53</v>
      </c>
      <c r="D79" s="292"/>
      <c r="E79" s="292"/>
      <c r="F79" s="293" t="s">
        <v>857</v>
      </c>
      <c r="G79" s="294"/>
      <c r="H79" s="270" t="s">
        <v>858</v>
      </c>
      <c r="I79" s="270" t="s">
        <v>859</v>
      </c>
      <c r="J79" s="270">
        <v>20</v>
      </c>
      <c r="K79" s="284"/>
    </row>
    <row r="80" s="1" customFormat="1" ht="15" customHeight="1">
      <c r="B80" s="282"/>
      <c r="C80" s="270" t="s">
        <v>860</v>
      </c>
      <c r="D80" s="270"/>
      <c r="E80" s="270"/>
      <c r="F80" s="293" t="s">
        <v>857</v>
      </c>
      <c r="G80" s="294"/>
      <c r="H80" s="270" t="s">
        <v>861</v>
      </c>
      <c r="I80" s="270" t="s">
        <v>859</v>
      </c>
      <c r="J80" s="270">
        <v>120</v>
      </c>
      <c r="K80" s="284"/>
    </row>
    <row r="81" s="1" customFormat="1" ht="15" customHeight="1">
      <c r="B81" s="295"/>
      <c r="C81" s="270" t="s">
        <v>862</v>
      </c>
      <c r="D81" s="270"/>
      <c r="E81" s="270"/>
      <c r="F81" s="293" t="s">
        <v>863</v>
      </c>
      <c r="G81" s="294"/>
      <c r="H81" s="270" t="s">
        <v>864</v>
      </c>
      <c r="I81" s="270" t="s">
        <v>859</v>
      </c>
      <c r="J81" s="270">
        <v>50</v>
      </c>
      <c r="K81" s="284"/>
    </row>
    <row r="82" s="1" customFormat="1" ht="15" customHeight="1">
      <c r="B82" s="295"/>
      <c r="C82" s="270" t="s">
        <v>865</v>
      </c>
      <c r="D82" s="270"/>
      <c r="E82" s="270"/>
      <c r="F82" s="293" t="s">
        <v>857</v>
      </c>
      <c r="G82" s="294"/>
      <c r="H82" s="270" t="s">
        <v>866</v>
      </c>
      <c r="I82" s="270" t="s">
        <v>867</v>
      </c>
      <c r="J82" s="270"/>
      <c r="K82" s="284"/>
    </row>
    <row r="83" s="1" customFormat="1" ht="15" customHeight="1">
      <c r="B83" s="295"/>
      <c r="C83" s="296" t="s">
        <v>868</v>
      </c>
      <c r="D83" s="296"/>
      <c r="E83" s="296"/>
      <c r="F83" s="297" t="s">
        <v>863</v>
      </c>
      <c r="G83" s="296"/>
      <c r="H83" s="296" t="s">
        <v>869</v>
      </c>
      <c r="I83" s="296" t="s">
        <v>859</v>
      </c>
      <c r="J83" s="296">
        <v>15</v>
      </c>
      <c r="K83" s="284"/>
    </row>
    <row r="84" s="1" customFormat="1" ht="15" customHeight="1">
      <c r="B84" s="295"/>
      <c r="C84" s="296" t="s">
        <v>870</v>
      </c>
      <c r="D84" s="296"/>
      <c r="E84" s="296"/>
      <c r="F84" s="297" t="s">
        <v>863</v>
      </c>
      <c r="G84" s="296"/>
      <c r="H84" s="296" t="s">
        <v>871</v>
      </c>
      <c r="I84" s="296" t="s">
        <v>859</v>
      </c>
      <c r="J84" s="296">
        <v>15</v>
      </c>
      <c r="K84" s="284"/>
    </row>
    <row r="85" s="1" customFormat="1" ht="15" customHeight="1">
      <c r="B85" s="295"/>
      <c r="C85" s="296" t="s">
        <v>872</v>
      </c>
      <c r="D85" s="296"/>
      <c r="E85" s="296"/>
      <c r="F85" s="297" t="s">
        <v>863</v>
      </c>
      <c r="G85" s="296"/>
      <c r="H85" s="296" t="s">
        <v>873</v>
      </c>
      <c r="I85" s="296" t="s">
        <v>859</v>
      </c>
      <c r="J85" s="296">
        <v>20</v>
      </c>
      <c r="K85" s="284"/>
    </row>
    <row r="86" s="1" customFormat="1" ht="15" customHeight="1">
      <c r="B86" s="295"/>
      <c r="C86" s="296" t="s">
        <v>874</v>
      </c>
      <c r="D86" s="296"/>
      <c r="E86" s="296"/>
      <c r="F86" s="297" t="s">
        <v>863</v>
      </c>
      <c r="G86" s="296"/>
      <c r="H86" s="296" t="s">
        <v>875</v>
      </c>
      <c r="I86" s="296" t="s">
        <v>859</v>
      </c>
      <c r="J86" s="296">
        <v>20</v>
      </c>
      <c r="K86" s="284"/>
    </row>
    <row r="87" s="1" customFormat="1" ht="15" customHeight="1">
      <c r="B87" s="295"/>
      <c r="C87" s="270" t="s">
        <v>876</v>
      </c>
      <c r="D87" s="270"/>
      <c r="E87" s="270"/>
      <c r="F87" s="293" t="s">
        <v>863</v>
      </c>
      <c r="G87" s="294"/>
      <c r="H87" s="270" t="s">
        <v>877</v>
      </c>
      <c r="I87" s="270" t="s">
        <v>859</v>
      </c>
      <c r="J87" s="270">
        <v>50</v>
      </c>
      <c r="K87" s="284"/>
    </row>
    <row r="88" s="1" customFormat="1" ht="15" customHeight="1">
      <c r="B88" s="295"/>
      <c r="C88" s="270" t="s">
        <v>878</v>
      </c>
      <c r="D88" s="270"/>
      <c r="E88" s="270"/>
      <c r="F88" s="293" t="s">
        <v>863</v>
      </c>
      <c r="G88" s="294"/>
      <c r="H88" s="270" t="s">
        <v>879</v>
      </c>
      <c r="I88" s="270" t="s">
        <v>859</v>
      </c>
      <c r="J88" s="270">
        <v>20</v>
      </c>
      <c r="K88" s="284"/>
    </row>
    <row r="89" s="1" customFormat="1" ht="15" customHeight="1">
      <c r="B89" s="295"/>
      <c r="C89" s="270" t="s">
        <v>880</v>
      </c>
      <c r="D89" s="270"/>
      <c r="E89" s="270"/>
      <c r="F89" s="293" t="s">
        <v>863</v>
      </c>
      <c r="G89" s="294"/>
      <c r="H89" s="270" t="s">
        <v>881</v>
      </c>
      <c r="I89" s="270" t="s">
        <v>859</v>
      </c>
      <c r="J89" s="270">
        <v>20</v>
      </c>
      <c r="K89" s="284"/>
    </row>
    <row r="90" s="1" customFormat="1" ht="15" customHeight="1">
      <c r="B90" s="295"/>
      <c r="C90" s="270" t="s">
        <v>882</v>
      </c>
      <c r="D90" s="270"/>
      <c r="E90" s="270"/>
      <c r="F90" s="293" t="s">
        <v>863</v>
      </c>
      <c r="G90" s="294"/>
      <c r="H90" s="270" t="s">
        <v>883</v>
      </c>
      <c r="I90" s="270" t="s">
        <v>859</v>
      </c>
      <c r="J90" s="270">
        <v>50</v>
      </c>
      <c r="K90" s="284"/>
    </row>
    <row r="91" s="1" customFormat="1" ht="15" customHeight="1">
      <c r="B91" s="295"/>
      <c r="C91" s="270" t="s">
        <v>884</v>
      </c>
      <c r="D91" s="270"/>
      <c r="E91" s="270"/>
      <c r="F91" s="293" t="s">
        <v>863</v>
      </c>
      <c r="G91" s="294"/>
      <c r="H91" s="270" t="s">
        <v>884</v>
      </c>
      <c r="I91" s="270" t="s">
        <v>859</v>
      </c>
      <c r="J91" s="270">
        <v>50</v>
      </c>
      <c r="K91" s="284"/>
    </row>
    <row r="92" s="1" customFormat="1" ht="15" customHeight="1">
      <c r="B92" s="295"/>
      <c r="C92" s="270" t="s">
        <v>885</v>
      </c>
      <c r="D92" s="270"/>
      <c r="E92" s="270"/>
      <c r="F92" s="293" t="s">
        <v>863</v>
      </c>
      <c r="G92" s="294"/>
      <c r="H92" s="270" t="s">
        <v>886</v>
      </c>
      <c r="I92" s="270" t="s">
        <v>859</v>
      </c>
      <c r="J92" s="270">
        <v>255</v>
      </c>
      <c r="K92" s="284"/>
    </row>
    <row r="93" s="1" customFormat="1" ht="15" customHeight="1">
      <c r="B93" s="295"/>
      <c r="C93" s="270" t="s">
        <v>887</v>
      </c>
      <c r="D93" s="270"/>
      <c r="E93" s="270"/>
      <c r="F93" s="293" t="s">
        <v>857</v>
      </c>
      <c r="G93" s="294"/>
      <c r="H93" s="270" t="s">
        <v>888</v>
      </c>
      <c r="I93" s="270" t="s">
        <v>889</v>
      </c>
      <c r="J93" s="270"/>
      <c r="K93" s="284"/>
    </row>
    <row r="94" s="1" customFormat="1" ht="15" customHeight="1">
      <c r="B94" s="295"/>
      <c r="C94" s="270" t="s">
        <v>890</v>
      </c>
      <c r="D94" s="270"/>
      <c r="E94" s="270"/>
      <c r="F94" s="293" t="s">
        <v>857</v>
      </c>
      <c r="G94" s="294"/>
      <c r="H94" s="270" t="s">
        <v>891</v>
      </c>
      <c r="I94" s="270" t="s">
        <v>892</v>
      </c>
      <c r="J94" s="270"/>
      <c r="K94" s="284"/>
    </row>
    <row r="95" s="1" customFormat="1" ht="15" customHeight="1">
      <c r="B95" s="295"/>
      <c r="C95" s="270" t="s">
        <v>893</v>
      </c>
      <c r="D95" s="270"/>
      <c r="E95" s="270"/>
      <c r="F95" s="293" t="s">
        <v>857</v>
      </c>
      <c r="G95" s="294"/>
      <c r="H95" s="270" t="s">
        <v>893</v>
      </c>
      <c r="I95" s="270" t="s">
        <v>892</v>
      </c>
      <c r="J95" s="270"/>
      <c r="K95" s="284"/>
    </row>
    <row r="96" s="1" customFormat="1" ht="15" customHeight="1">
      <c r="B96" s="295"/>
      <c r="C96" s="270" t="s">
        <v>38</v>
      </c>
      <c r="D96" s="270"/>
      <c r="E96" s="270"/>
      <c r="F96" s="293" t="s">
        <v>857</v>
      </c>
      <c r="G96" s="294"/>
      <c r="H96" s="270" t="s">
        <v>894</v>
      </c>
      <c r="I96" s="270" t="s">
        <v>892</v>
      </c>
      <c r="J96" s="270"/>
      <c r="K96" s="284"/>
    </row>
    <row r="97" s="1" customFormat="1" ht="15" customHeight="1">
      <c r="B97" s="295"/>
      <c r="C97" s="270" t="s">
        <v>48</v>
      </c>
      <c r="D97" s="270"/>
      <c r="E97" s="270"/>
      <c r="F97" s="293" t="s">
        <v>857</v>
      </c>
      <c r="G97" s="294"/>
      <c r="H97" s="270" t="s">
        <v>895</v>
      </c>
      <c r="I97" s="270" t="s">
        <v>892</v>
      </c>
      <c r="J97" s="270"/>
      <c r="K97" s="284"/>
    </row>
    <row r="98" s="1" customFormat="1" ht="15" customHeight="1">
      <c r="B98" s="298"/>
      <c r="C98" s="299"/>
      <c r="D98" s="299"/>
      <c r="E98" s="299"/>
      <c r="F98" s="299"/>
      <c r="G98" s="299"/>
      <c r="H98" s="299"/>
      <c r="I98" s="299"/>
      <c r="J98" s="299"/>
      <c r="K98" s="300"/>
    </row>
    <row r="99" s="1" customFormat="1" ht="18.75" customHeight="1">
      <c r="B99" s="301"/>
      <c r="C99" s="302"/>
      <c r="D99" s="302"/>
      <c r="E99" s="302"/>
      <c r="F99" s="302"/>
      <c r="G99" s="302"/>
      <c r="H99" s="302"/>
      <c r="I99" s="302"/>
      <c r="J99" s="302"/>
      <c r="K99" s="301"/>
    </row>
    <row r="100" s="1" customFormat="1" ht="18.75" customHeight="1">
      <c r="B100" s="278"/>
      <c r="C100" s="278"/>
      <c r="D100" s="278"/>
      <c r="E100" s="278"/>
      <c r="F100" s="278"/>
      <c r="G100" s="278"/>
      <c r="H100" s="278"/>
      <c r="I100" s="278"/>
      <c r="J100" s="278"/>
      <c r="K100" s="278"/>
    </row>
    <row r="101" s="1" customFormat="1" ht="7.5" customHeight="1">
      <c r="B101" s="279"/>
      <c r="C101" s="280"/>
      <c r="D101" s="280"/>
      <c r="E101" s="280"/>
      <c r="F101" s="280"/>
      <c r="G101" s="280"/>
      <c r="H101" s="280"/>
      <c r="I101" s="280"/>
      <c r="J101" s="280"/>
      <c r="K101" s="281"/>
    </row>
    <row r="102" s="1" customFormat="1" ht="45" customHeight="1">
      <c r="B102" s="282"/>
      <c r="C102" s="283" t="s">
        <v>896</v>
      </c>
      <c r="D102" s="283"/>
      <c r="E102" s="283"/>
      <c r="F102" s="283"/>
      <c r="G102" s="283"/>
      <c r="H102" s="283"/>
      <c r="I102" s="283"/>
      <c r="J102" s="283"/>
      <c r="K102" s="284"/>
    </row>
    <row r="103" s="1" customFormat="1" ht="17.25" customHeight="1">
      <c r="B103" s="282"/>
      <c r="C103" s="285" t="s">
        <v>851</v>
      </c>
      <c r="D103" s="285"/>
      <c r="E103" s="285"/>
      <c r="F103" s="285" t="s">
        <v>852</v>
      </c>
      <c r="G103" s="286"/>
      <c r="H103" s="285" t="s">
        <v>54</v>
      </c>
      <c r="I103" s="285" t="s">
        <v>57</v>
      </c>
      <c r="J103" s="285" t="s">
        <v>853</v>
      </c>
      <c r="K103" s="284"/>
    </row>
    <row r="104" s="1" customFormat="1" ht="17.25" customHeight="1">
      <c r="B104" s="282"/>
      <c r="C104" s="287" t="s">
        <v>854</v>
      </c>
      <c r="D104" s="287"/>
      <c r="E104" s="287"/>
      <c r="F104" s="288" t="s">
        <v>855</v>
      </c>
      <c r="G104" s="289"/>
      <c r="H104" s="287"/>
      <c r="I104" s="287"/>
      <c r="J104" s="287" t="s">
        <v>856</v>
      </c>
      <c r="K104" s="284"/>
    </row>
    <row r="105" s="1" customFormat="1" ht="5.25" customHeight="1">
      <c r="B105" s="282"/>
      <c r="C105" s="285"/>
      <c r="D105" s="285"/>
      <c r="E105" s="285"/>
      <c r="F105" s="285"/>
      <c r="G105" s="303"/>
      <c r="H105" s="285"/>
      <c r="I105" s="285"/>
      <c r="J105" s="285"/>
      <c r="K105" s="284"/>
    </row>
    <row r="106" s="1" customFormat="1" ht="15" customHeight="1">
      <c r="B106" s="282"/>
      <c r="C106" s="270" t="s">
        <v>53</v>
      </c>
      <c r="D106" s="292"/>
      <c r="E106" s="292"/>
      <c r="F106" s="293" t="s">
        <v>857</v>
      </c>
      <c r="G106" s="270"/>
      <c r="H106" s="270" t="s">
        <v>897</v>
      </c>
      <c r="I106" s="270" t="s">
        <v>859</v>
      </c>
      <c r="J106" s="270">
        <v>20</v>
      </c>
      <c r="K106" s="284"/>
    </row>
    <row r="107" s="1" customFormat="1" ht="15" customHeight="1">
      <c r="B107" s="282"/>
      <c r="C107" s="270" t="s">
        <v>860</v>
      </c>
      <c r="D107" s="270"/>
      <c r="E107" s="270"/>
      <c r="F107" s="293" t="s">
        <v>857</v>
      </c>
      <c r="G107" s="270"/>
      <c r="H107" s="270" t="s">
        <v>897</v>
      </c>
      <c r="I107" s="270" t="s">
        <v>859</v>
      </c>
      <c r="J107" s="270">
        <v>120</v>
      </c>
      <c r="K107" s="284"/>
    </row>
    <row r="108" s="1" customFormat="1" ht="15" customHeight="1">
      <c r="B108" s="295"/>
      <c r="C108" s="270" t="s">
        <v>862</v>
      </c>
      <c r="D108" s="270"/>
      <c r="E108" s="270"/>
      <c r="F108" s="293" t="s">
        <v>863</v>
      </c>
      <c r="G108" s="270"/>
      <c r="H108" s="270" t="s">
        <v>897</v>
      </c>
      <c r="I108" s="270" t="s">
        <v>859</v>
      </c>
      <c r="J108" s="270">
        <v>50</v>
      </c>
      <c r="K108" s="284"/>
    </row>
    <row r="109" s="1" customFormat="1" ht="15" customHeight="1">
      <c r="B109" s="295"/>
      <c r="C109" s="270" t="s">
        <v>865</v>
      </c>
      <c r="D109" s="270"/>
      <c r="E109" s="270"/>
      <c r="F109" s="293" t="s">
        <v>857</v>
      </c>
      <c r="G109" s="270"/>
      <c r="H109" s="270" t="s">
        <v>897</v>
      </c>
      <c r="I109" s="270" t="s">
        <v>867</v>
      </c>
      <c r="J109" s="270"/>
      <c r="K109" s="284"/>
    </row>
    <row r="110" s="1" customFormat="1" ht="15" customHeight="1">
      <c r="B110" s="295"/>
      <c r="C110" s="270" t="s">
        <v>876</v>
      </c>
      <c r="D110" s="270"/>
      <c r="E110" s="270"/>
      <c r="F110" s="293" t="s">
        <v>863</v>
      </c>
      <c r="G110" s="270"/>
      <c r="H110" s="270" t="s">
        <v>897</v>
      </c>
      <c r="I110" s="270" t="s">
        <v>859</v>
      </c>
      <c r="J110" s="270">
        <v>50</v>
      </c>
      <c r="K110" s="284"/>
    </row>
    <row r="111" s="1" customFormat="1" ht="15" customHeight="1">
      <c r="B111" s="295"/>
      <c r="C111" s="270" t="s">
        <v>884</v>
      </c>
      <c r="D111" s="270"/>
      <c r="E111" s="270"/>
      <c r="F111" s="293" t="s">
        <v>863</v>
      </c>
      <c r="G111" s="270"/>
      <c r="H111" s="270" t="s">
        <v>897</v>
      </c>
      <c r="I111" s="270" t="s">
        <v>859</v>
      </c>
      <c r="J111" s="270">
        <v>50</v>
      </c>
      <c r="K111" s="284"/>
    </row>
    <row r="112" s="1" customFormat="1" ht="15" customHeight="1">
      <c r="B112" s="295"/>
      <c r="C112" s="270" t="s">
        <v>882</v>
      </c>
      <c r="D112" s="270"/>
      <c r="E112" s="270"/>
      <c r="F112" s="293" t="s">
        <v>863</v>
      </c>
      <c r="G112" s="270"/>
      <c r="H112" s="270" t="s">
        <v>897</v>
      </c>
      <c r="I112" s="270" t="s">
        <v>859</v>
      </c>
      <c r="J112" s="270">
        <v>50</v>
      </c>
      <c r="K112" s="284"/>
    </row>
    <row r="113" s="1" customFormat="1" ht="15" customHeight="1">
      <c r="B113" s="295"/>
      <c r="C113" s="270" t="s">
        <v>53</v>
      </c>
      <c r="D113" s="270"/>
      <c r="E113" s="270"/>
      <c r="F113" s="293" t="s">
        <v>857</v>
      </c>
      <c r="G113" s="270"/>
      <c r="H113" s="270" t="s">
        <v>898</v>
      </c>
      <c r="I113" s="270" t="s">
        <v>859</v>
      </c>
      <c r="J113" s="270">
        <v>20</v>
      </c>
      <c r="K113" s="284"/>
    </row>
    <row r="114" s="1" customFormat="1" ht="15" customHeight="1">
      <c r="B114" s="295"/>
      <c r="C114" s="270" t="s">
        <v>899</v>
      </c>
      <c r="D114" s="270"/>
      <c r="E114" s="270"/>
      <c r="F114" s="293" t="s">
        <v>857</v>
      </c>
      <c r="G114" s="270"/>
      <c r="H114" s="270" t="s">
        <v>900</v>
      </c>
      <c r="I114" s="270" t="s">
        <v>859</v>
      </c>
      <c r="J114" s="270">
        <v>120</v>
      </c>
      <c r="K114" s="284"/>
    </row>
    <row r="115" s="1" customFormat="1" ht="15" customHeight="1">
      <c r="B115" s="295"/>
      <c r="C115" s="270" t="s">
        <v>38</v>
      </c>
      <c r="D115" s="270"/>
      <c r="E115" s="270"/>
      <c r="F115" s="293" t="s">
        <v>857</v>
      </c>
      <c r="G115" s="270"/>
      <c r="H115" s="270" t="s">
        <v>901</v>
      </c>
      <c r="I115" s="270" t="s">
        <v>892</v>
      </c>
      <c r="J115" s="270"/>
      <c r="K115" s="284"/>
    </row>
    <row r="116" s="1" customFormat="1" ht="15" customHeight="1">
      <c r="B116" s="295"/>
      <c r="C116" s="270" t="s">
        <v>48</v>
      </c>
      <c r="D116" s="270"/>
      <c r="E116" s="270"/>
      <c r="F116" s="293" t="s">
        <v>857</v>
      </c>
      <c r="G116" s="270"/>
      <c r="H116" s="270" t="s">
        <v>902</v>
      </c>
      <c r="I116" s="270" t="s">
        <v>892</v>
      </c>
      <c r="J116" s="270"/>
      <c r="K116" s="284"/>
    </row>
    <row r="117" s="1" customFormat="1" ht="15" customHeight="1">
      <c r="B117" s="295"/>
      <c r="C117" s="270" t="s">
        <v>57</v>
      </c>
      <c r="D117" s="270"/>
      <c r="E117" s="270"/>
      <c r="F117" s="293" t="s">
        <v>857</v>
      </c>
      <c r="G117" s="270"/>
      <c r="H117" s="270" t="s">
        <v>903</v>
      </c>
      <c r="I117" s="270" t="s">
        <v>904</v>
      </c>
      <c r="J117" s="270"/>
      <c r="K117" s="284"/>
    </row>
    <row r="118" s="1" customFormat="1" ht="15" customHeight="1">
      <c r="B118" s="298"/>
      <c r="C118" s="304"/>
      <c r="D118" s="304"/>
      <c r="E118" s="304"/>
      <c r="F118" s="304"/>
      <c r="G118" s="304"/>
      <c r="H118" s="304"/>
      <c r="I118" s="304"/>
      <c r="J118" s="304"/>
      <c r="K118" s="300"/>
    </row>
    <row r="119" s="1" customFormat="1" ht="18.75" customHeight="1">
      <c r="B119" s="305"/>
      <c r="C119" s="306"/>
      <c r="D119" s="306"/>
      <c r="E119" s="306"/>
      <c r="F119" s="307"/>
      <c r="G119" s="306"/>
      <c r="H119" s="306"/>
      <c r="I119" s="306"/>
      <c r="J119" s="306"/>
      <c r="K119" s="305"/>
    </row>
    <row r="120" s="1" customFormat="1" ht="18.75" customHeight="1">
      <c r="B120" s="278"/>
      <c r="C120" s="278"/>
      <c r="D120" s="278"/>
      <c r="E120" s="278"/>
      <c r="F120" s="278"/>
      <c r="G120" s="278"/>
      <c r="H120" s="278"/>
      <c r="I120" s="278"/>
      <c r="J120" s="278"/>
      <c r="K120" s="278"/>
    </row>
    <row r="121" s="1" customFormat="1" ht="7.5" customHeight="1">
      <c r="B121" s="308"/>
      <c r="C121" s="309"/>
      <c r="D121" s="309"/>
      <c r="E121" s="309"/>
      <c r="F121" s="309"/>
      <c r="G121" s="309"/>
      <c r="H121" s="309"/>
      <c r="I121" s="309"/>
      <c r="J121" s="309"/>
      <c r="K121" s="310"/>
    </row>
    <row r="122" s="1" customFormat="1" ht="45" customHeight="1">
      <c r="B122" s="311"/>
      <c r="C122" s="261" t="s">
        <v>905</v>
      </c>
      <c r="D122" s="261"/>
      <c r="E122" s="261"/>
      <c r="F122" s="261"/>
      <c r="G122" s="261"/>
      <c r="H122" s="261"/>
      <c r="I122" s="261"/>
      <c r="J122" s="261"/>
      <c r="K122" s="312"/>
    </row>
    <row r="123" s="1" customFormat="1" ht="17.25" customHeight="1">
      <c r="B123" s="313"/>
      <c r="C123" s="285" t="s">
        <v>851</v>
      </c>
      <c r="D123" s="285"/>
      <c r="E123" s="285"/>
      <c r="F123" s="285" t="s">
        <v>852</v>
      </c>
      <c r="G123" s="286"/>
      <c r="H123" s="285" t="s">
        <v>54</v>
      </c>
      <c r="I123" s="285" t="s">
        <v>57</v>
      </c>
      <c r="J123" s="285" t="s">
        <v>853</v>
      </c>
      <c r="K123" s="314"/>
    </row>
    <row r="124" s="1" customFormat="1" ht="17.25" customHeight="1">
      <c r="B124" s="313"/>
      <c r="C124" s="287" t="s">
        <v>854</v>
      </c>
      <c r="D124" s="287"/>
      <c r="E124" s="287"/>
      <c r="F124" s="288" t="s">
        <v>855</v>
      </c>
      <c r="G124" s="289"/>
      <c r="H124" s="287"/>
      <c r="I124" s="287"/>
      <c r="J124" s="287" t="s">
        <v>856</v>
      </c>
      <c r="K124" s="314"/>
    </row>
    <row r="125" s="1" customFormat="1" ht="5.25" customHeight="1">
      <c r="B125" s="315"/>
      <c r="C125" s="290"/>
      <c r="D125" s="290"/>
      <c r="E125" s="290"/>
      <c r="F125" s="290"/>
      <c r="G125" s="316"/>
      <c r="H125" s="290"/>
      <c r="I125" s="290"/>
      <c r="J125" s="290"/>
      <c r="K125" s="317"/>
    </row>
    <row r="126" s="1" customFormat="1" ht="15" customHeight="1">
      <c r="B126" s="315"/>
      <c r="C126" s="270" t="s">
        <v>860</v>
      </c>
      <c r="D126" s="292"/>
      <c r="E126" s="292"/>
      <c r="F126" s="293" t="s">
        <v>857</v>
      </c>
      <c r="G126" s="270"/>
      <c r="H126" s="270" t="s">
        <v>897</v>
      </c>
      <c r="I126" s="270" t="s">
        <v>859</v>
      </c>
      <c r="J126" s="270">
        <v>120</v>
      </c>
      <c r="K126" s="318"/>
    </row>
    <row r="127" s="1" customFormat="1" ht="15" customHeight="1">
      <c r="B127" s="315"/>
      <c r="C127" s="270" t="s">
        <v>906</v>
      </c>
      <c r="D127" s="270"/>
      <c r="E127" s="270"/>
      <c r="F127" s="293" t="s">
        <v>857</v>
      </c>
      <c r="G127" s="270"/>
      <c r="H127" s="270" t="s">
        <v>907</v>
      </c>
      <c r="I127" s="270" t="s">
        <v>859</v>
      </c>
      <c r="J127" s="270" t="s">
        <v>908</v>
      </c>
      <c r="K127" s="318"/>
    </row>
    <row r="128" s="1" customFormat="1" ht="15" customHeight="1">
      <c r="B128" s="315"/>
      <c r="C128" s="270" t="s">
        <v>805</v>
      </c>
      <c r="D128" s="270"/>
      <c r="E128" s="270"/>
      <c r="F128" s="293" t="s">
        <v>857</v>
      </c>
      <c r="G128" s="270"/>
      <c r="H128" s="270" t="s">
        <v>909</v>
      </c>
      <c r="I128" s="270" t="s">
        <v>859</v>
      </c>
      <c r="J128" s="270" t="s">
        <v>908</v>
      </c>
      <c r="K128" s="318"/>
    </row>
    <row r="129" s="1" customFormat="1" ht="15" customHeight="1">
      <c r="B129" s="315"/>
      <c r="C129" s="270" t="s">
        <v>868</v>
      </c>
      <c r="D129" s="270"/>
      <c r="E129" s="270"/>
      <c r="F129" s="293" t="s">
        <v>863</v>
      </c>
      <c r="G129" s="270"/>
      <c r="H129" s="270" t="s">
        <v>869</v>
      </c>
      <c r="I129" s="270" t="s">
        <v>859</v>
      </c>
      <c r="J129" s="270">
        <v>15</v>
      </c>
      <c r="K129" s="318"/>
    </row>
    <row r="130" s="1" customFormat="1" ht="15" customHeight="1">
      <c r="B130" s="315"/>
      <c r="C130" s="296" t="s">
        <v>870</v>
      </c>
      <c r="D130" s="296"/>
      <c r="E130" s="296"/>
      <c r="F130" s="297" t="s">
        <v>863</v>
      </c>
      <c r="G130" s="296"/>
      <c r="H130" s="296" t="s">
        <v>871</v>
      </c>
      <c r="I130" s="296" t="s">
        <v>859</v>
      </c>
      <c r="J130" s="296">
        <v>15</v>
      </c>
      <c r="K130" s="318"/>
    </row>
    <row r="131" s="1" customFormat="1" ht="15" customHeight="1">
      <c r="B131" s="315"/>
      <c r="C131" s="296" t="s">
        <v>872</v>
      </c>
      <c r="D131" s="296"/>
      <c r="E131" s="296"/>
      <c r="F131" s="297" t="s">
        <v>863</v>
      </c>
      <c r="G131" s="296"/>
      <c r="H131" s="296" t="s">
        <v>873</v>
      </c>
      <c r="I131" s="296" t="s">
        <v>859</v>
      </c>
      <c r="J131" s="296">
        <v>20</v>
      </c>
      <c r="K131" s="318"/>
    </row>
    <row r="132" s="1" customFormat="1" ht="15" customHeight="1">
      <c r="B132" s="315"/>
      <c r="C132" s="296" t="s">
        <v>874</v>
      </c>
      <c r="D132" s="296"/>
      <c r="E132" s="296"/>
      <c r="F132" s="297" t="s">
        <v>863</v>
      </c>
      <c r="G132" s="296"/>
      <c r="H132" s="296" t="s">
        <v>875</v>
      </c>
      <c r="I132" s="296" t="s">
        <v>859</v>
      </c>
      <c r="J132" s="296">
        <v>20</v>
      </c>
      <c r="K132" s="318"/>
    </row>
    <row r="133" s="1" customFormat="1" ht="15" customHeight="1">
      <c r="B133" s="315"/>
      <c r="C133" s="270" t="s">
        <v>862</v>
      </c>
      <c r="D133" s="270"/>
      <c r="E133" s="270"/>
      <c r="F133" s="293" t="s">
        <v>863</v>
      </c>
      <c r="G133" s="270"/>
      <c r="H133" s="270" t="s">
        <v>897</v>
      </c>
      <c r="I133" s="270" t="s">
        <v>859</v>
      </c>
      <c r="J133" s="270">
        <v>50</v>
      </c>
      <c r="K133" s="318"/>
    </row>
    <row r="134" s="1" customFormat="1" ht="15" customHeight="1">
      <c r="B134" s="315"/>
      <c r="C134" s="270" t="s">
        <v>876</v>
      </c>
      <c r="D134" s="270"/>
      <c r="E134" s="270"/>
      <c r="F134" s="293" t="s">
        <v>863</v>
      </c>
      <c r="G134" s="270"/>
      <c r="H134" s="270" t="s">
        <v>897</v>
      </c>
      <c r="I134" s="270" t="s">
        <v>859</v>
      </c>
      <c r="J134" s="270">
        <v>50</v>
      </c>
      <c r="K134" s="318"/>
    </row>
    <row r="135" s="1" customFormat="1" ht="15" customHeight="1">
      <c r="B135" s="315"/>
      <c r="C135" s="270" t="s">
        <v>882</v>
      </c>
      <c r="D135" s="270"/>
      <c r="E135" s="270"/>
      <c r="F135" s="293" t="s">
        <v>863</v>
      </c>
      <c r="G135" s="270"/>
      <c r="H135" s="270" t="s">
        <v>897</v>
      </c>
      <c r="I135" s="270" t="s">
        <v>859</v>
      </c>
      <c r="J135" s="270">
        <v>50</v>
      </c>
      <c r="K135" s="318"/>
    </row>
    <row r="136" s="1" customFormat="1" ht="15" customHeight="1">
      <c r="B136" s="315"/>
      <c r="C136" s="270" t="s">
        <v>884</v>
      </c>
      <c r="D136" s="270"/>
      <c r="E136" s="270"/>
      <c r="F136" s="293" t="s">
        <v>863</v>
      </c>
      <c r="G136" s="270"/>
      <c r="H136" s="270" t="s">
        <v>897</v>
      </c>
      <c r="I136" s="270" t="s">
        <v>859</v>
      </c>
      <c r="J136" s="270">
        <v>50</v>
      </c>
      <c r="K136" s="318"/>
    </row>
    <row r="137" s="1" customFormat="1" ht="15" customHeight="1">
      <c r="B137" s="315"/>
      <c r="C137" s="270" t="s">
        <v>885</v>
      </c>
      <c r="D137" s="270"/>
      <c r="E137" s="270"/>
      <c r="F137" s="293" t="s">
        <v>863</v>
      </c>
      <c r="G137" s="270"/>
      <c r="H137" s="270" t="s">
        <v>910</v>
      </c>
      <c r="I137" s="270" t="s">
        <v>859</v>
      </c>
      <c r="J137" s="270">
        <v>255</v>
      </c>
      <c r="K137" s="318"/>
    </row>
    <row r="138" s="1" customFormat="1" ht="15" customHeight="1">
      <c r="B138" s="315"/>
      <c r="C138" s="270" t="s">
        <v>887</v>
      </c>
      <c r="D138" s="270"/>
      <c r="E138" s="270"/>
      <c r="F138" s="293" t="s">
        <v>857</v>
      </c>
      <c r="G138" s="270"/>
      <c r="H138" s="270" t="s">
        <v>911</v>
      </c>
      <c r="I138" s="270" t="s">
        <v>889</v>
      </c>
      <c r="J138" s="270"/>
      <c r="K138" s="318"/>
    </row>
    <row r="139" s="1" customFormat="1" ht="15" customHeight="1">
      <c r="B139" s="315"/>
      <c r="C139" s="270" t="s">
        <v>890</v>
      </c>
      <c r="D139" s="270"/>
      <c r="E139" s="270"/>
      <c r="F139" s="293" t="s">
        <v>857</v>
      </c>
      <c r="G139" s="270"/>
      <c r="H139" s="270" t="s">
        <v>912</v>
      </c>
      <c r="I139" s="270" t="s">
        <v>892</v>
      </c>
      <c r="J139" s="270"/>
      <c r="K139" s="318"/>
    </row>
    <row r="140" s="1" customFormat="1" ht="15" customHeight="1">
      <c r="B140" s="315"/>
      <c r="C140" s="270" t="s">
        <v>893</v>
      </c>
      <c r="D140" s="270"/>
      <c r="E140" s="270"/>
      <c r="F140" s="293" t="s">
        <v>857</v>
      </c>
      <c r="G140" s="270"/>
      <c r="H140" s="270" t="s">
        <v>893</v>
      </c>
      <c r="I140" s="270" t="s">
        <v>892</v>
      </c>
      <c r="J140" s="270"/>
      <c r="K140" s="318"/>
    </row>
    <row r="141" s="1" customFormat="1" ht="15" customHeight="1">
      <c r="B141" s="315"/>
      <c r="C141" s="270" t="s">
        <v>38</v>
      </c>
      <c r="D141" s="270"/>
      <c r="E141" s="270"/>
      <c r="F141" s="293" t="s">
        <v>857</v>
      </c>
      <c r="G141" s="270"/>
      <c r="H141" s="270" t="s">
        <v>913</v>
      </c>
      <c r="I141" s="270" t="s">
        <v>892</v>
      </c>
      <c r="J141" s="270"/>
      <c r="K141" s="318"/>
    </row>
    <row r="142" s="1" customFormat="1" ht="15" customHeight="1">
      <c r="B142" s="315"/>
      <c r="C142" s="270" t="s">
        <v>914</v>
      </c>
      <c r="D142" s="270"/>
      <c r="E142" s="270"/>
      <c r="F142" s="293" t="s">
        <v>857</v>
      </c>
      <c r="G142" s="270"/>
      <c r="H142" s="270" t="s">
        <v>915</v>
      </c>
      <c r="I142" s="270" t="s">
        <v>892</v>
      </c>
      <c r="J142" s="270"/>
      <c r="K142" s="318"/>
    </row>
    <row r="143" s="1" customFormat="1" ht="15" customHeight="1">
      <c r="B143" s="319"/>
      <c r="C143" s="320"/>
      <c r="D143" s="320"/>
      <c r="E143" s="320"/>
      <c r="F143" s="320"/>
      <c r="G143" s="320"/>
      <c r="H143" s="320"/>
      <c r="I143" s="320"/>
      <c r="J143" s="320"/>
      <c r="K143" s="321"/>
    </row>
    <row r="144" s="1" customFormat="1" ht="18.75" customHeight="1">
      <c r="B144" s="306"/>
      <c r="C144" s="306"/>
      <c r="D144" s="306"/>
      <c r="E144" s="306"/>
      <c r="F144" s="307"/>
      <c r="G144" s="306"/>
      <c r="H144" s="306"/>
      <c r="I144" s="306"/>
      <c r="J144" s="306"/>
      <c r="K144" s="306"/>
    </row>
    <row r="145" s="1" customFormat="1" ht="18.75" customHeight="1">
      <c r="B145" s="278"/>
      <c r="C145" s="278"/>
      <c r="D145" s="278"/>
      <c r="E145" s="278"/>
      <c r="F145" s="278"/>
      <c r="G145" s="278"/>
      <c r="H145" s="278"/>
      <c r="I145" s="278"/>
      <c r="J145" s="278"/>
      <c r="K145" s="278"/>
    </row>
    <row r="146" s="1" customFormat="1" ht="7.5" customHeight="1">
      <c r="B146" s="279"/>
      <c r="C146" s="280"/>
      <c r="D146" s="280"/>
      <c r="E146" s="280"/>
      <c r="F146" s="280"/>
      <c r="G146" s="280"/>
      <c r="H146" s="280"/>
      <c r="I146" s="280"/>
      <c r="J146" s="280"/>
      <c r="K146" s="281"/>
    </row>
    <row r="147" s="1" customFormat="1" ht="45" customHeight="1">
      <c r="B147" s="282"/>
      <c r="C147" s="283" t="s">
        <v>916</v>
      </c>
      <c r="D147" s="283"/>
      <c r="E147" s="283"/>
      <c r="F147" s="283"/>
      <c r="G147" s="283"/>
      <c r="H147" s="283"/>
      <c r="I147" s="283"/>
      <c r="J147" s="283"/>
      <c r="K147" s="284"/>
    </row>
    <row r="148" s="1" customFormat="1" ht="17.25" customHeight="1">
      <c r="B148" s="282"/>
      <c r="C148" s="285" t="s">
        <v>851</v>
      </c>
      <c r="D148" s="285"/>
      <c r="E148" s="285"/>
      <c r="F148" s="285" t="s">
        <v>852</v>
      </c>
      <c r="G148" s="286"/>
      <c r="H148" s="285" t="s">
        <v>54</v>
      </c>
      <c r="I148" s="285" t="s">
        <v>57</v>
      </c>
      <c r="J148" s="285" t="s">
        <v>853</v>
      </c>
      <c r="K148" s="284"/>
    </row>
    <row r="149" s="1" customFormat="1" ht="17.25" customHeight="1">
      <c r="B149" s="282"/>
      <c r="C149" s="287" t="s">
        <v>854</v>
      </c>
      <c r="D149" s="287"/>
      <c r="E149" s="287"/>
      <c r="F149" s="288" t="s">
        <v>855</v>
      </c>
      <c r="G149" s="289"/>
      <c r="H149" s="287"/>
      <c r="I149" s="287"/>
      <c r="J149" s="287" t="s">
        <v>856</v>
      </c>
      <c r="K149" s="284"/>
    </row>
    <row r="150" s="1" customFormat="1" ht="5.25" customHeight="1">
      <c r="B150" s="295"/>
      <c r="C150" s="290"/>
      <c r="D150" s="290"/>
      <c r="E150" s="290"/>
      <c r="F150" s="290"/>
      <c r="G150" s="291"/>
      <c r="H150" s="290"/>
      <c r="I150" s="290"/>
      <c r="J150" s="290"/>
      <c r="K150" s="318"/>
    </row>
    <row r="151" s="1" customFormat="1" ht="15" customHeight="1">
      <c r="B151" s="295"/>
      <c r="C151" s="322" t="s">
        <v>860</v>
      </c>
      <c r="D151" s="270"/>
      <c r="E151" s="270"/>
      <c r="F151" s="323" t="s">
        <v>857</v>
      </c>
      <c r="G151" s="270"/>
      <c r="H151" s="322" t="s">
        <v>897</v>
      </c>
      <c r="I151" s="322" t="s">
        <v>859</v>
      </c>
      <c r="J151" s="322">
        <v>120</v>
      </c>
      <c r="K151" s="318"/>
    </row>
    <row r="152" s="1" customFormat="1" ht="15" customHeight="1">
      <c r="B152" s="295"/>
      <c r="C152" s="322" t="s">
        <v>906</v>
      </c>
      <c r="D152" s="270"/>
      <c r="E152" s="270"/>
      <c r="F152" s="323" t="s">
        <v>857</v>
      </c>
      <c r="G152" s="270"/>
      <c r="H152" s="322" t="s">
        <v>917</v>
      </c>
      <c r="I152" s="322" t="s">
        <v>859</v>
      </c>
      <c r="J152" s="322" t="s">
        <v>908</v>
      </c>
      <c r="K152" s="318"/>
    </row>
    <row r="153" s="1" customFormat="1" ht="15" customHeight="1">
      <c r="B153" s="295"/>
      <c r="C153" s="322" t="s">
        <v>805</v>
      </c>
      <c r="D153" s="270"/>
      <c r="E153" s="270"/>
      <c r="F153" s="323" t="s">
        <v>857</v>
      </c>
      <c r="G153" s="270"/>
      <c r="H153" s="322" t="s">
        <v>918</v>
      </c>
      <c r="I153" s="322" t="s">
        <v>859</v>
      </c>
      <c r="J153" s="322" t="s">
        <v>908</v>
      </c>
      <c r="K153" s="318"/>
    </row>
    <row r="154" s="1" customFormat="1" ht="15" customHeight="1">
      <c r="B154" s="295"/>
      <c r="C154" s="322" t="s">
        <v>862</v>
      </c>
      <c r="D154" s="270"/>
      <c r="E154" s="270"/>
      <c r="F154" s="323" t="s">
        <v>863</v>
      </c>
      <c r="G154" s="270"/>
      <c r="H154" s="322" t="s">
        <v>897</v>
      </c>
      <c r="I154" s="322" t="s">
        <v>859</v>
      </c>
      <c r="J154" s="322">
        <v>50</v>
      </c>
      <c r="K154" s="318"/>
    </row>
    <row r="155" s="1" customFormat="1" ht="15" customHeight="1">
      <c r="B155" s="295"/>
      <c r="C155" s="322" t="s">
        <v>865</v>
      </c>
      <c r="D155" s="270"/>
      <c r="E155" s="270"/>
      <c r="F155" s="323" t="s">
        <v>857</v>
      </c>
      <c r="G155" s="270"/>
      <c r="H155" s="322" t="s">
        <v>897</v>
      </c>
      <c r="I155" s="322" t="s">
        <v>867</v>
      </c>
      <c r="J155" s="322"/>
      <c r="K155" s="318"/>
    </row>
    <row r="156" s="1" customFormat="1" ht="15" customHeight="1">
      <c r="B156" s="295"/>
      <c r="C156" s="322" t="s">
        <v>876</v>
      </c>
      <c r="D156" s="270"/>
      <c r="E156" s="270"/>
      <c r="F156" s="323" t="s">
        <v>863</v>
      </c>
      <c r="G156" s="270"/>
      <c r="H156" s="322" t="s">
        <v>897</v>
      </c>
      <c r="I156" s="322" t="s">
        <v>859</v>
      </c>
      <c r="J156" s="322">
        <v>50</v>
      </c>
      <c r="K156" s="318"/>
    </row>
    <row r="157" s="1" customFormat="1" ht="15" customHeight="1">
      <c r="B157" s="295"/>
      <c r="C157" s="322" t="s">
        <v>884</v>
      </c>
      <c r="D157" s="270"/>
      <c r="E157" s="270"/>
      <c r="F157" s="323" t="s">
        <v>863</v>
      </c>
      <c r="G157" s="270"/>
      <c r="H157" s="322" t="s">
        <v>897</v>
      </c>
      <c r="I157" s="322" t="s">
        <v>859</v>
      </c>
      <c r="J157" s="322">
        <v>50</v>
      </c>
      <c r="K157" s="318"/>
    </row>
    <row r="158" s="1" customFormat="1" ht="15" customHeight="1">
      <c r="B158" s="295"/>
      <c r="C158" s="322" t="s">
        <v>882</v>
      </c>
      <c r="D158" s="270"/>
      <c r="E158" s="270"/>
      <c r="F158" s="323" t="s">
        <v>863</v>
      </c>
      <c r="G158" s="270"/>
      <c r="H158" s="322" t="s">
        <v>897</v>
      </c>
      <c r="I158" s="322" t="s">
        <v>859</v>
      </c>
      <c r="J158" s="322">
        <v>50</v>
      </c>
      <c r="K158" s="318"/>
    </row>
    <row r="159" s="1" customFormat="1" ht="15" customHeight="1">
      <c r="B159" s="295"/>
      <c r="C159" s="322" t="s">
        <v>87</v>
      </c>
      <c r="D159" s="270"/>
      <c r="E159" s="270"/>
      <c r="F159" s="323" t="s">
        <v>857</v>
      </c>
      <c r="G159" s="270"/>
      <c r="H159" s="322" t="s">
        <v>919</v>
      </c>
      <c r="I159" s="322" t="s">
        <v>859</v>
      </c>
      <c r="J159" s="322" t="s">
        <v>920</v>
      </c>
      <c r="K159" s="318"/>
    </row>
    <row r="160" s="1" customFormat="1" ht="15" customHeight="1">
      <c r="B160" s="295"/>
      <c r="C160" s="322" t="s">
        <v>921</v>
      </c>
      <c r="D160" s="270"/>
      <c r="E160" s="270"/>
      <c r="F160" s="323" t="s">
        <v>857</v>
      </c>
      <c r="G160" s="270"/>
      <c r="H160" s="322" t="s">
        <v>922</v>
      </c>
      <c r="I160" s="322" t="s">
        <v>892</v>
      </c>
      <c r="J160" s="322"/>
      <c r="K160" s="318"/>
    </row>
    <row r="161" s="1" customFormat="1" ht="15" customHeight="1">
      <c r="B161" s="324"/>
      <c r="C161" s="304"/>
      <c r="D161" s="304"/>
      <c r="E161" s="304"/>
      <c r="F161" s="304"/>
      <c r="G161" s="304"/>
      <c r="H161" s="304"/>
      <c r="I161" s="304"/>
      <c r="J161" s="304"/>
      <c r="K161" s="325"/>
    </row>
    <row r="162" s="1" customFormat="1" ht="18.75" customHeight="1">
      <c r="B162" s="306"/>
      <c r="C162" s="316"/>
      <c r="D162" s="316"/>
      <c r="E162" s="316"/>
      <c r="F162" s="326"/>
      <c r="G162" s="316"/>
      <c r="H162" s="316"/>
      <c r="I162" s="316"/>
      <c r="J162" s="316"/>
      <c r="K162" s="306"/>
    </row>
    <row r="163" s="1" customFormat="1" ht="18.75" customHeight="1">
      <c r="B163" s="278"/>
      <c r="C163" s="278"/>
      <c r="D163" s="278"/>
      <c r="E163" s="278"/>
      <c r="F163" s="278"/>
      <c r="G163" s="278"/>
      <c r="H163" s="278"/>
      <c r="I163" s="278"/>
      <c r="J163" s="278"/>
      <c r="K163" s="278"/>
    </row>
    <row r="164" s="1" customFormat="1" ht="7.5" customHeight="1">
      <c r="B164" s="257"/>
      <c r="C164" s="258"/>
      <c r="D164" s="258"/>
      <c r="E164" s="258"/>
      <c r="F164" s="258"/>
      <c r="G164" s="258"/>
      <c r="H164" s="258"/>
      <c r="I164" s="258"/>
      <c r="J164" s="258"/>
      <c r="K164" s="259"/>
    </row>
    <row r="165" s="1" customFormat="1" ht="45" customHeight="1">
      <c r="B165" s="260"/>
      <c r="C165" s="261" t="s">
        <v>923</v>
      </c>
      <c r="D165" s="261"/>
      <c r="E165" s="261"/>
      <c r="F165" s="261"/>
      <c r="G165" s="261"/>
      <c r="H165" s="261"/>
      <c r="I165" s="261"/>
      <c r="J165" s="261"/>
      <c r="K165" s="262"/>
    </row>
    <row r="166" s="1" customFormat="1" ht="17.25" customHeight="1">
      <c r="B166" s="260"/>
      <c r="C166" s="285" t="s">
        <v>851</v>
      </c>
      <c r="D166" s="285"/>
      <c r="E166" s="285"/>
      <c r="F166" s="285" t="s">
        <v>852</v>
      </c>
      <c r="G166" s="327"/>
      <c r="H166" s="328" t="s">
        <v>54</v>
      </c>
      <c r="I166" s="328" t="s">
        <v>57</v>
      </c>
      <c r="J166" s="285" t="s">
        <v>853</v>
      </c>
      <c r="K166" s="262"/>
    </row>
    <row r="167" s="1" customFormat="1" ht="17.25" customHeight="1">
      <c r="B167" s="263"/>
      <c r="C167" s="287" t="s">
        <v>854</v>
      </c>
      <c r="D167" s="287"/>
      <c r="E167" s="287"/>
      <c r="F167" s="288" t="s">
        <v>855</v>
      </c>
      <c r="G167" s="329"/>
      <c r="H167" s="330"/>
      <c r="I167" s="330"/>
      <c r="J167" s="287" t="s">
        <v>856</v>
      </c>
      <c r="K167" s="265"/>
    </row>
    <row r="168" s="1" customFormat="1" ht="5.25" customHeight="1">
      <c r="B168" s="295"/>
      <c r="C168" s="290"/>
      <c r="D168" s="290"/>
      <c r="E168" s="290"/>
      <c r="F168" s="290"/>
      <c r="G168" s="291"/>
      <c r="H168" s="290"/>
      <c r="I168" s="290"/>
      <c r="J168" s="290"/>
      <c r="K168" s="318"/>
    </row>
    <row r="169" s="1" customFormat="1" ht="15" customHeight="1">
      <c r="B169" s="295"/>
      <c r="C169" s="270" t="s">
        <v>860</v>
      </c>
      <c r="D169" s="270"/>
      <c r="E169" s="270"/>
      <c r="F169" s="293" t="s">
        <v>857</v>
      </c>
      <c r="G169" s="270"/>
      <c r="H169" s="270" t="s">
        <v>897</v>
      </c>
      <c r="I169" s="270" t="s">
        <v>859</v>
      </c>
      <c r="J169" s="270">
        <v>120</v>
      </c>
      <c r="K169" s="318"/>
    </row>
    <row r="170" s="1" customFormat="1" ht="15" customHeight="1">
      <c r="B170" s="295"/>
      <c r="C170" s="270" t="s">
        <v>906</v>
      </c>
      <c r="D170" s="270"/>
      <c r="E170" s="270"/>
      <c r="F170" s="293" t="s">
        <v>857</v>
      </c>
      <c r="G170" s="270"/>
      <c r="H170" s="270" t="s">
        <v>907</v>
      </c>
      <c r="I170" s="270" t="s">
        <v>859</v>
      </c>
      <c r="J170" s="270" t="s">
        <v>908</v>
      </c>
      <c r="K170" s="318"/>
    </row>
    <row r="171" s="1" customFormat="1" ht="15" customHeight="1">
      <c r="B171" s="295"/>
      <c r="C171" s="270" t="s">
        <v>805</v>
      </c>
      <c r="D171" s="270"/>
      <c r="E171" s="270"/>
      <c r="F171" s="293" t="s">
        <v>857</v>
      </c>
      <c r="G171" s="270"/>
      <c r="H171" s="270" t="s">
        <v>924</v>
      </c>
      <c r="I171" s="270" t="s">
        <v>859</v>
      </c>
      <c r="J171" s="270" t="s">
        <v>908</v>
      </c>
      <c r="K171" s="318"/>
    </row>
    <row r="172" s="1" customFormat="1" ht="15" customHeight="1">
      <c r="B172" s="295"/>
      <c r="C172" s="270" t="s">
        <v>862</v>
      </c>
      <c r="D172" s="270"/>
      <c r="E172" s="270"/>
      <c r="F172" s="293" t="s">
        <v>863</v>
      </c>
      <c r="G172" s="270"/>
      <c r="H172" s="270" t="s">
        <v>924</v>
      </c>
      <c r="I172" s="270" t="s">
        <v>859</v>
      </c>
      <c r="J172" s="270">
        <v>50</v>
      </c>
      <c r="K172" s="318"/>
    </row>
    <row r="173" s="1" customFormat="1" ht="15" customHeight="1">
      <c r="B173" s="295"/>
      <c r="C173" s="270" t="s">
        <v>865</v>
      </c>
      <c r="D173" s="270"/>
      <c r="E173" s="270"/>
      <c r="F173" s="293" t="s">
        <v>857</v>
      </c>
      <c r="G173" s="270"/>
      <c r="H173" s="270" t="s">
        <v>924</v>
      </c>
      <c r="I173" s="270" t="s">
        <v>867</v>
      </c>
      <c r="J173" s="270"/>
      <c r="K173" s="318"/>
    </row>
    <row r="174" s="1" customFormat="1" ht="15" customHeight="1">
      <c r="B174" s="295"/>
      <c r="C174" s="270" t="s">
        <v>876</v>
      </c>
      <c r="D174" s="270"/>
      <c r="E174" s="270"/>
      <c r="F174" s="293" t="s">
        <v>863</v>
      </c>
      <c r="G174" s="270"/>
      <c r="H174" s="270" t="s">
        <v>924</v>
      </c>
      <c r="I174" s="270" t="s">
        <v>859</v>
      </c>
      <c r="J174" s="270">
        <v>50</v>
      </c>
      <c r="K174" s="318"/>
    </row>
    <row r="175" s="1" customFormat="1" ht="15" customHeight="1">
      <c r="B175" s="295"/>
      <c r="C175" s="270" t="s">
        <v>884</v>
      </c>
      <c r="D175" s="270"/>
      <c r="E175" s="270"/>
      <c r="F175" s="293" t="s">
        <v>863</v>
      </c>
      <c r="G175" s="270"/>
      <c r="H175" s="270" t="s">
        <v>924</v>
      </c>
      <c r="I175" s="270" t="s">
        <v>859</v>
      </c>
      <c r="J175" s="270">
        <v>50</v>
      </c>
      <c r="K175" s="318"/>
    </row>
    <row r="176" s="1" customFormat="1" ht="15" customHeight="1">
      <c r="B176" s="295"/>
      <c r="C176" s="270" t="s">
        <v>882</v>
      </c>
      <c r="D176" s="270"/>
      <c r="E176" s="270"/>
      <c r="F176" s="293" t="s">
        <v>863</v>
      </c>
      <c r="G176" s="270"/>
      <c r="H176" s="270" t="s">
        <v>924</v>
      </c>
      <c r="I176" s="270" t="s">
        <v>859</v>
      </c>
      <c r="J176" s="270">
        <v>50</v>
      </c>
      <c r="K176" s="318"/>
    </row>
    <row r="177" s="1" customFormat="1" ht="15" customHeight="1">
      <c r="B177" s="295"/>
      <c r="C177" s="270" t="s">
        <v>108</v>
      </c>
      <c r="D177" s="270"/>
      <c r="E177" s="270"/>
      <c r="F177" s="293" t="s">
        <v>857</v>
      </c>
      <c r="G177" s="270"/>
      <c r="H177" s="270" t="s">
        <v>925</v>
      </c>
      <c r="I177" s="270" t="s">
        <v>926</v>
      </c>
      <c r="J177" s="270"/>
      <c r="K177" s="318"/>
    </row>
    <row r="178" s="1" customFormat="1" ht="15" customHeight="1">
      <c r="B178" s="295"/>
      <c r="C178" s="270" t="s">
        <v>57</v>
      </c>
      <c r="D178" s="270"/>
      <c r="E178" s="270"/>
      <c r="F178" s="293" t="s">
        <v>857</v>
      </c>
      <c r="G178" s="270"/>
      <c r="H178" s="270" t="s">
        <v>927</v>
      </c>
      <c r="I178" s="270" t="s">
        <v>928</v>
      </c>
      <c r="J178" s="270">
        <v>1</v>
      </c>
      <c r="K178" s="318"/>
    </row>
    <row r="179" s="1" customFormat="1" ht="15" customHeight="1">
      <c r="B179" s="295"/>
      <c r="C179" s="270" t="s">
        <v>53</v>
      </c>
      <c r="D179" s="270"/>
      <c r="E179" s="270"/>
      <c r="F179" s="293" t="s">
        <v>857</v>
      </c>
      <c r="G179" s="270"/>
      <c r="H179" s="270" t="s">
        <v>929</v>
      </c>
      <c r="I179" s="270" t="s">
        <v>859</v>
      </c>
      <c r="J179" s="270">
        <v>20</v>
      </c>
      <c r="K179" s="318"/>
    </row>
    <row r="180" s="1" customFormat="1" ht="15" customHeight="1">
      <c r="B180" s="295"/>
      <c r="C180" s="270" t="s">
        <v>54</v>
      </c>
      <c r="D180" s="270"/>
      <c r="E180" s="270"/>
      <c r="F180" s="293" t="s">
        <v>857</v>
      </c>
      <c r="G180" s="270"/>
      <c r="H180" s="270" t="s">
        <v>930</v>
      </c>
      <c r="I180" s="270" t="s">
        <v>859</v>
      </c>
      <c r="J180" s="270">
        <v>255</v>
      </c>
      <c r="K180" s="318"/>
    </row>
    <row r="181" s="1" customFormat="1" ht="15" customHeight="1">
      <c r="B181" s="295"/>
      <c r="C181" s="270" t="s">
        <v>109</v>
      </c>
      <c r="D181" s="270"/>
      <c r="E181" s="270"/>
      <c r="F181" s="293" t="s">
        <v>857</v>
      </c>
      <c r="G181" s="270"/>
      <c r="H181" s="270" t="s">
        <v>821</v>
      </c>
      <c r="I181" s="270" t="s">
        <v>859</v>
      </c>
      <c r="J181" s="270">
        <v>10</v>
      </c>
      <c r="K181" s="318"/>
    </row>
    <row r="182" s="1" customFormat="1" ht="15" customHeight="1">
      <c r="B182" s="295"/>
      <c r="C182" s="270" t="s">
        <v>110</v>
      </c>
      <c r="D182" s="270"/>
      <c r="E182" s="270"/>
      <c r="F182" s="293" t="s">
        <v>857</v>
      </c>
      <c r="G182" s="270"/>
      <c r="H182" s="270" t="s">
        <v>931</v>
      </c>
      <c r="I182" s="270" t="s">
        <v>892</v>
      </c>
      <c r="J182" s="270"/>
      <c r="K182" s="318"/>
    </row>
    <row r="183" s="1" customFormat="1" ht="15" customHeight="1">
      <c r="B183" s="295"/>
      <c r="C183" s="270" t="s">
        <v>932</v>
      </c>
      <c r="D183" s="270"/>
      <c r="E183" s="270"/>
      <c r="F183" s="293" t="s">
        <v>857</v>
      </c>
      <c r="G183" s="270"/>
      <c r="H183" s="270" t="s">
        <v>933</v>
      </c>
      <c r="I183" s="270" t="s">
        <v>892</v>
      </c>
      <c r="J183" s="270"/>
      <c r="K183" s="318"/>
    </row>
    <row r="184" s="1" customFormat="1" ht="15" customHeight="1">
      <c r="B184" s="295"/>
      <c r="C184" s="270" t="s">
        <v>921</v>
      </c>
      <c r="D184" s="270"/>
      <c r="E184" s="270"/>
      <c r="F184" s="293" t="s">
        <v>857</v>
      </c>
      <c r="G184" s="270"/>
      <c r="H184" s="270" t="s">
        <v>934</v>
      </c>
      <c r="I184" s="270" t="s">
        <v>892</v>
      </c>
      <c r="J184" s="270"/>
      <c r="K184" s="318"/>
    </row>
    <row r="185" s="1" customFormat="1" ht="15" customHeight="1">
      <c r="B185" s="295"/>
      <c r="C185" s="270" t="s">
        <v>112</v>
      </c>
      <c r="D185" s="270"/>
      <c r="E185" s="270"/>
      <c r="F185" s="293" t="s">
        <v>863</v>
      </c>
      <c r="G185" s="270"/>
      <c r="H185" s="270" t="s">
        <v>935</v>
      </c>
      <c r="I185" s="270" t="s">
        <v>859</v>
      </c>
      <c r="J185" s="270">
        <v>50</v>
      </c>
      <c r="K185" s="318"/>
    </row>
    <row r="186" s="1" customFormat="1" ht="15" customHeight="1">
      <c r="B186" s="295"/>
      <c r="C186" s="270" t="s">
        <v>936</v>
      </c>
      <c r="D186" s="270"/>
      <c r="E186" s="270"/>
      <c r="F186" s="293" t="s">
        <v>863</v>
      </c>
      <c r="G186" s="270"/>
      <c r="H186" s="270" t="s">
        <v>937</v>
      </c>
      <c r="I186" s="270" t="s">
        <v>938</v>
      </c>
      <c r="J186" s="270"/>
      <c r="K186" s="318"/>
    </row>
    <row r="187" s="1" customFormat="1" ht="15" customHeight="1">
      <c r="B187" s="295"/>
      <c r="C187" s="270" t="s">
        <v>939</v>
      </c>
      <c r="D187" s="270"/>
      <c r="E187" s="270"/>
      <c r="F187" s="293" t="s">
        <v>863</v>
      </c>
      <c r="G187" s="270"/>
      <c r="H187" s="270" t="s">
        <v>940</v>
      </c>
      <c r="I187" s="270" t="s">
        <v>938</v>
      </c>
      <c r="J187" s="270"/>
      <c r="K187" s="318"/>
    </row>
    <row r="188" s="1" customFormat="1" ht="15" customHeight="1">
      <c r="B188" s="295"/>
      <c r="C188" s="270" t="s">
        <v>941</v>
      </c>
      <c r="D188" s="270"/>
      <c r="E188" s="270"/>
      <c r="F188" s="293" t="s">
        <v>863</v>
      </c>
      <c r="G188" s="270"/>
      <c r="H188" s="270" t="s">
        <v>942</v>
      </c>
      <c r="I188" s="270" t="s">
        <v>938</v>
      </c>
      <c r="J188" s="270"/>
      <c r="K188" s="318"/>
    </row>
    <row r="189" s="1" customFormat="1" ht="15" customHeight="1">
      <c r="B189" s="295"/>
      <c r="C189" s="331" t="s">
        <v>943</v>
      </c>
      <c r="D189" s="270"/>
      <c r="E189" s="270"/>
      <c r="F189" s="293" t="s">
        <v>863</v>
      </c>
      <c r="G189" s="270"/>
      <c r="H189" s="270" t="s">
        <v>944</v>
      </c>
      <c r="I189" s="270" t="s">
        <v>945</v>
      </c>
      <c r="J189" s="332" t="s">
        <v>946</v>
      </c>
      <c r="K189" s="318"/>
    </row>
    <row r="190" s="16" customFormat="1" ht="15" customHeight="1">
      <c r="B190" s="333"/>
      <c r="C190" s="334" t="s">
        <v>947</v>
      </c>
      <c r="D190" s="335"/>
      <c r="E190" s="335"/>
      <c r="F190" s="336" t="s">
        <v>863</v>
      </c>
      <c r="G190" s="335"/>
      <c r="H190" s="335" t="s">
        <v>948</v>
      </c>
      <c r="I190" s="335" t="s">
        <v>945</v>
      </c>
      <c r="J190" s="337" t="s">
        <v>946</v>
      </c>
      <c r="K190" s="338"/>
    </row>
    <row r="191" s="1" customFormat="1" ht="15" customHeight="1">
      <c r="B191" s="295"/>
      <c r="C191" s="331" t="s">
        <v>42</v>
      </c>
      <c r="D191" s="270"/>
      <c r="E191" s="270"/>
      <c r="F191" s="293" t="s">
        <v>857</v>
      </c>
      <c r="G191" s="270"/>
      <c r="H191" s="267" t="s">
        <v>949</v>
      </c>
      <c r="I191" s="270" t="s">
        <v>950</v>
      </c>
      <c r="J191" s="270"/>
      <c r="K191" s="318"/>
    </row>
    <row r="192" s="1" customFormat="1" ht="15" customHeight="1">
      <c r="B192" s="295"/>
      <c r="C192" s="331" t="s">
        <v>951</v>
      </c>
      <c r="D192" s="270"/>
      <c r="E192" s="270"/>
      <c r="F192" s="293" t="s">
        <v>857</v>
      </c>
      <c r="G192" s="270"/>
      <c r="H192" s="270" t="s">
        <v>952</v>
      </c>
      <c r="I192" s="270" t="s">
        <v>892</v>
      </c>
      <c r="J192" s="270"/>
      <c r="K192" s="318"/>
    </row>
    <row r="193" s="1" customFormat="1" ht="15" customHeight="1">
      <c r="B193" s="295"/>
      <c r="C193" s="331" t="s">
        <v>953</v>
      </c>
      <c r="D193" s="270"/>
      <c r="E193" s="270"/>
      <c r="F193" s="293" t="s">
        <v>857</v>
      </c>
      <c r="G193" s="270"/>
      <c r="H193" s="270" t="s">
        <v>954</v>
      </c>
      <c r="I193" s="270" t="s">
        <v>892</v>
      </c>
      <c r="J193" s="270"/>
      <c r="K193" s="318"/>
    </row>
    <row r="194" s="1" customFormat="1" ht="15" customHeight="1">
      <c r="B194" s="295"/>
      <c r="C194" s="331" t="s">
        <v>955</v>
      </c>
      <c r="D194" s="270"/>
      <c r="E194" s="270"/>
      <c r="F194" s="293" t="s">
        <v>863</v>
      </c>
      <c r="G194" s="270"/>
      <c r="H194" s="270" t="s">
        <v>956</v>
      </c>
      <c r="I194" s="270" t="s">
        <v>892</v>
      </c>
      <c r="J194" s="270"/>
      <c r="K194" s="318"/>
    </row>
    <row r="195" s="1" customFormat="1" ht="15" customHeight="1">
      <c r="B195" s="324"/>
      <c r="C195" s="339"/>
      <c r="D195" s="304"/>
      <c r="E195" s="304"/>
      <c r="F195" s="304"/>
      <c r="G195" s="304"/>
      <c r="H195" s="304"/>
      <c r="I195" s="304"/>
      <c r="J195" s="304"/>
      <c r="K195" s="325"/>
    </row>
    <row r="196" s="1" customFormat="1" ht="18.75" customHeight="1">
      <c r="B196" s="306"/>
      <c r="C196" s="316"/>
      <c r="D196" s="316"/>
      <c r="E196" s="316"/>
      <c r="F196" s="326"/>
      <c r="G196" s="316"/>
      <c r="H196" s="316"/>
      <c r="I196" s="316"/>
      <c r="J196" s="316"/>
      <c r="K196" s="306"/>
    </row>
    <row r="197" s="1" customFormat="1" ht="18.75" customHeight="1">
      <c r="B197" s="306"/>
      <c r="C197" s="316"/>
      <c r="D197" s="316"/>
      <c r="E197" s="316"/>
      <c r="F197" s="326"/>
      <c r="G197" s="316"/>
      <c r="H197" s="316"/>
      <c r="I197" s="316"/>
      <c r="J197" s="316"/>
      <c r="K197" s="306"/>
    </row>
    <row r="198" s="1" customFormat="1" ht="18.75" customHeight="1">
      <c r="B198" s="278"/>
      <c r="C198" s="278"/>
      <c r="D198" s="278"/>
      <c r="E198" s="278"/>
      <c r="F198" s="278"/>
      <c r="G198" s="278"/>
      <c r="H198" s="278"/>
      <c r="I198" s="278"/>
      <c r="J198" s="278"/>
      <c r="K198" s="278"/>
    </row>
    <row r="199" s="1" customFormat="1" ht="13.5">
      <c r="B199" s="257"/>
      <c r="C199" s="258"/>
      <c r="D199" s="258"/>
      <c r="E199" s="258"/>
      <c r="F199" s="258"/>
      <c r="G199" s="258"/>
      <c r="H199" s="258"/>
      <c r="I199" s="258"/>
      <c r="J199" s="258"/>
      <c r="K199" s="259"/>
    </row>
    <row r="200" s="1" customFormat="1" ht="21">
      <c r="B200" s="260"/>
      <c r="C200" s="261" t="s">
        <v>957</v>
      </c>
      <c r="D200" s="261"/>
      <c r="E200" s="261"/>
      <c r="F200" s="261"/>
      <c r="G200" s="261"/>
      <c r="H200" s="261"/>
      <c r="I200" s="261"/>
      <c r="J200" s="261"/>
      <c r="K200" s="262"/>
    </row>
    <row r="201" s="1" customFormat="1" ht="25.5" customHeight="1">
      <c r="B201" s="260"/>
      <c r="C201" s="340" t="s">
        <v>958</v>
      </c>
      <c r="D201" s="340"/>
      <c r="E201" s="340"/>
      <c r="F201" s="340" t="s">
        <v>959</v>
      </c>
      <c r="G201" s="341"/>
      <c r="H201" s="340" t="s">
        <v>960</v>
      </c>
      <c r="I201" s="340"/>
      <c r="J201" s="340"/>
      <c r="K201" s="262"/>
    </row>
    <row r="202" s="1" customFormat="1" ht="5.25" customHeight="1">
      <c r="B202" s="295"/>
      <c r="C202" s="290"/>
      <c r="D202" s="290"/>
      <c r="E202" s="290"/>
      <c r="F202" s="290"/>
      <c r="G202" s="316"/>
      <c r="H202" s="290"/>
      <c r="I202" s="290"/>
      <c r="J202" s="290"/>
      <c r="K202" s="318"/>
    </row>
    <row r="203" s="1" customFormat="1" ht="15" customHeight="1">
      <c r="B203" s="295"/>
      <c r="C203" s="270" t="s">
        <v>950</v>
      </c>
      <c r="D203" s="270"/>
      <c r="E203" s="270"/>
      <c r="F203" s="293" t="s">
        <v>43</v>
      </c>
      <c r="G203" s="270"/>
      <c r="H203" s="270" t="s">
        <v>961</v>
      </c>
      <c r="I203" s="270"/>
      <c r="J203" s="270"/>
      <c r="K203" s="318"/>
    </row>
    <row r="204" s="1" customFormat="1" ht="15" customHeight="1">
      <c r="B204" s="295"/>
      <c r="C204" s="270"/>
      <c r="D204" s="270"/>
      <c r="E204" s="270"/>
      <c r="F204" s="293" t="s">
        <v>44</v>
      </c>
      <c r="G204" s="270"/>
      <c r="H204" s="270" t="s">
        <v>962</v>
      </c>
      <c r="I204" s="270"/>
      <c r="J204" s="270"/>
      <c r="K204" s="318"/>
    </row>
    <row r="205" s="1" customFormat="1" ht="15" customHeight="1">
      <c r="B205" s="295"/>
      <c r="C205" s="270"/>
      <c r="D205" s="270"/>
      <c r="E205" s="270"/>
      <c r="F205" s="293" t="s">
        <v>47</v>
      </c>
      <c r="G205" s="270"/>
      <c r="H205" s="270" t="s">
        <v>963</v>
      </c>
      <c r="I205" s="270"/>
      <c r="J205" s="270"/>
      <c r="K205" s="318"/>
    </row>
    <row r="206" s="1" customFormat="1" ht="15" customHeight="1">
      <c r="B206" s="295"/>
      <c r="C206" s="270"/>
      <c r="D206" s="270"/>
      <c r="E206" s="270"/>
      <c r="F206" s="293" t="s">
        <v>45</v>
      </c>
      <c r="G206" s="270"/>
      <c r="H206" s="270" t="s">
        <v>964</v>
      </c>
      <c r="I206" s="270"/>
      <c r="J206" s="270"/>
      <c r="K206" s="318"/>
    </row>
    <row r="207" s="1" customFormat="1" ht="15" customHeight="1">
      <c r="B207" s="295"/>
      <c r="C207" s="270"/>
      <c r="D207" s="270"/>
      <c r="E207" s="270"/>
      <c r="F207" s="293" t="s">
        <v>46</v>
      </c>
      <c r="G207" s="270"/>
      <c r="H207" s="270" t="s">
        <v>965</v>
      </c>
      <c r="I207" s="270"/>
      <c r="J207" s="270"/>
      <c r="K207" s="318"/>
    </row>
    <row r="208" s="1" customFormat="1" ht="15" customHeight="1">
      <c r="B208" s="295"/>
      <c r="C208" s="270"/>
      <c r="D208" s="270"/>
      <c r="E208" s="270"/>
      <c r="F208" s="293"/>
      <c r="G208" s="270"/>
      <c r="H208" s="270"/>
      <c r="I208" s="270"/>
      <c r="J208" s="270"/>
      <c r="K208" s="318"/>
    </row>
    <row r="209" s="1" customFormat="1" ht="15" customHeight="1">
      <c r="B209" s="295"/>
      <c r="C209" s="270" t="s">
        <v>904</v>
      </c>
      <c r="D209" s="270"/>
      <c r="E209" s="270"/>
      <c r="F209" s="293" t="s">
        <v>79</v>
      </c>
      <c r="G209" s="270"/>
      <c r="H209" s="270" t="s">
        <v>966</v>
      </c>
      <c r="I209" s="270"/>
      <c r="J209" s="270"/>
      <c r="K209" s="318"/>
    </row>
    <row r="210" s="1" customFormat="1" ht="15" customHeight="1">
      <c r="B210" s="295"/>
      <c r="C210" s="270"/>
      <c r="D210" s="270"/>
      <c r="E210" s="270"/>
      <c r="F210" s="293" t="s">
        <v>799</v>
      </c>
      <c r="G210" s="270"/>
      <c r="H210" s="270" t="s">
        <v>800</v>
      </c>
      <c r="I210" s="270"/>
      <c r="J210" s="270"/>
      <c r="K210" s="318"/>
    </row>
    <row r="211" s="1" customFormat="1" ht="15" customHeight="1">
      <c r="B211" s="295"/>
      <c r="C211" s="270"/>
      <c r="D211" s="270"/>
      <c r="E211" s="270"/>
      <c r="F211" s="293" t="s">
        <v>797</v>
      </c>
      <c r="G211" s="270"/>
      <c r="H211" s="270" t="s">
        <v>967</v>
      </c>
      <c r="I211" s="270"/>
      <c r="J211" s="270"/>
      <c r="K211" s="318"/>
    </row>
    <row r="212" s="1" customFormat="1" ht="15" customHeight="1">
      <c r="B212" s="342"/>
      <c r="C212" s="270"/>
      <c r="D212" s="270"/>
      <c r="E212" s="270"/>
      <c r="F212" s="293" t="s">
        <v>801</v>
      </c>
      <c r="G212" s="331"/>
      <c r="H212" s="322" t="s">
        <v>802</v>
      </c>
      <c r="I212" s="322"/>
      <c r="J212" s="322"/>
      <c r="K212" s="343"/>
    </row>
    <row r="213" s="1" customFormat="1" ht="15" customHeight="1">
      <c r="B213" s="342"/>
      <c r="C213" s="270"/>
      <c r="D213" s="270"/>
      <c r="E213" s="270"/>
      <c r="F213" s="293" t="s">
        <v>803</v>
      </c>
      <c r="G213" s="331"/>
      <c r="H213" s="322" t="s">
        <v>968</v>
      </c>
      <c r="I213" s="322"/>
      <c r="J213" s="322"/>
      <c r="K213" s="343"/>
    </row>
    <row r="214" s="1" customFormat="1" ht="15" customHeight="1">
      <c r="B214" s="342"/>
      <c r="C214" s="270"/>
      <c r="D214" s="270"/>
      <c r="E214" s="270"/>
      <c r="F214" s="293"/>
      <c r="G214" s="331"/>
      <c r="H214" s="322"/>
      <c r="I214" s="322"/>
      <c r="J214" s="322"/>
      <c r="K214" s="343"/>
    </row>
    <row r="215" s="1" customFormat="1" ht="15" customHeight="1">
      <c r="B215" s="342"/>
      <c r="C215" s="270" t="s">
        <v>928</v>
      </c>
      <c r="D215" s="270"/>
      <c r="E215" s="270"/>
      <c r="F215" s="293">
        <v>1</v>
      </c>
      <c r="G215" s="331"/>
      <c r="H215" s="322" t="s">
        <v>969</v>
      </c>
      <c r="I215" s="322"/>
      <c r="J215" s="322"/>
      <c r="K215" s="343"/>
    </row>
    <row r="216" s="1" customFormat="1" ht="15" customHeight="1">
      <c r="B216" s="342"/>
      <c r="C216" s="270"/>
      <c r="D216" s="270"/>
      <c r="E216" s="270"/>
      <c r="F216" s="293">
        <v>2</v>
      </c>
      <c r="G216" s="331"/>
      <c r="H216" s="322" t="s">
        <v>970</v>
      </c>
      <c r="I216" s="322"/>
      <c r="J216" s="322"/>
      <c r="K216" s="343"/>
    </row>
    <row r="217" s="1" customFormat="1" ht="15" customHeight="1">
      <c r="B217" s="342"/>
      <c r="C217" s="270"/>
      <c r="D217" s="270"/>
      <c r="E217" s="270"/>
      <c r="F217" s="293">
        <v>3</v>
      </c>
      <c r="G217" s="331"/>
      <c r="H217" s="322" t="s">
        <v>971</v>
      </c>
      <c r="I217" s="322"/>
      <c r="J217" s="322"/>
      <c r="K217" s="343"/>
    </row>
    <row r="218" s="1" customFormat="1" ht="15" customHeight="1">
      <c r="B218" s="342"/>
      <c r="C218" s="270"/>
      <c r="D218" s="270"/>
      <c r="E218" s="270"/>
      <c r="F218" s="293">
        <v>4</v>
      </c>
      <c r="G218" s="331"/>
      <c r="H218" s="322" t="s">
        <v>972</v>
      </c>
      <c r="I218" s="322"/>
      <c r="J218" s="322"/>
      <c r="K218" s="343"/>
    </row>
    <row r="219" s="1" customFormat="1" ht="12.75" customHeight="1">
      <c r="B219" s="344"/>
      <c r="C219" s="345"/>
      <c r="D219" s="345"/>
      <c r="E219" s="345"/>
      <c r="F219" s="345"/>
      <c r="G219" s="345"/>
      <c r="H219" s="345"/>
      <c r="I219" s="345"/>
      <c r="J219" s="345"/>
      <c r="K219" s="34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Jiřina Svobodová</dc:creator>
  <cp:lastModifiedBy>Jiřina Svobodová</cp:lastModifiedBy>
  <dcterms:created xsi:type="dcterms:W3CDTF">2025-10-30T07:26:17Z</dcterms:created>
  <dcterms:modified xsi:type="dcterms:W3CDTF">2025-10-30T07:26:20Z</dcterms:modified>
</cp:coreProperties>
</file>