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55" windowWidth="15975" windowHeight="10935"/>
  </bookViews>
  <sheets>
    <sheet name="Rekapitulace stavby" sheetId="1" r:id="rId1"/>
    <sheet name="01 - SO 01 Odbahnění rybn..." sheetId="2" r:id="rId2"/>
    <sheet name="02 - SO 02 Výpustní zařízení" sheetId="3" r:id="rId3"/>
    <sheet name="03 - SO 03 Zpevnění břehů..." sheetId="4" r:id="rId4"/>
    <sheet name="04 - SO 04 Nátok" sheetId="5" r:id="rId5"/>
    <sheet name="05 - SO 05 Rekonstrukce m..." sheetId="6" r:id="rId6"/>
    <sheet name="06 - SO 06 Pěší cesty" sheetId="7" r:id="rId7"/>
    <sheet name="07 - SO 07 Návrh vegetačn..." sheetId="8" r:id="rId8"/>
    <sheet name="VRN - Ostatní a vedlejší ..." sheetId="9" r:id="rId9"/>
    <sheet name="Pokyny pro vyplnění" sheetId="10" r:id="rId10"/>
  </sheets>
  <definedNames>
    <definedName name="_xlnm._FilterDatabase" localSheetId="1" hidden="1">'01 - SO 01 Odbahnění rybn...'!$C$82:$K$181</definedName>
    <definedName name="_xlnm._FilterDatabase" localSheetId="2" hidden="1">'02 - SO 02 Výpustní zařízení'!$C$86:$K$341</definedName>
    <definedName name="_xlnm._FilterDatabase" localSheetId="3" hidden="1">'03 - SO 03 Zpevnění břehů...'!$C$85:$K$264</definedName>
    <definedName name="_xlnm._FilterDatabase" localSheetId="4" hidden="1">'04 - SO 04 Nátok'!$C$90:$K$342</definedName>
    <definedName name="_xlnm._FilterDatabase" localSheetId="5" hidden="1">'05 - SO 05 Rekonstrukce m...'!$C$81:$K$109</definedName>
    <definedName name="_xlnm._FilterDatabase" localSheetId="6" hidden="1">'06 - SO 06 Pěší cesty'!$C$84:$K$273</definedName>
    <definedName name="_xlnm._FilterDatabase" localSheetId="7" hidden="1">'07 - SO 07 Návrh vegetačn...'!$C$81:$K$124</definedName>
    <definedName name="_xlnm._FilterDatabase" localSheetId="8" hidden="1">'VRN - Ostatní a vedlejší ...'!$C$83:$K$118</definedName>
    <definedName name="_xlnm.Print_Titles" localSheetId="1">'01 - SO 01 Odbahnění rybn...'!$82:$82</definedName>
    <definedName name="_xlnm.Print_Titles" localSheetId="2">'02 - SO 02 Výpustní zařízení'!$86:$86</definedName>
    <definedName name="_xlnm.Print_Titles" localSheetId="3">'03 - SO 03 Zpevnění břehů...'!$85:$85</definedName>
    <definedName name="_xlnm.Print_Titles" localSheetId="4">'04 - SO 04 Nátok'!$90:$90</definedName>
    <definedName name="_xlnm.Print_Titles" localSheetId="5">'05 - SO 05 Rekonstrukce m...'!$81:$81</definedName>
    <definedName name="_xlnm.Print_Titles" localSheetId="6">'06 - SO 06 Pěší cesty'!$84:$84</definedName>
    <definedName name="_xlnm.Print_Titles" localSheetId="7">'07 - SO 07 Návrh vegetačn...'!$81:$81</definedName>
    <definedName name="_xlnm.Print_Titles" localSheetId="0">'Rekapitulace stavby'!$52:$52</definedName>
    <definedName name="_xlnm.Print_Titles" localSheetId="8">'VRN - Ostatní a vedlejší ...'!$83:$83</definedName>
    <definedName name="_xlnm.Print_Area" localSheetId="1">'01 - SO 01 Odbahnění rybn...'!$C$4:$J$39,'01 - SO 01 Odbahnění rybn...'!$C$45:$J$64,'01 - SO 01 Odbahnění rybn...'!$C$70:$K$181</definedName>
    <definedName name="_xlnm.Print_Area" localSheetId="2">'02 - SO 02 Výpustní zařízení'!$C$4:$J$39,'02 - SO 02 Výpustní zařízení'!$C$45:$J$68,'02 - SO 02 Výpustní zařízení'!$C$74:$K$341</definedName>
    <definedName name="_xlnm.Print_Area" localSheetId="3">'03 - SO 03 Zpevnění břehů...'!$C$4:$J$39,'03 - SO 03 Zpevnění břehů...'!$C$45:$J$67,'03 - SO 03 Zpevnění břehů...'!$C$73:$K$264</definedName>
    <definedName name="_xlnm.Print_Area" localSheetId="4">'04 - SO 04 Nátok'!$C$4:$J$39,'04 - SO 04 Nátok'!$C$45:$J$72,'04 - SO 04 Nátok'!$C$78:$K$342</definedName>
    <definedName name="_xlnm.Print_Area" localSheetId="5">'05 - SO 05 Rekonstrukce m...'!$C$4:$J$39,'05 - SO 05 Rekonstrukce m...'!$C$45:$J$63,'05 - SO 05 Rekonstrukce m...'!$C$69:$K$109</definedName>
    <definedName name="_xlnm.Print_Area" localSheetId="6">'06 - SO 06 Pěší cesty'!$C$4:$J$39,'06 - SO 06 Pěší cesty'!$C$45:$J$66,'06 - SO 06 Pěší cesty'!$C$72:$K$273</definedName>
    <definedName name="_xlnm.Print_Area" localSheetId="7">'07 - SO 07 Návrh vegetačn...'!$C$4:$J$39,'07 - SO 07 Návrh vegetačn...'!$C$45:$J$63,'07 - SO 07 Návrh vegetačn...'!$C$69:$K$124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stavby'!$C$42:$AQ$63</definedName>
    <definedName name="_xlnm.Print_Area" localSheetId="8">'VRN - Ostatní a vedlejší ...'!$C$4:$J$39,'VRN - Ostatní a vedlejší ...'!$C$45:$J$65,'VRN - Ostatní a vedlejší ...'!$C$71:$K$118</definedName>
  </definedNames>
  <calcPr calcId="145621"/>
</workbook>
</file>

<file path=xl/calcChain.xml><?xml version="1.0" encoding="utf-8"?>
<calcChain xmlns="http://schemas.openxmlformats.org/spreadsheetml/2006/main">
  <c r="J37" i="9" l="1"/>
  <c r="J36" i="9"/>
  <c r="AY62" i="1"/>
  <c r="J35" i="9"/>
  <c r="AX62" i="1"/>
  <c r="BI117" i="9"/>
  <c r="BH117" i="9"/>
  <c r="BG117" i="9"/>
  <c r="BF117" i="9"/>
  <c r="T117" i="9"/>
  <c r="R117" i="9"/>
  <c r="P117" i="9"/>
  <c r="BI115" i="9"/>
  <c r="BH115" i="9"/>
  <c r="BG115" i="9"/>
  <c r="BF115" i="9"/>
  <c r="T115" i="9"/>
  <c r="R115" i="9"/>
  <c r="P115" i="9"/>
  <c r="BI112" i="9"/>
  <c r="BH112" i="9"/>
  <c r="BG112" i="9"/>
  <c r="BF112" i="9"/>
  <c r="T112" i="9"/>
  <c r="R112" i="9"/>
  <c r="P112" i="9"/>
  <c r="BI108" i="9"/>
  <c r="BH108" i="9"/>
  <c r="BG108" i="9"/>
  <c r="BF108" i="9"/>
  <c r="T108" i="9"/>
  <c r="R108" i="9"/>
  <c r="P108" i="9"/>
  <c r="BI106" i="9"/>
  <c r="BH106" i="9"/>
  <c r="BG106" i="9"/>
  <c r="BF106" i="9"/>
  <c r="T106" i="9"/>
  <c r="R106" i="9"/>
  <c r="P106" i="9"/>
  <c r="BI102" i="9"/>
  <c r="BH102" i="9"/>
  <c r="BG102" i="9"/>
  <c r="BF102" i="9"/>
  <c r="T102" i="9"/>
  <c r="R102" i="9"/>
  <c r="P102" i="9"/>
  <c r="BI100" i="9"/>
  <c r="BH100" i="9"/>
  <c r="BG100" i="9"/>
  <c r="BF100" i="9"/>
  <c r="T100" i="9"/>
  <c r="R100" i="9"/>
  <c r="P100" i="9"/>
  <c r="BI96" i="9"/>
  <c r="BH96" i="9"/>
  <c r="BG96" i="9"/>
  <c r="BF96" i="9"/>
  <c r="T96" i="9"/>
  <c r="R96" i="9"/>
  <c r="P96" i="9"/>
  <c r="BI94" i="9"/>
  <c r="BH94" i="9"/>
  <c r="BG94" i="9"/>
  <c r="BF94" i="9"/>
  <c r="T94" i="9"/>
  <c r="R94" i="9"/>
  <c r="P94" i="9"/>
  <c r="BI91" i="9"/>
  <c r="BH91" i="9"/>
  <c r="BG91" i="9"/>
  <c r="BF91" i="9"/>
  <c r="T91" i="9"/>
  <c r="R91" i="9"/>
  <c r="P91" i="9"/>
  <c r="BI87" i="9"/>
  <c r="BH87" i="9"/>
  <c r="BG87" i="9"/>
  <c r="BF87" i="9"/>
  <c r="T87" i="9"/>
  <c r="R87" i="9"/>
  <c r="P87" i="9"/>
  <c r="J81" i="9"/>
  <c r="J80" i="9"/>
  <c r="F80" i="9"/>
  <c r="F78" i="9"/>
  <c r="E76" i="9"/>
  <c r="J55" i="9"/>
  <c r="J54" i="9"/>
  <c r="F54" i="9"/>
  <c r="F52" i="9"/>
  <c r="E50" i="9"/>
  <c r="J18" i="9"/>
  <c r="E18" i="9"/>
  <c r="F81" i="9"/>
  <c r="J17" i="9"/>
  <c r="J12" i="9"/>
  <c r="J52" i="9" s="1"/>
  <c r="E7" i="9"/>
  <c r="E48" i="9" s="1"/>
  <c r="J37" i="8"/>
  <c r="J36" i="8"/>
  <c r="AY61" i="1"/>
  <c r="J35" i="8"/>
  <c r="AX61" i="1" s="1"/>
  <c r="BI122" i="8"/>
  <c r="BH122" i="8"/>
  <c r="BG122" i="8"/>
  <c r="BF122" i="8"/>
  <c r="T122" i="8"/>
  <c r="T121" i="8"/>
  <c r="R122" i="8"/>
  <c r="R121" i="8" s="1"/>
  <c r="P122" i="8"/>
  <c r="P121" i="8"/>
  <c r="BI119" i="8"/>
  <c r="BH119" i="8"/>
  <c r="BG119" i="8"/>
  <c r="BF119" i="8"/>
  <c r="T119" i="8"/>
  <c r="R119" i="8"/>
  <c r="P119" i="8"/>
  <c r="BI116" i="8"/>
  <c r="BH116" i="8"/>
  <c r="BG116" i="8"/>
  <c r="BF116" i="8"/>
  <c r="J34" i="8" s="1"/>
  <c r="T116" i="8"/>
  <c r="R116" i="8"/>
  <c r="P116" i="8"/>
  <c r="BI112" i="8"/>
  <c r="BH112" i="8"/>
  <c r="BG112" i="8"/>
  <c r="BF112" i="8"/>
  <c r="T112" i="8"/>
  <c r="R112" i="8"/>
  <c r="P112" i="8"/>
  <c r="BI109" i="8"/>
  <c r="BH109" i="8"/>
  <c r="BG109" i="8"/>
  <c r="BF109" i="8"/>
  <c r="T109" i="8"/>
  <c r="R109" i="8"/>
  <c r="P109" i="8"/>
  <c r="BI105" i="8"/>
  <c r="BH105" i="8"/>
  <c r="BG105" i="8"/>
  <c r="BF105" i="8"/>
  <c r="T105" i="8"/>
  <c r="R105" i="8"/>
  <c r="P105" i="8"/>
  <c r="BI101" i="8"/>
  <c r="BH101" i="8"/>
  <c r="BG101" i="8"/>
  <c r="BF101" i="8"/>
  <c r="T101" i="8"/>
  <c r="R101" i="8"/>
  <c r="P101" i="8"/>
  <c r="BI95" i="8"/>
  <c r="BH95" i="8"/>
  <c r="BG95" i="8"/>
  <c r="BF95" i="8"/>
  <c r="T95" i="8"/>
  <c r="R95" i="8"/>
  <c r="P95" i="8"/>
  <c r="BI89" i="8"/>
  <c r="BH89" i="8"/>
  <c r="BG89" i="8"/>
  <c r="BF89" i="8"/>
  <c r="T89" i="8"/>
  <c r="R89" i="8"/>
  <c r="P89" i="8"/>
  <c r="BI87" i="8"/>
  <c r="BH87" i="8"/>
  <c r="BG87" i="8"/>
  <c r="BF87" i="8"/>
  <c r="T87" i="8"/>
  <c r="R87" i="8"/>
  <c r="P87" i="8"/>
  <c r="BI85" i="8"/>
  <c r="BH85" i="8"/>
  <c r="BG85" i="8"/>
  <c r="BF85" i="8"/>
  <c r="T85" i="8"/>
  <c r="R85" i="8"/>
  <c r="P85" i="8"/>
  <c r="J79" i="8"/>
  <c r="J78" i="8"/>
  <c r="F78" i="8"/>
  <c r="F76" i="8"/>
  <c r="E74" i="8"/>
  <c r="J55" i="8"/>
  <c r="J54" i="8"/>
  <c r="F54" i="8"/>
  <c r="F52" i="8"/>
  <c r="E50" i="8"/>
  <c r="J18" i="8"/>
  <c r="E18" i="8"/>
  <c r="F79" i="8"/>
  <c r="J17" i="8"/>
  <c r="J12" i="8"/>
  <c r="J76" i="8" s="1"/>
  <c r="E7" i="8"/>
  <c r="E72" i="8"/>
  <c r="J37" i="7"/>
  <c r="J36" i="7"/>
  <c r="AY60" i="1"/>
  <c r="J35" i="7"/>
  <c r="AX60" i="1" s="1"/>
  <c r="BI271" i="7"/>
  <c r="BH271" i="7"/>
  <c r="BG271" i="7"/>
  <c r="BF271" i="7"/>
  <c r="T271" i="7"/>
  <c r="T270" i="7"/>
  <c r="R271" i="7"/>
  <c r="R270" i="7" s="1"/>
  <c r="P271" i="7"/>
  <c r="P270" i="7"/>
  <c r="BI267" i="7"/>
  <c r="BH267" i="7"/>
  <c r="BG267" i="7"/>
  <c r="BF267" i="7"/>
  <c r="T267" i="7"/>
  <c r="R267" i="7"/>
  <c r="P267" i="7"/>
  <c r="BI260" i="7"/>
  <c r="BH260" i="7"/>
  <c r="BG260" i="7"/>
  <c r="BF260" i="7"/>
  <c r="T260" i="7"/>
  <c r="R260" i="7"/>
  <c r="P260" i="7"/>
  <c r="BI253" i="7"/>
  <c r="BH253" i="7"/>
  <c r="BG253" i="7"/>
  <c r="BF253" i="7"/>
  <c r="T253" i="7"/>
  <c r="R253" i="7"/>
  <c r="P253" i="7"/>
  <c r="BI250" i="7"/>
  <c r="BH250" i="7"/>
  <c r="BG250" i="7"/>
  <c r="BF250" i="7"/>
  <c r="T250" i="7"/>
  <c r="R250" i="7"/>
  <c r="P250" i="7"/>
  <c r="BI242" i="7"/>
  <c r="BH242" i="7"/>
  <c r="BG242" i="7"/>
  <c r="BF242" i="7"/>
  <c r="T242" i="7"/>
  <c r="R242" i="7"/>
  <c r="P242" i="7"/>
  <c r="BI237" i="7"/>
  <c r="BH237" i="7"/>
  <c r="BG237" i="7"/>
  <c r="BF237" i="7"/>
  <c r="T237" i="7"/>
  <c r="R237" i="7"/>
  <c r="P237" i="7"/>
  <c r="BI232" i="7"/>
  <c r="BH232" i="7"/>
  <c r="BG232" i="7"/>
  <c r="BF232" i="7"/>
  <c r="T232" i="7"/>
  <c r="R232" i="7"/>
  <c r="P232" i="7"/>
  <c r="BI227" i="7"/>
  <c r="BH227" i="7"/>
  <c r="BG227" i="7"/>
  <c r="BF227" i="7"/>
  <c r="T227" i="7"/>
  <c r="R227" i="7"/>
  <c r="P227" i="7"/>
  <c r="BI223" i="7"/>
  <c r="BH223" i="7"/>
  <c r="BG223" i="7"/>
  <c r="BF223" i="7"/>
  <c r="T223" i="7"/>
  <c r="R223" i="7"/>
  <c r="P223" i="7"/>
  <c r="BI220" i="7"/>
  <c r="BH220" i="7"/>
  <c r="BG220" i="7"/>
  <c r="BF220" i="7"/>
  <c r="T220" i="7"/>
  <c r="R220" i="7"/>
  <c r="P220" i="7"/>
  <c r="BI215" i="7"/>
  <c r="BH215" i="7"/>
  <c r="BG215" i="7"/>
  <c r="BF215" i="7"/>
  <c r="T215" i="7"/>
  <c r="R215" i="7"/>
  <c r="P215" i="7"/>
  <c r="BI210" i="7"/>
  <c r="BH210" i="7"/>
  <c r="BG210" i="7"/>
  <c r="BF210" i="7"/>
  <c r="T210" i="7"/>
  <c r="R210" i="7"/>
  <c r="P210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198" i="7"/>
  <c r="BH198" i="7"/>
  <c r="BG198" i="7"/>
  <c r="BF198" i="7"/>
  <c r="T198" i="7"/>
  <c r="R198" i="7"/>
  <c r="P198" i="7"/>
  <c r="BI195" i="7"/>
  <c r="BH195" i="7"/>
  <c r="BG195" i="7"/>
  <c r="BF195" i="7"/>
  <c r="T195" i="7"/>
  <c r="R195" i="7"/>
  <c r="P195" i="7"/>
  <c r="BI189" i="7"/>
  <c r="BH189" i="7"/>
  <c r="BG189" i="7"/>
  <c r="BF189" i="7"/>
  <c r="T189" i="7"/>
  <c r="R189" i="7"/>
  <c r="P189" i="7"/>
  <c r="BI185" i="7"/>
  <c r="BH185" i="7"/>
  <c r="BG185" i="7"/>
  <c r="BF185" i="7"/>
  <c r="T185" i="7"/>
  <c r="R185" i="7"/>
  <c r="P185" i="7"/>
  <c r="BI178" i="7"/>
  <c r="BH178" i="7"/>
  <c r="BG178" i="7"/>
  <c r="BF178" i="7"/>
  <c r="T178" i="7"/>
  <c r="R178" i="7"/>
  <c r="P178" i="7"/>
  <c r="BI171" i="7"/>
  <c r="BH171" i="7"/>
  <c r="BG171" i="7"/>
  <c r="BF171" i="7"/>
  <c r="T171" i="7"/>
  <c r="R171" i="7"/>
  <c r="P171" i="7"/>
  <c r="BI161" i="7"/>
  <c r="BH161" i="7"/>
  <c r="BG161" i="7"/>
  <c r="BF161" i="7"/>
  <c r="T161" i="7"/>
  <c r="R161" i="7"/>
  <c r="P161" i="7"/>
  <c r="BI157" i="7"/>
  <c r="BH157" i="7"/>
  <c r="BG157" i="7"/>
  <c r="BF157" i="7"/>
  <c r="T157" i="7"/>
  <c r="R157" i="7"/>
  <c r="P157" i="7"/>
  <c r="BI152" i="7"/>
  <c r="BH152" i="7"/>
  <c r="BG152" i="7"/>
  <c r="BF152" i="7"/>
  <c r="T152" i="7"/>
  <c r="R152" i="7"/>
  <c r="P152" i="7"/>
  <c r="BI146" i="7"/>
  <c r="BH146" i="7"/>
  <c r="BG146" i="7"/>
  <c r="BF146" i="7"/>
  <c r="T146" i="7"/>
  <c r="R146" i="7"/>
  <c r="P146" i="7"/>
  <c r="BI142" i="7"/>
  <c r="BH142" i="7"/>
  <c r="BG142" i="7"/>
  <c r="BF142" i="7"/>
  <c r="T142" i="7"/>
  <c r="R142" i="7"/>
  <c r="P142" i="7"/>
  <c r="BI139" i="7"/>
  <c r="BH139" i="7"/>
  <c r="BG139" i="7"/>
  <c r="BF139" i="7"/>
  <c r="T139" i="7"/>
  <c r="R139" i="7"/>
  <c r="P139" i="7"/>
  <c r="BI135" i="7"/>
  <c r="BH135" i="7"/>
  <c r="BG135" i="7"/>
  <c r="BF135" i="7"/>
  <c r="T135" i="7"/>
  <c r="R135" i="7"/>
  <c r="P135" i="7"/>
  <c r="BI130" i="7"/>
  <c r="BH130" i="7"/>
  <c r="BG130" i="7"/>
  <c r="BF130" i="7"/>
  <c r="T130" i="7"/>
  <c r="R130" i="7"/>
  <c r="P130" i="7"/>
  <c r="BI123" i="7"/>
  <c r="BH123" i="7"/>
  <c r="BG123" i="7"/>
  <c r="BF123" i="7"/>
  <c r="T123" i="7"/>
  <c r="R123" i="7"/>
  <c r="P123" i="7"/>
  <c r="BI115" i="7"/>
  <c r="BH115" i="7"/>
  <c r="BG115" i="7"/>
  <c r="BF115" i="7"/>
  <c r="T115" i="7"/>
  <c r="R115" i="7"/>
  <c r="P115" i="7"/>
  <c r="BI107" i="7"/>
  <c r="BH107" i="7"/>
  <c r="BG107" i="7"/>
  <c r="BF107" i="7"/>
  <c r="T107" i="7"/>
  <c r="R107" i="7"/>
  <c r="P107" i="7"/>
  <c r="BI96" i="7"/>
  <c r="BH96" i="7"/>
  <c r="BG96" i="7"/>
  <c r="BF96" i="7"/>
  <c r="T96" i="7"/>
  <c r="R96" i="7"/>
  <c r="P96" i="7"/>
  <c r="BI88" i="7"/>
  <c r="BH88" i="7"/>
  <c r="BG88" i="7"/>
  <c r="BF88" i="7"/>
  <c r="T88" i="7"/>
  <c r="R88" i="7"/>
  <c r="P88" i="7"/>
  <c r="J82" i="7"/>
  <c r="J81" i="7"/>
  <c r="F81" i="7"/>
  <c r="F79" i="7"/>
  <c r="E77" i="7"/>
  <c r="J55" i="7"/>
  <c r="J54" i="7"/>
  <c r="F54" i="7"/>
  <c r="F52" i="7"/>
  <c r="E50" i="7"/>
  <c r="J18" i="7"/>
  <c r="E18" i="7"/>
  <c r="F55" i="7" s="1"/>
  <c r="J17" i="7"/>
  <c r="J12" i="7"/>
  <c r="J79" i="7" s="1"/>
  <c r="E7" i="7"/>
  <c r="E48" i="7"/>
  <c r="J37" i="6"/>
  <c r="J36" i="6"/>
  <c r="AY59" i="1"/>
  <c r="J35" i="6"/>
  <c r="AX59" i="1" s="1"/>
  <c r="BI107" i="6"/>
  <c r="BH107" i="6"/>
  <c r="BG107" i="6"/>
  <c r="BF107" i="6"/>
  <c r="T107" i="6"/>
  <c r="T106" i="6"/>
  <c r="R107" i="6"/>
  <c r="R106" i="6" s="1"/>
  <c r="P107" i="6"/>
  <c r="P106" i="6"/>
  <c r="BI104" i="6"/>
  <c r="BH104" i="6"/>
  <c r="BG104" i="6"/>
  <c r="BF104" i="6"/>
  <c r="T104" i="6"/>
  <c r="R104" i="6"/>
  <c r="P104" i="6"/>
  <c r="BI101" i="6"/>
  <c r="BH101" i="6"/>
  <c r="BG101" i="6"/>
  <c r="BF101" i="6"/>
  <c r="T101" i="6"/>
  <c r="R101" i="6"/>
  <c r="P101" i="6"/>
  <c r="BI99" i="6"/>
  <c r="BH99" i="6"/>
  <c r="BG99" i="6"/>
  <c r="BF99" i="6"/>
  <c r="T99" i="6"/>
  <c r="R99" i="6"/>
  <c r="P99" i="6"/>
  <c r="BI96" i="6"/>
  <c r="BH96" i="6"/>
  <c r="BG96" i="6"/>
  <c r="BF96" i="6"/>
  <c r="T96" i="6"/>
  <c r="R96" i="6"/>
  <c r="P96" i="6"/>
  <c r="BI94" i="6"/>
  <c r="BH94" i="6"/>
  <c r="BG94" i="6"/>
  <c r="BF94" i="6"/>
  <c r="T94" i="6"/>
  <c r="R94" i="6"/>
  <c r="P94" i="6"/>
  <c r="BI92" i="6"/>
  <c r="BH92" i="6"/>
  <c r="BG92" i="6"/>
  <c r="BF92" i="6"/>
  <c r="T92" i="6"/>
  <c r="R92" i="6"/>
  <c r="P92" i="6"/>
  <c r="BI90" i="6"/>
  <c r="BH90" i="6"/>
  <c r="BG90" i="6"/>
  <c r="BF90" i="6"/>
  <c r="T90" i="6"/>
  <c r="R90" i="6"/>
  <c r="P90" i="6"/>
  <c r="BI88" i="6"/>
  <c r="BH88" i="6"/>
  <c r="BG88" i="6"/>
  <c r="BF88" i="6"/>
  <c r="T88" i="6"/>
  <c r="R88" i="6"/>
  <c r="P88" i="6"/>
  <c r="BI85" i="6"/>
  <c r="BH85" i="6"/>
  <c r="BG85" i="6"/>
  <c r="BF85" i="6"/>
  <c r="T85" i="6"/>
  <c r="R85" i="6"/>
  <c r="P85" i="6"/>
  <c r="J79" i="6"/>
  <c r="J78" i="6"/>
  <c r="F78" i="6"/>
  <c r="F76" i="6"/>
  <c r="E74" i="6"/>
  <c r="J55" i="6"/>
  <c r="J54" i="6"/>
  <c r="F54" i="6"/>
  <c r="F52" i="6"/>
  <c r="E50" i="6"/>
  <c r="J18" i="6"/>
  <c r="E18" i="6"/>
  <c r="F79" i="6"/>
  <c r="J17" i="6"/>
  <c r="J12" i="6"/>
  <c r="J76" i="6" s="1"/>
  <c r="E7" i="6"/>
  <c r="E72" i="6" s="1"/>
  <c r="J37" i="5"/>
  <c r="J36" i="5"/>
  <c r="AY58" i="1"/>
  <c r="J35" i="5"/>
  <c r="AX58" i="1"/>
  <c r="BI340" i="5"/>
  <c r="BH340" i="5"/>
  <c r="BG340" i="5"/>
  <c r="BF340" i="5"/>
  <c r="T340" i="5"/>
  <c r="R340" i="5"/>
  <c r="P340" i="5"/>
  <c r="BI337" i="5"/>
  <c r="BH337" i="5"/>
  <c r="BG337" i="5"/>
  <c r="BF337" i="5"/>
  <c r="T337" i="5"/>
  <c r="R337" i="5"/>
  <c r="P337" i="5"/>
  <c r="BI332" i="5"/>
  <c r="BH332" i="5"/>
  <c r="BG332" i="5"/>
  <c r="BF332" i="5"/>
  <c r="T332" i="5"/>
  <c r="R332" i="5"/>
  <c r="P332" i="5"/>
  <c r="BI328" i="5"/>
  <c r="BH328" i="5"/>
  <c r="BG328" i="5"/>
  <c r="BF328" i="5"/>
  <c r="T328" i="5"/>
  <c r="R328" i="5"/>
  <c r="P328" i="5"/>
  <c r="BI325" i="5"/>
  <c r="BH325" i="5"/>
  <c r="BG325" i="5"/>
  <c r="BF325" i="5"/>
  <c r="T325" i="5"/>
  <c r="R325" i="5"/>
  <c r="P325" i="5"/>
  <c r="BI322" i="5"/>
  <c r="BH322" i="5"/>
  <c r="BG322" i="5"/>
  <c r="BF322" i="5"/>
  <c r="T322" i="5"/>
  <c r="R322" i="5"/>
  <c r="P322" i="5"/>
  <c r="BI318" i="5"/>
  <c r="BH318" i="5"/>
  <c r="BG318" i="5"/>
  <c r="BF318" i="5"/>
  <c r="T318" i="5"/>
  <c r="R318" i="5"/>
  <c r="P318" i="5"/>
  <c r="BI316" i="5"/>
  <c r="BH316" i="5"/>
  <c r="BG316" i="5"/>
  <c r="BF316" i="5"/>
  <c r="T316" i="5"/>
  <c r="R316" i="5"/>
  <c r="P316" i="5"/>
  <c r="BI311" i="5"/>
  <c r="BH311" i="5"/>
  <c r="BG311" i="5"/>
  <c r="BF311" i="5"/>
  <c r="T311" i="5"/>
  <c r="T310" i="5"/>
  <c r="R311" i="5"/>
  <c r="R310" i="5" s="1"/>
  <c r="P311" i="5"/>
  <c r="P310" i="5"/>
  <c r="BI306" i="5"/>
  <c r="BH306" i="5"/>
  <c r="BG306" i="5"/>
  <c r="BF306" i="5"/>
  <c r="T306" i="5"/>
  <c r="R306" i="5"/>
  <c r="P306" i="5"/>
  <c r="BI302" i="5"/>
  <c r="BH302" i="5"/>
  <c r="BG302" i="5"/>
  <c r="BF302" i="5"/>
  <c r="T302" i="5"/>
  <c r="R302" i="5"/>
  <c r="P302" i="5"/>
  <c r="BI300" i="5"/>
  <c r="BH300" i="5"/>
  <c r="BG300" i="5"/>
  <c r="BF300" i="5"/>
  <c r="T300" i="5"/>
  <c r="R300" i="5"/>
  <c r="P300" i="5"/>
  <c r="BI298" i="5"/>
  <c r="BH298" i="5"/>
  <c r="BG298" i="5"/>
  <c r="BF298" i="5"/>
  <c r="T298" i="5"/>
  <c r="R298" i="5"/>
  <c r="P298" i="5"/>
  <c r="BI296" i="5"/>
  <c r="BH296" i="5"/>
  <c r="BG296" i="5"/>
  <c r="BF296" i="5"/>
  <c r="T296" i="5"/>
  <c r="R296" i="5"/>
  <c r="P296" i="5"/>
  <c r="BI293" i="5"/>
  <c r="BH293" i="5"/>
  <c r="BG293" i="5"/>
  <c r="BF293" i="5"/>
  <c r="T293" i="5"/>
  <c r="R293" i="5"/>
  <c r="P293" i="5"/>
  <c r="BI289" i="5"/>
  <c r="BH289" i="5"/>
  <c r="BG289" i="5"/>
  <c r="BF289" i="5"/>
  <c r="T289" i="5"/>
  <c r="R289" i="5"/>
  <c r="P289" i="5"/>
  <c r="BI286" i="5"/>
  <c r="BH286" i="5"/>
  <c r="BG286" i="5"/>
  <c r="BF286" i="5"/>
  <c r="T286" i="5"/>
  <c r="R286" i="5"/>
  <c r="P286" i="5"/>
  <c r="BI282" i="5"/>
  <c r="BH282" i="5"/>
  <c r="BG282" i="5"/>
  <c r="BF282" i="5"/>
  <c r="T282" i="5"/>
  <c r="R282" i="5"/>
  <c r="P282" i="5"/>
  <c r="BI276" i="5"/>
  <c r="BH276" i="5"/>
  <c r="BG276" i="5"/>
  <c r="BF276" i="5"/>
  <c r="T276" i="5"/>
  <c r="R276" i="5"/>
  <c r="P276" i="5"/>
  <c r="BI271" i="5"/>
  <c r="BH271" i="5"/>
  <c r="BG271" i="5"/>
  <c r="BF271" i="5"/>
  <c r="T271" i="5"/>
  <c r="R271" i="5"/>
  <c r="P271" i="5"/>
  <c r="BI266" i="5"/>
  <c r="BH266" i="5"/>
  <c r="BG266" i="5"/>
  <c r="BF266" i="5"/>
  <c r="T266" i="5"/>
  <c r="R266" i="5"/>
  <c r="P266" i="5"/>
  <c r="BI261" i="5"/>
  <c r="BH261" i="5"/>
  <c r="BG261" i="5"/>
  <c r="BF261" i="5"/>
  <c r="T261" i="5"/>
  <c r="R261" i="5"/>
  <c r="P261" i="5"/>
  <c r="BI257" i="5"/>
  <c r="BH257" i="5"/>
  <c r="BG257" i="5"/>
  <c r="BF257" i="5"/>
  <c r="T257" i="5"/>
  <c r="R257" i="5"/>
  <c r="P257" i="5"/>
  <c r="BI253" i="5"/>
  <c r="BH253" i="5"/>
  <c r="BG253" i="5"/>
  <c r="BF253" i="5"/>
  <c r="T253" i="5"/>
  <c r="R253" i="5"/>
  <c r="P253" i="5"/>
  <c r="BI249" i="5"/>
  <c r="BH249" i="5"/>
  <c r="BG249" i="5"/>
  <c r="BF249" i="5"/>
  <c r="T249" i="5"/>
  <c r="R249" i="5"/>
  <c r="P249" i="5"/>
  <c r="BI245" i="5"/>
  <c r="BH245" i="5"/>
  <c r="BG245" i="5"/>
  <c r="BF245" i="5"/>
  <c r="T245" i="5"/>
  <c r="R245" i="5"/>
  <c r="P245" i="5"/>
  <c r="BI241" i="5"/>
  <c r="BH241" i="5"/>
  <c r="BG241" i="5"/>
  <c r="BF241" i="5"/>
  <c r="T241" i="5"/>
  <c r="R241" i="5"/>
  <c r="P241" i="5"/>
  <c r="BI238" i="5"/>
  <c r="BH238" i="5"/>
  <c r="BG238" i="5"/>
  <c r="BF238" i="5"/>
  <c r="T238" i="5"/>
  <c r="R238" i="5"/>
  <c r="P238" i="5"/>
  <c r="BI232" i="5"/>
  <c r="BH232" i="5"/>
  <c r="BG232" i="5"/>
  <c r="BF232" i="5"/>
  <c r="T232" i="5"/>
  <c r="R232" i="5"/>
  <c r="P232" i="5"/>
  <c r="BI226" i="5"/>
  <c r="BH226" i="5"/>
  <c r="BG226" i="5"/>
  <c r="BF226" i="5"/>
  <c r="T226" i="5"/>
  <c r="R226" i="5"/>
  <c r="P226" i="5"/>
  <c r="BI220" i="5"/>
  <c r="BH220" i="5"/>
  <c r="BG220" i="5"/>
  <c r="BF220" i="5"/>
  <c r="T220" i="5"/>
  <c r="R220" i="5"/>
  <c r="P220" i="5"/>
  <c r="BI217" i="5"/>
  <c r="BH217" i="5"/>
  <c r="BG217" i="5"/>
  <c r="BF217" i="5"/>
  <c r="T217" i="5"/>
  <c r="R217" i="5"/>
  <c r="P217" i="5"/>
  <c r="BI212" i="5"/>
  <c r="BH212" i="5"/>
  <c r="BG212" i="5"/>
  <c r="BF212" i="5"/>
  <c r="T212" i="5"/>
  <c r="R212" i="5"/>
  <c r="P212" i="5"/>
  <c r="BI209" i="5"/>
  <c r="BH209" i="5"/>
  <c r="BG209" i="5"/>
  <c r="BF209" i="5"/>
  <c r="T209" i="5"/>
  <c r="R209" i="5"/>
  <c r="P209" i="5"/>
  <c r="BI204" i="5"/>
  <c r="BH204" i="5"/>
  <c r="BG204" i="5"/>
  <c r="BF204" i="5"/>
  <c r="T204" i="5"/>
  <c r="R204" i="5"/>
  <c r="P204" i="5"/>
  <c r="BI200" i="5"/>
  <c r="BH200" i="5"/>
  <c r="BG200" i="5"/>
  <c r="BF200" i="5"/>
  <c r="T200" i="5"/>
  <c r="R200" i="5"/>
  <c r="P200" i="5"/>
  <c r="BI196" i="5"/>
  <c r="BH196" i="5"/>
  <c r="BG196" i="5"/>
  <c r="BF196" i="5"/>
  <c r="T196" i="5"/>
  <c r="R196" i="5"/>
  <c r="P196" i="5"/>
  <c r="BI192" i="5"/>
  <c r="BH192" i="5"/>
  <c r="BG192" i="5"/>
  <c r="BF192" i="5"/>
  <c r="T192" i="5"/>
  <c r="R192" i="5"/>
  <c r="P192" i="5"/>
  <c r="BI189" i="5"/>
  <c r="BH189" i="5"/>
  <c r="BG189" i="5"/>
  <c r="BF189" i="5"/>
  <c r="T189" i="5"/>
  <c r="R189" i="5"/>
  <c r="P189" i="5"/>
  <c r="BI185" i="5"/>
  <c r="BH185" i="5"/>
  <c r="BG185" i="5"/>
  <c r="BF185" i="5"/>
  <c r="T185" i="5"/>
  <c r="R185" i="5"/>
  <c r="P185" i="5"/>
  <c r="BI181" i="5"/>
  <c r="BH181" i="5"/>
  <c r="BG181" i="5"/>
  <c r="BF181" i="5"/>
  <c r="T181" i="5"/>
  <c r="R181" i="5"/>
  <c r="P181" i="5"/>
  <c r="BI178" i="5"/>
  <c r="BH178" i="5"/>
  <c r="BG178" i="5"/>
  <c r="BF178" i="5"/>
  <c r="T178" i="5"/>
  <c r="R178" i="5"/>
  <c r="P178" i="5"/>
  <c r="BI174" i="5"/>
  <c r="BH174" i="5"/>
  <c r="BG174" i="5"/>
  <c r="BF174" i="5"/>
  <c r="T174" i="5"/>
  <c r="R174" i="5"/>
  <c r="P174" i="5"/>
  <c r="BI166" i="5"/>
  <c r="BH166" i="5"/>
  <c r="BG166" i="5"/>
  <c r="BF166" i="5"/>
  <c r="T166" i="5"/>
  <c r="R166" i="5"/>
  <c r="P166" i="5"/>
  <c r="BI161" i="5"/>
  <c r="BH161" i="5"/>
  <c r="BG161" i="5"/>
  <c r="BF161" i="5"/>
  <c r="T161" i="5"/>
  <c r="R161" i="5"/>
  <c r="P161" i="5"/>
  <c r="BI156" i="5"/>
  <c r="BH156" i="5"/>
  <c r="BG156" i="5"/>
  <c r="BF156" i="5"/>
  <c r="T156" i="5"/>
  <c r="R156" i="5"/>
  <c r="P156" i="5"/>
  <c r="BI152" i="5"/>
  <c r="BH152" i="5"/>
  <c r="BG152" i="5"/>
  <c r="BF152" i="5"/>
  <c r="T152" i="5"/>
  <c r="R152" i="5"/>
  <c r="P152" i="5"/>
  <c r="BI148" i="5"/>
  <c r="BH148" i="5"/>
  <c r="BG148" i="5"/>
  <c r="BF148" i="5"/>
  <c r="T148" i="5"/>
  <c r="R148" i="5"/>
  <c r="P148" i="5"/>
  <c r="BI144" i="5"/>
  <c r="BH144" i="5"/>
  <c r="BG144" i="5"/>
  <c r="BF144" i="5"/>
  <c r="T144" i="5"/>
  <c r="R144" i="5"/>
  <c r="P144" i="5"/>
  <c r="BI140" i="5"/>
  <c r="BH140" i="5"/>
  <c r="BG140" i="5"/>
  <c r="BF140" i="5"/>
  <c r="T140" i="5"/>
  <c r="R140" i="5"/>
  <c r="P140" i="5"/>
  <c r="BI135" i="5"/>
  <c r="BH135" i="5"/>
  <c r="BG135" i="5"/>
  <c r="BF135" i="5"/>
  <c r="T135" i="5"/>
  <c r="R135" i="5"/>
  <c r="P135" i="5"/>
  <c r="BI131" i="5"/>
  <c r="BH131" i="5"/>
  <c r="BG131" i="5"/>
  <c r="BF131" i="5"/>
  <c r="T131" i="5"/>
  <c r="R131" i="5"/>
  <c r="P131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BI111" i="5"/>
  <c r="BH111" i="5"/>
  <c r="BG111" i="5"/>
  <c r="BF111" i="5"/>
  <c r="T111" i="5"/>
  <c r="R111" i="5"/>
  <c r="P111" i="5"/>
  <c r="BI98" i="5"/>
  <c r="BH98" i="5"/>
  <c r="BG98" i="5"/>
  <c r="BF98" i="5"/>
  <c r="T98" i="5"/>
  <c r="R98" i="5"/>
  <c r="P98" i="5"/>
  <c r="BI94" i="5"/>
  <c r="BH94" i="5"/>
  <c r="BG94" i="5"/>
  <c r="BF94" i="5"/>
  <c r="T94" i="5"/>
  <c r="R94" i="5"/>
  <c r="P94" i="5"/>
  <c r="J88" i="5"/>
  <c r="J87" i="5"/>
  <c r="F87" i="5"/>
  <c r="F85" i="5"/>
  <c r="E83" i="5"/>
  <c r="J55" i="5"/>
  <c r="J54" i="5"/>
  <c r="F54" i="5"/>
  <c r="F52" i="5"/>
  <c r="E50" i="5"/>
  <c r="J18" i="5"/>
  <c r="E18" i="5"/>
  <c r="F88" i="5" s="1"/>
  <c r="J17" i="5"/>
  <c r="J12" i="5"/>
  <c r="J85" i="5" s="1"/>
  <c r="E7" i="5"/>
  <c r="E48" i="5" s="1"/>
  <c r="J37" i="4"/>
  <c r="J36" i="4"/>
  <c r="AY57" i="1"/>
  <c r="J35" i="4"/>
  <c r="AX57" i="1"/>
  <c r="BI262" i="4"/>
  <c r="BH262" i="4"/>
  <c r="BG262" i="4"/>
  <c r="BF262" i="4"/>
  <c r="T262" i="4"/>
  <c r="T261" i="4"/>
  <c r="R262" i="4"/>
  <c r="R261" i="4"/>
  <c r="P262" i="4"/>
  <c r="P261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2" i="4"/>
  <c r="BH252" i="4"/>
  <c r="BG252" i="4"/>
  <c r="BF252" i="4"/>
  <c r="T252" i="4"/>
  <c r="R252" i="4"/>
  <c r="P252" i="4"/>
  <c r="BI249" i="4"/>
  <c r="BH249" i="4"/>
  <c r="BG249" i="4"/>
  <c r="BF249" i="4"/>
  <c r="T249" i="4"/>
  <c r="R249" i="4"/>
  <c r="P249" i="4"/>
  <c r="BI238" i="4"/>
  <c r="BH238" i="4"/>
  <c r="BG238" i="4"/>
  <c r="BF238" i="4"/>
  <c r="T238" i="4"/>
  <c r="R238" i="4"/>
  <c r="P238" i="4"/>
  <c r="BI233" i="4"/>
  <c r="BH233" i="4"/>
  <c r="BG233" i="4"/>
  <c r="BF233" i="4"/>
  <c r="T233" i="4"/>
  <c r="R233" i="4"/>
  <c r="P233" i="4"/>
  <c r="BI228" i="4"/>
  <c r="BH228" i="4"/>
  <c r="BG228" i="4"/>
  <c r="BF228" i="4"/>
  <c r="T228" i="4"/>
  <c r="R228" i="4"/>
  <c r="P228" i="4"/>
  <c r="BI221" i="4"/>
  <c r="BH221" i="4"/>
  <c r="BG221" i="4"/>
  <c r="BF221" i="4"/>
  <c r="T221" i="4"/>
  <c r="R221" i="4"/>
  <c r="P221" i="4"/>
  <c r="BI218" i="4"/>
  <c r="BH218" i="4"/>
  <c r="BG218" i="4"/>
  <c r="BF218" i="4"/>
  <c r="T218" i="4"/>
  <c r="R218" i="4"/>
  <c r="P218" i="4"/>
  <c r="BI213" i="4"/>
  <c r="BH213" i="4"/>
  <c r="BG213" i="4"/>
  <c r="BF213" i="4"/>
  <c r="T213" i="4"/>
  <c r="R213" i="4"/>
  <c r="P213" i="4"/>
  <c r="BI207" i="4"/>
  <c r="BH207" i="4"/>
  <c r="BG207" i="4"/>
  <c r="BF207" i="4"/>
  <c r="T207" i="4"/>
  <c r="R207" i="4"/>
  <c r="P207" i="4"/>
  <c r="BI204" i="4"/>
  <c r="BH204" i="4"/>
  <c r="BG204" i="4"/>
  <c r="BF204" i="4"/>
  <c r="T204" i="4"/>
  <c r="R204" i="4"/>
  <c r="P204" i="4"/>
  <c r="BI199" i="4"/>
  <c r="BH199" i="4"/>
  <c r="BG199" i="4"/>
  <c r="BF199" i="4"/>
  <c r="T199" i="4"/>
  <c r="R199" i="4"/>
  <c r="P199" i="4"/>
  <c r="BI192" i="4"/>
  <c r="BH192" i="4"/>
  <c r="BG192" i="4"/>
  <c r="BF192" i="4"/>
  <c r="T192" i="4"/>
  <c r="R192" i="4"/>
  <c r="P192" i="4"/>
  <c r="BI186" i="4"/>
  <c r="BH186" i="4"/>
  <c r="BG186" i="4"/>
  <c r="BF186" i="4"/>
  <c r="T186" i="4"/>
  <c r="R186" i="4"/>
  <c r="P186" i="4"/>
  <c r="BI179" i="4"/>
  <c r="BH179" i="4"/>
  <c r="BG179" i="4"/>
  <c r="BF179" i="4"/>
  <c r="T179" i="4"/>
  <c r="R179" i="4"/>
  <c r="P179" i="4"/>
  <c r="BI176" i="4"/>
  <c r="BH176" i="4"/>
  <c r="BG176" i="4"/>
  <c r="BF176" i="4"/>
  <c r="T176" i="4"/>
  <c r="R176" i="4"/>
  <c r="P176" i="4"/>
  <c r="BI172" i="4"/>
  <c r="BH172" i="4"/>
  <c r="BG172" i="4"/>
  <c r="BF172" i="4"/>
  <c r="T172" i="4"/>
  <c r="R172" i="4"/>
  <c r="P172" i="4"/>
  <c r="BI168" i="4"/>
  <c r="BH168" i="4"/>
  <c r="BG168" i="4"/>
  <c r="BF168" i="4"/>
  <c r="T168" i="4"/>
  <c r="R168" i="4"/>
  <c r="P168" i="4"/>
  <c r="BI163" i="4"/>
  <c r="BH163" i="4"/>
  <c r="BG163" i="4"/>
  <c r="BF163" i="4"/>
  <c r="T163" i="4"/>
  <c r="R163" i="4"/>
  <c r="P163" i="4"/>
  <c r="BI159" i="4"/>
  <c r="BH159" i="4"/>
  <c r="BG159" i="4"/>
  <c r="BF159" i="4"/>
  <c r="T159" i="4"/>
  <c r="R159" i="4"/>
  <c r="P159" i="4"/>
  <c r="BI154" i="4"/>
  <c r="BH154" i="4"/>
  <c r="BG154" i="4"/>
  <c r="BF154" i="4"/>
  <c r="T154" i="4"/>
  <c r="R154" i="4"/>
  <c r="P154" i="4"/>
  <c r="BI150" i="4"/>
  <c r="BH150" i="4"/>
  <c r="BG150" i="4"/>
  <c r="BF150" i="4"/>
  <c r="T150" i="4"/>
  <c r="R150" i="4"/>
  <c r="P150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38" i="4"/>
  <c r="BH138" i="4"/>
  <c r="BG138" i="4"/>
  <c r="BF138" i="4"/>
  <c r="T138" i="4"/>
  <c r="R138" i="4"/>
  <c r="P138" i="4"/>
  <c r="BI130" i="4"/>
  <c r="BH130" i="4"/>
  <c r="BG130" i="4"/>
  <c r="BF130" i="4"/>
  <c r="T130" i="4"/>
  <c r="R130" i="4"/>
  <c r="P130" i="4"/>
  <c r="BI121" i="4"/>
  <c r="BH121" i="4"/>
  <c r="BG121" i="4"/>
  <c r="BF121" i="4"/>
  <c r="T121" i="4"/>
  <c r="R121" i="4"/>
  <c r="P121" i="4"/>
  <c r="BI112" i="4"/>
  <c r="BH112" i="4"/>
  <c r="BG112" i="4"/>
  <c r="BF112" i="4"/>
  <c r="T112" i="4"/>
  <c r="R112" i="4"/>
  <c r="P112" i="4"/>
  <c r="BI103" i="4"/>
  <c r="BH103" i="4"/>
  <c r="BG103" i="4"/>
  <c r="BF103" i="4"/>
  <c r="T103" i="4"/>
  <c r="R103" i="4"/>
  <c r="P103" i="4"/>
  <c r="BI94" i="4"/>
  <c r="BH94" i="4"/>
  <c r="BG94" i="4"/>
  <c r="BF94" i="4"/>
  <c r="T94" i="4"/>
  <c r="R94" i="4"/>
  <c r="P94" i="4"/>
  <c r="BI89" i="4"/>
  <c r="BH89" i="4"/>
  <c r="BG89" i="4"/>
  <c r="BF89" i="4"/>
  <c r="T89" i="4"/>
  <c r="R89" i="4"/>
  <c r="P89" i="4"/>
  <c r="J83" i="4"/>
  <c r="J82" i="4"/>
  <c r="F82" i="4"/>
  <c r="F80" i="4"/>
  <c r="E78" i="4"/>
  <c r="J55" i="4"/>
  <c r="J54" i="4"/>
  <c r="F54" i="4"/>
  <c r="F52" i="4"/>
  <c r="E50" i="4"/>
  <c r="J18" i="4"/>
  <c r="E18" i="4"/>
  <c r="F83" i="4" s="1"/>
  <c r="J17" i="4"/>
  <c r="J12" i="4"/>
  <c r="J52" i="4" s="1"/>
  <c r="E7" i="4"/>
  <c r="E76" i="4"/>
  <c r="J37" i="3"/>
  <c r="J36" i="3"/>
  <c r="AY56" i="1"/>
  <c r="J35" i="3"/>
  <c r="AX56" i="1" s="1"/>
  <c r="BI339" i="3"/>
  <c r="BH339" i="3"/>
  <c r="BG339" i="3"/>
  <c r="BF339" i="3"/>
  <c r="T339" i="3"/>
  <c r="T338" i="3"/>
  <c r="R339" i="3"/>
  <c r="R338" i="3" s="1"/>
  <c r="P339" i="3"/>
  <c r="P338" i="3"/>
  <c r="BI334" i="3"/>
  <c r="BH334" i="3"/>
  <c r="BG334" i="3"/>
  <c r="BF334" i="3"/>
  <c r="T334" i="3"/>
  <c r="R334" i="3"/>
  <c r="P334" i="3"/>
  <c r="BI331" i="3"/>
  <c r="BH331" i="3"/>
  <c r="BG331" i="3"/>
  <c r="BF331" i="3"/>
  <c r="T331" i="3"/>
  <c r="R331" i="3"/>
  <c r="P331" i="3"/>
  <c r="BI326" i="3"/>
  <c r="BH326" i="3"/>
  <c r="BG326" i="3"/>
  <c r="BF326" i="3"/>
  <c r="T326" i="3"/>
  <c r="R326" i="3"/>
  <c r="P326" i="3"/>
  <c r="BI323" i="3"/>
  <c r="BH323" i="3"/>
  <c r="BG323" i="3"/>
  <c r="BF323" i="3"/>
  <c r="T323" i="3"/>
  <c r="R323" i="3"/>
  <c r="P323" i="3"/>
  <c r="BI320" i="3"/>
  <c r="BH320" i="3"/>
  <c r="BG320" i="3"/>
  <c r="BF320" i="3"/>
  <c r="T320" i="3"/>
  <c r="R320" i="3"/>
  <c r="P320" i="3"/>
  <c r="BI315" i="3"/>
  <c r="BH315" i="3"/>
  <c r="BG315" i="3"/>
  <c r="BF315" i="3"/>
  <c r="T315" i="3"/>
  <c r="R315" i="3"/>
  <c r="P315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7" i="3"/>
  <c r="BH307" i="3"/>
  <c r="BG307" i="3"/>
  <c r="BF307" i="3"/>
  <c r="T307" i="3"/>
  <c r="R307" i="3"/>
  <c r="P307" i="3"/>
  <c r="BI305" i="3"/>
  <c r="BH305" i="3"/>
  <c r="BG305" i="3"/>
  <c r="BF305" i="3"/>
  <c r="T305" i="3"/>
  <c r="R305" i="3"/>
  <c r="P305" i="3"/>
  <c r="BI302" i="3"/>
  <c r="BH302" i="3"/>
  <c r="BG302" i="3"/>
  <c r="BF302" i="3"/>
  <c r="T302" i="3"/>
  <c r="R302" i="3"/>
  <c r="P302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5" i="3"/>
  <c r="BH295" i="3"/>
  <c r="BG295" i="3"/>
  <c r="BF295" i="3"/>
  <c r="T295" i="3"/>
  <c r="R295" i="3"/>
  <c r="P295" i="3"/>
  <c r="BI292" i="3"/>
  <c r="BH292" i="3"/>
  <c r="BG292" i="3"/>
  <c r="BF292" i="3"/>
  <c r="T292" i="3"/>
  <c r="R292" i="3"/>
  <c r="P292" i="3"/>
  <c r="BI289" i="3"/>
  <c r="BH289" i="3"/>
  <c r="BG289" i="3"/>
  <c r="BF289" i="3"/>
  <c r="T289" i="3"/>
  <c r="R289" i="3"/>
  <c r="P289" i="3"/>
  <c r="BI286" i="3"/>
  <c r="BH286" i="3"/>
  <c r="BG286" i="3"/>
  <c r="BF286" i="3"/>
  <c r="T286" i="3"/>
  <c r="R286" i="3"/>
  <c r="P286" i="3"/>
  <c r="BI283" i="3"/>
  <c r="BH283" i="3"/>
  <c r="BG283" i="3"/>
  <c r="BF283" i="3"/>
  <c r="T283" i="3"/>
  <c r="R283" i="3"/>
  <c r="P283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68" i="3"/>
  <c r="BH268" i="3"/>
  <c r="BG268" i="3"/>
  <c r="BF268" i="3"/>
  <c r="T268" i="3"/>
  <c r="R268" i="3"/>
  <c r="P268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4" i="3"/>
  <c r="BH254" i="3"/>
  <c r="BG254" i="3"/>
  <c r="BF254" i="3"/>
  <c r="T254" i="3"/>
  <c r="R254" i="3"/>
  <c r="P254" i="3"/>
  <c r="BI245" i="3"/>
  <c r="BH245" i="3"/>
  <c r="BG245" i="3"/>
  <c r="BF245" i="3"/>
  <c r="T245" i="3"/>
  <c r="R245" i="3"/>
  <c r="P245" i="3"/>
  <c r="BI240" i="3"/>
  <c r="BH240" i="3"/>
  <c r="BG240" i="3"/>
  <c r="BF240" i="3"/>
  <c r="T240" i="3"/>
  <c r="R240" i="3"/>
  <c r="P240" i="3"/>
  <c r="BI235" i="3"/>
  <c r="BH235" i="3"/>
  <c r="BG235" i="3"/>
  <c r="BF235" i="3"/>
  <c r="T235" i="3"/>
  <c r="R235" i="3"/>
  <c r="P235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T223" i="3" s="1"/>
  <c r="R224" i="3"/>
  <c r="R223" i="3" s="1"/>
  <c r="P224" i="3"/>
  <c r="P223" i="3" s="1"/>
  <c r="BI220" i="3"/>
  <c r="BH220" i="3"/>
  <c r="BG220" i="3"/>
  <c r="BF220" i="3"/>
  <c r="T220" i="3"/>
  <c r="R220" i="3"/>
  <c r="P220" i="3"/>
  <c r="BI215" i="3"/>
  <c r="BH215" i="3"/>
  <c r="BG215" i="3"/>
  <c r="BF215" i="3"/>
  <c r="T215" i="3"/>
  <c r="R215" i="3"/>
  <c r="P215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R207" i="3"/>
  <c r="P207" i="3"/>
  <c r="BI202" i="3"/>
  <c r="BH202" i="3"/>
  <c r="BG202" i="3"/>
  <c r="BF202" i="3"/>
  <c r="T202" i="3"/>
  <c r="R202" i="3"/>
  <c r="P202" i="3"/>
  <c r="BI191" i="3"/>
  <c r="BH191" i="3"/>
  <c r="BG191" i="3"/>
  <c r="BF191" i="3"/>
  <c r="T191" i="3"/>
  <c r="R191" i="3"/>
  <c r="P191" i="3"/>
  <c r="BI187" i="3"/>
  <c r="BH187" i="3"/>
  <c r="BG187" i="3"/>
  <c r="BF187" i="3"/>
  <c r="T187" i="3"/>
  <c r="R187" i="3"/>
  <c r="P187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0" i="3"/>
  <c r="BH160" i="3"/>
  <c r="BG160" i="3"/>
  <c r="BF160" i="3"/>
  <c r="T160" i="3"/>
  <c r="R160" i="3"/>
  <c r="P160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3" i="3"/>
  <c r="BH143" i="3"/>
  <c r="BG143" i="3"/>
  <c r="BF143" i="3"/>
  <c r="T143" i="3"/>
  <c r="R143" i="3"/>
  <c r="P143" i="3"/>
  <c r="BI134" i="3"/>
  <c r="BH134" i="3"/>
  <c r="BG134" i="3"/>
  <c r="BF134" i="3"/>
  <c r="T134" i="3"/>
  <c r="R134" i="3"/>
  <c r="P134" i="3"/>
  <c r="BI125" i="3"/>
  <c r="BH125" i="3"/>
  <c r="BG125" i="3"/>
  <c r="BF125" i="3"/>
  <c r="T125" i="3"/>
  <c r="R125" i="3"/>
  <c r="P125" i="3"/>
  <c r="BI115" i="3"/>
  <c r="BH115" i="3"/>
  <c r="BG115" i="3"/>
  <c r="BF115" i="3"/>
  <c r="T115" i="3"/>
  <c r="R115" i="3"/>
  <c r="P115" i="3"/>
  <c r="BI105" i="3"/>
  <c r="BH105" i="3"/>
  <c r="BG105" i="3"/>
  <c r="BF105" i="3"/>
  <c r="T105" i="3"/>
  <c r="R105" i="3"/>
  <c r="P105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0" i="3"/>
  <c r="BH90" i="3"/>
  <c r="BG90" i="3"/>
  <c r="BF90" i="3"/>
  <c r="T90" i="3"/>
  <c r="R90" i="3"/>
  <c r="P90" i="3"/>
  <c r="J84" i="3"/>
  <c r="J83" i="3"/>
  <c r="F83" i="3"/>
  <c r="F81" i="3"/>
  <c r="E79" i="3"/>
  <c r="J55" i="3"/>
  <c r="J54" i="3"/>
  <c r="F54" i="3"/>
  <c r="F52" i="3"/>
  <c r="E50" i="3"/>
  <c r="J18" i="3"/>
  <c r="E18" i="3"/>
  <c r="F84" i="3"/>
  <c r="J17" i="3"/>
  <c r="J12" i="3"/>
  <c r="J81" i="3"/>
  <c r="E7" i="3"/>
  <c r="E77" i="3" s="1"/>
  <c r="J37" i="2"/>
  <c r="J36" i="2"/>
  <c r="AY55" i="1"/>
  <c r="J35" i="2"/>
  <c r="AX55" i="1" s="1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21" i="2"/>
  <c r="BH121" i="2"/>
  <c r="BG121" i="2"/>
  <c r="BF121" i="2"/>
  <c r="T121" i="2"/>
  <c r="R121" i="2"/>
  <c r="P121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93" i="2"/>
  <c r="BH93" i="2"/>
  <c r="BG93" i="2"/>
  <c r="BF93" i="2"/>
  <c r="T93" i="2"/>
  <c r="R93" i="2"/>
  <c r="P93" i="2"/>
  <c r="BI90" i="2"/>
  <c r="BH90" i="2"/>
  <c r="BG90" i="2"/>
  <c r="BF90" i="2"/>
  <c r="T90" i="2"/>
  <c r="R90" i="2"/>
  <c r="P90" i="2"/>
  <c r="BI86" i="2"/>
  <c r="BH86" i="2"/>
  <c r="BG86" i="2"/>
  <c r="BF86" i="2"/>
  <c r="T86" i="2"/>
  <c r="R86" i="2"/>
  <c r="P86" i="2"/>
  <c r="J80" i="2"/>
  <c r="J79" i="2"/>
  <c r="F79" i="2"/>
  <c r="F77" i="2"/>
  <c r="E75" i="2"/>
  <c r="J55" i="2"/>
  <c r="J54" i="2"/>
  <c r="F54" i="2"/>
  <c r="F52" i="2"/>
  <c r="E50" i="2"/>
  <c r="J18" i="2"/>
  <c r="E18" i="2"/>
  <c r="F80" i="2" s="1"/>
  <c r="J17" i="2"/>
  <c r="J12" i="2"/>
  <c r="J77" i="2" s="1"/>
  <c r="E7" i="2"/>
  <c r="E73" i="2" s="1"/>
  <c r="L50" i="1"/>
  <c r="AM50" i="1"/>
  <c r="AM49" i="1"/>
  <c r="L49" i="1"/>
  <c r="AM47" i="1"/>
  <c r="L47" i="1"/>
  <c r="L45" i="1"/>
  <c r="L44" i="1"/>
  <c r="BK150" i="2"/>
  <c r="F35" i="2"/>
  <c r="BK198" i="7"/>
  <c r="BK105" i="8"/>
  <c r="J34" i="2"/>
  <c r="J282" i="5"/>
  <c r="J220" i="7"/>
  <c r="J271" i="7"/>
  <c r="BK87" i="9"/>
  <c r="J90" i="2"/>
  <c r="J125" i="3"/>
  <c r="BK292" i="3"/>
  <c r="BK103" i="4"/>
  <c r="J108" i="9"/>
  <c r="J187" i="3"/>
  <c r="BK90" i="3"/>
  <c r="BK326" i="3"/>
  <c r="BK276" i="3"/>
  <c r="BK159" i="4"/>
  <c r="J318" i="5"/>
  <c r="J249" i="5"/>
  <c r="BK94" i="6"/>
  <c r="J202" i="7"/>
  <c r="J87" i="8"/>
  <c r="BK154" i="2"/>
  <c r="BK331" i="3"/>
  <c r="BK160" i="3"/>
  <c r="J310" i="3"/>
  <c r="J213" i="4"/>
  <c r="J121" i="4"/>
  <c r="BK128" i="5"/>
  <c r="J217" i="5"/>
  <c r="J210" i="7"/>
  <c r="J88" i="7"/>
  <c r="BK94" i="9"/>
  <c r="J121" i="2"/>
  <c r="J254" i="3"/>
  <c r="BK262" i="3"/>
  <c r="BK262" i="4"/>
  <c r="BK130" i="4"/>
  <c r="BK311" i="5"/>
  <c r="J300" i="5"/>
  <c r="J227" i="7"/>
  <c r="J96" i="7"/>
  <c r="J91" i="9"/>
  <c r="BK147" i="2"/>
  <c r="F36" i="2"/>
  <c r="BK189" i="5"/>
  <c r="BK300" i="5"/>
  <c r="J101" i="6"/>
  <c r="BK232" i="7"/>
  <c r="J101" i="8"/>
  <c r="J117" i="9"/>
  <c r="J133" i="2"/>
  <c r="J292" i="3"/>
  <c r="BK187" i="3"/>
  <c r="BK210" i="3"/>
  <c r="J202" i="3"/>
  <c r="J168" i="4"/>
  <c r="BK249" i="4"/>
  <c r="J325" i="5"/>
  <c r="BK325" i="5"/>
  <c r="J94" i="5"/>
  <c r="BK302" i="5"/>
  <c r="J257" i="5"/>
  <c r="J237" i="7"/>
  <c r="BK122" i="8"/>
  <c r="J115" i="9"/>
  <c r="BK115" i="3"/>
  <c r="BK315" i="3"/>
  <c r="J172" i="3"/>
  <c r="J135" i="5"/>
  <c r="BK289" i="5"/>
  <c r="BK196" i="5"/>
  <c r="BK139" i="7"/>
  <c r="BK271" i="7"/>
  <c r="J112" i="9"/>
  <c r="BK254" i="3"/>
  <c r="J207" i="3"/>
  <c r="BK228" i="4"/>
  <c r="BK215" i="3"/>
  <c r="J262" i="4"/>
  <c r="J179" i="4"/>
  <c r="J143" i="4"/>
  <c r="BK200" i="5"/>
  <c r="BK181" i="5"/>
  <c r="J296" i="5"/>
  <c r="BK206" i="7"/>
  <c r="J123" i="7"/>
  <c r="BK89" i="8"/>
  <c r="BK93" i="2"/>
  <c r="J307" i="3"/>
  <c r="BK180" i="3"/>
  <c r="J130" i="4"/>
  <c r="J103" i="4"/>
  <c r="BK296" i="5"/>
  <c r="J174" i="5"/>
  <c r="BK140" i="5"/>
  <c r="BK130" i="7"/>
  <c r="J161" i="7"/>
  <c r="J106" i="9"/>
  <c r="J137" i="2"/>
  <c r="BK286" i="3"/>
  <c r="J105" i="3"/>
  <c r="BK154" i="4"/>
  <c r="BK221" i="4"/>
  <c r="BK94" i="4"/>
  <c r="J306" i="5"/>
  <c r="J166" i="5"/>
  <c r="BK156" i="5"/>
  <c r="J293" i="5"/>
  <c r="BK94" i="5"/>
  <c r="J189" i="5"/>
  <c r="J96" i="6"/>
  <c r="J185" i="7"/>
  <c r="J171" i="7"/>
  <c r="BK223" i="7"/>
  <c r="BK260" i="7"/>
  <c r="BK115" i="7"/>
  <c r="J119" i="8"/>
  <c r="BK115" i="9"/>
  <c r="BK165" i="2"/>
  <c r="J117" i="2"/>
  <c r="J320" i="3"/>
  <c r="BK172" i="3"/>
  <c r="BK289" i="3"/>
  <c r="J229" i="3"/>
  <c r="BK121" i="4"/>
  <c r="J125" i="5"/>
  <c r="J98" i="5"/>
  <c r="BK209" i="5"/>
  <c r="BK171" i="7"/>
  <c r="BK119" i="8"/>
  <c r="J168" i="2"/>
  <c r="J312" i="3"/>
  <c r="J262" i="3"/>
  <c r="BK148" i="3"/>
  <c r="BK89" i="4"/>
  <c r="BK249" i="5"/>
  <c r="BK185" i="5"/>
  <c r="BK332" i="5"/>
  <c r="BK102" i="9"/>
  <c r="J150" i="2"/>
  <c r="BK105" i="3"/>
  <c r="BK125" i="3"/>
  <c r="BK199" i="4"/>
  <c r="J176" i="4"/>
  <c r="BK217" i="5"/>
  <c r="J302" i="5"/>
  <c r="J192" i="5"/>
  <c r="BK123" i="7"/>
  <c r="J198" i="7"/>
  <c r="BK112" i="9"/>
  <c r="J141" i="2"/>
  <c r="J176" i="3"/>
  <c r="BK151" i="3"/>
  <c r="BK168" i="4"/>
  <c r="J218" i="4"/>
  <c r="BK135" i="5"/>
  <c r="J271" i="5"/>
  <c r="BK185" i="7"/>
  <c r="J295" i="3"/>
  <c r="J286" i="3"/>
  <c r="J192" i="4"/>
  <c r="BK131" i="5"/>
  <c r="J328" i="5"/>
  <c r="J94" i="6"/>
  <c r="BK250" i="7"/>
  <c r="BK109" i="8"/>
  <c r="BK161" i="2"/>
  <c r="BK117" i="2"/>
  <c r="J151" i="3"/>
  <c r="BK302" i="3"/>
  <c r="J337" i="5"/>
  <c r="BK107" i="7"/>
  <c r="J157" i="2"/>
  <c r="F34" i="2"/>
  <c r="BK133" i="2"/>
  <c r="J276" i="3"/>
  <c r="BK134" i="3"/>
  <c r="J220" i="3"/>
  <c r="BK245" i="3"/>
  <c r="J147" i="4"/>
  <c r="J185" i="5"/>
  <c r="BK125" i="5"/>
  <c r="BK85" i="6"/>
  <c r="J189" i="7"/>
  <c r="BK106" i="9"/>
  <c r="BK86" i="2"/>
  <c r="J183" i="3"/>
  <c r="J143" i="3"/>
  <c r="BK268" i="3"/>
  <c r="J199" i="4"/>
  <c r="J261" i="5"/>
  <c r="J238" i="5"/>
  <c r="J90" i="6"/>
  <c r="BK227" i="7"/>
  <c r="BK96" i="9"/>
  <c r="BK137" i="2"/>
  <c r="J334" i="3"/>
  <c r="J94" i="3"/>
  <c r="J172" i="4"/>
  <c r="J311" i="5"/>
  <c r="BK212" i="5"/>
  <c r="J204" i="5"/>
  <c r="BK90" i="6"/>
  <c r="J142" i="7"/>
  <c r="J87" i="9"/>
  <c r="J128" i="2"/>
  <c r="BK235" i="3"/>
  <c r="J90" i="3"/>
  <c r="J249" i="4"/>
  <c r="J89" i="4"/>
  <c r="BK238" i="5"/>
  <c r="BK220" i="5"/>
  <c r="BK92" i="6"/>
  <c r="J157" i="7"/>
  <c r="BK286" i="5"/>
  <c r="BK98" i="5"/>
  <c r="BK99" i="6"/>
  <c r="J107" i="6"/>
  <c r="BK88" i="7"/>
  <c r="BK195" i="7"/>
  <c r="BK320" i="3"/>
  <c r="J268" i="3"/>
  <c r="J259" i="4"/>
  <c r="J221" i="4"/>
  <c r="J159" i="4"/>
  <c r="BK150" i="4"/>
  <c r="J253" i="5"/>
  <c r="BK148" i="5"/>
  <c r="J99" i="6"/>
  <c r="BK152" i="7"/>
  <c r="J89" i="8"/>
  <c r="J147" i="2"/>
  <c r="J300" i="3"/>
  <c r="J115" i="3"/>
  <c r="BK218" i="4"/>
  <c r="BK144" i="2"/>
  <c r="J273" i="3"/>
  <c r="J302" i="3"/>
  <c r="J148" i="3"/>
  <c r="J256" i="4"/>
  <c r="BK276" i="5"/>
  <c r="BK241" i="5"/>
  <c r="J316" i="5"/>
  <c r="J250" i="7"/>
  <c r="J253" i="7"/>
  <c r="BK117" i="9"/>
  <c r="BK128" i="2"/>
  <c r="J315" i="3"/>
  <c r="BK334" i="3"/>
  <c r="J305" i="3"/>
  <c r="BK176" i="4"/>
  <c r="J276" i="5"/>
  <c r="BK318" i="5"/>
  <c r="J130" i="7"/>
  <c r="BK267" i="7"/>
  <c r="J326" i="3"/>
  <c r="BK94" i="3"/>
  <c r="J233" i="4"/>
  <c r="BK144" i="5"/>
  <c r="J332" i="5"/>
  <c r="J156" i="5"/>
  <c r="J267" i="7"/>
  <c r="J122" i="8"/>
  <c r="J178" i="2"/>
  <c r="BK114" i="2"/>
  <c r="BK339" i="3"/>
  <c r="BK307" i="3"/>
  <c r="J134" i="3"/>
  <c r="BK163" i="4"/>
  <c r="BK316" i="5"/>
  <c r="J131" i="5"/>
  <c r="J260" i="7"/>
  <c r="BK189" i="7"/>
  <c r="BK220" i="3"/>
  <c r="J154" i="4"/>
  <c r="J238" i="4"/>
  <c r="BK322" i="5"/>
  <c r="J220" i="5"/>
  <c r="J92" i="6"/>
  <c r="J215" i="7"/>
  <c r="J100" i="9"/>
  <c r="J175" i="2"/>
  <c r="J93" i="2"/>
  <c r="J297" i="3"/>
  <c r="J180" i="3"/>
  <c r="BK305" i="3"/>
  <c r="BK207" i="4"/>
  <c r="BK238" i="4"/>
  <c r="BK259" i="4"/>
  <c r="J152" i="5"/>
  <c r="BK271" i="5"/>
  <c r="J241" i="5"/>
  <c r="J161" i="5"/>
  <c r="J152" i="7"/>
  <c r="BK178" i="7"/>
  <c r="BK85" i="8"/>
  <c r="BK273" i="3"/>
  <c r="J191" i="3"/>
  <c r="BK191" i="3"/>
  <c r="J252" i="4"/>
  <c r="J298" i="5"/>
  <c r="J226" i="5"/>
  <c r="J196" i="5"/>
  <c r="BK282" i="5"/>
  <c r="J85" i="6"/>
  <c r="J95" i="8"/>
  <c r="BK171" i="2"/>
  <c r="BK121" i="2"/>
  <c r="BK167" i="3"/>
  <c r="BK300" i="3"/>
  <c r="BK233" i="4"/>
  <c r="BK100" i="9"/>
  <c r="BK224" i="3"/>
  <c r="BK207" i="3"/>
  <c r="J160" i="3"/>
  <c r="BK183" i="3"/>
  <c r="J163" i="4"/>
  <c r="J206" i="7"/>
  <c r="BK91" i="9"/>
  <c r="J104" i="2"/>
  <c r="BK202" i="3"/>
  <c r="BK323" i="3"/>
  <c r="J259" i="3"/>
  <c r="BK256" i="4"/>
  <c r="BK328" i="5"/>
  <c r="J200" i="5"/>
  <c r="BK340" i="5"/>
  <c r="J242" i="7"/>
  <c r="J139" i="7"/>
  <c r="J171" i="2"/>
  <c r="BK90" i="2"/>
  <c r="BK229" i="3"/>
  <c r="BK192" i="4"/>
  <c r="J94" i="4"/>
  <c r="J111" i="5"/>
  <c r="J286" i="5"/>
  <c r="J88" i="6"/>
  <c r="J223" i="7"/>
  <c r="BK95" i="8"/>
  <c r="BK157" i="2"/>
  <c r="J86" i="2"/>
  <c r="J279" i="3"/>
  <c r="J245" i="3"/>
  <c r="BK186" i="4"/>
  <c r="J322" i="5"/>
  <c r="BK293" i="5"/>
  <c r="J104" i="6"/>
  <c r="J107" i="7"/>
  <c r="J240" i="3"/>
  <c r="BK252" i="4"/>
  <c r="BK204" i="4"/>
  <c r="BK147" i="4"/>
  <c r="BK257" i="5"/>
  <c r="J128" i="5"/>
  <c r="J146" i="7"/>
  <c r="J232" i="7"/>
  <c r="BK116" i="8"/>
  <c r="BK141" i="2"/>
  <c r="BK107" i="2"/>
  <c r="J323" i="3"/>
  <c r="J283" i="3"/>
  <c r="J96" i="9"/>
  <c r="J224" i="3"/>
  <c r="J150" i="4"/>
  <c r="J207" i="4"/>
  <c r="BK111" i="5"/>
  <c r="BK178" i="5"/>
  <c r="J115" i="7"/>
  <c r="J105" i="8"/>
  <c r="J165" i="2"/>
  <c r="J110" i="2"/>
  <c r="J235" i="3"/>
  <c r="J154" i="2"/>
  <c r="BK297" i="3"/>
  <c r="J339" i="3"/>
  <c r="BK310" i="3"/>
  <c r="BK172" i="4"/>
  <c r="J245" i="5"/>
  <c r="BK245" i="5"/>
  <c r="J340" i="5"/>
  <c r="BK215" i="7"/>
  <c r="J85" i="8"/>
  <c r="J144" i="2"/>
  <c r="BK283" i="3"/>
  <c r="BK97" i="3"/>
  <c r="BK143" i="3"/>
  <c r="J97" i="3"/>
  <c r="J112" i="4"/>
  <c r="J212" i="5"/>
  <c r="BK107" i="6"/>
  <c r="BK242" i="7"/>
  <c r="J112" i="8"/>
  <c r="J102" i="9"/>
  <c r="BK110" i="2"/>
  <c r="J210" i="3"/>
  <c r="J215" i="3"/>
  <c r="BK213" i="4"/>
  <c r="BK298" i="5"/>
  <c r="J209" i="5"/>
  <c r="BK337" i="5"/>
  <c r="J195" i="7"/>
  <c r="J116" i="8"/>
  <c r="BK168" i="2"/>
  <c r="BK104" i="2"/>
  <c r="BK279" i="3"/>
  <c r="J289" i="3"/>
  <c r="J228" i="4"/>
  <c r="BK204" i="5"/>
  <c r="BK253" i="5"/>
  <c r="J140" i="5"/>
  <c r="BK161" i="7"/>
  <c r="BK142" i="7"/>
  <c r="J331" i="3"/>
  <c r="J204" i="4"/>
  <c r="BK138" i="4"/>
  <c r="J266" i="5"/>
  <c r="BK166" i="5"/>
  <c r="J148" i="5"/>
  <c r="BK202" i="7"/>
  <c r="J109" i="8"/>
  <c r="J186" i="4"/>
  <c r="BK179" i="4"/>
  <c r="BK192" i="5"/>
  <c r="BK232" i="5"/>
  <c r="BK306" i="5"/>
  <c r="BK266" i="5"/>
  <c r="J181" i="5"/>
  <c r="BK261" i="5"/>
  <c r="BK104" i="6"/>
  <c r="BK96" i="6"/>
  <c r="BK253" i="7"/>
  <c r="BK146" i="7"/>
  <c r="BK210" i="7"/>
  <c r="BK237" i="7"/>
  <c r="BK87" i="8"/>
  <c r="BK101" i="8"/>
  <c r="J94" i="9"/>
  <c r="BK178" i="2"/>
  <c r="J107" i="2"/>
  <c r="AS54" i="1"/>
  <c r="BK174" i="5"/>
  <c r="BK96" i="7"/>
  <c r="BK220" i="7"/>
  <c r="BK175" i="2"/>
  <c r="J114" i="2"/>
  <c r="BK240" i="3"/>
  <c r="BK259" i="3"/>
  <c r="BK295" i="3"/>
  <c r="BK112" i="4"/>
  <c r="BK152" i="5"/>
  <c r="J178" i="5"/>
  <c r="BK88" i="6"/>
  <c r="J135" i="7"/>
  <c r="BK112" i="8"/>
  <c r="J161" i="2"/>
  <c r="F37" i="2"/>
  <c r="BK176" i="3"/>
  <c r="BK143" i="4"/>
  <c r="BK161" i="5"/>
  <c r="BK226" i="5"/>
  <c r="BK101" i="6"/>
  <c r="BK135" i="7"/>
  <c r="BK312" i="3"/>
  <c r="J167" i="3"/>
  <c r="J138" i="4"/>
  <c r="J232" i="5"/>
  <c r="J144" i="5"/>
  <c r="J289" i="5"/>
  <c r="J178" i="7"/>
  <c r="BK157" i="7"/>
  <c r="BK108" i="9"/>
  <c r="T140" i="2" l="1"/>
  <c r="P234" i="3"/>
  <c r="R278" i="3"/>
  <c r="T88" i="4"/>
  <c r="R185" i="4"/>
  <c r="P227" i="4"/>
  <c r="P93" i="5"/>
  <c r="R252" i="5"/>
  <c r="R281" i="5"/>
  <c r="BK321" i="5"/>
  <c r="J321" i="5"/>
  <c r="J70" i="5"/>
  <c r="R84" i="6"/>
  <c r="R83" i="6"/>
  <c r="R82" i="6"/>
  <c r="T87" i="7"/>
  <c r="T86" i="7" s="1"/>
  <c r="T85" i="7" s="1"/>
  <c r="T188" i="7"/>
  <c r="R259" i="7"/>
  <c r="BK86" i="9"/>
  <c r="J86" i="9"/>
  <c r="J61" i="9" s="1"/>
  <c r="T85" i="2"/>
  <c r="BK120" i="2"/>
  <c r="J120" i="2"/>
  <c r="J62" i="2" s="1"/>
  <c r="R89" i="3"/>
  <c r="T234" i="3"/>
  <c r="R267" i="3"/>
  <c r="P314" i="3"/>
  <c r="BK198" i="4"/>
  <c r="J198" i="4"/>
  <c r="J63" i="4"/>
  <c r="T227" i="4"/>
  <c r="BK93" i="5"/>
  <c r="J93" i="5"/>
  <c r="J61" i="5"/>
  <c r="BK225" i="5"/>
  <c r="J225" i="5"/>
  <c r="J63" i="5"/>
  <c r="T292" i="5"/>
  <c r="P315" i="5"/>
  <c r="BK331" i="5"/>
  <c r="J331" i="5"/>
  <c r="J71" i="5"/>
  <c r="R214" i="7"/>
  <c r="R85" i="2"/>
  <c r="R120" i="2"/>
  <c r="T89" i="3"/>
  <c r="BK267" i="3"/>
  <c r="J267" i="3"/>
  <c r="J64" i="3"/>
  <c r="T267" i="3"/>
  <c r="R314" i="3"/>
  <c r="P88" i="4"/>
  <c r="P185" i="4"/>
  <c r="BK227" i="4"/>
  <c r="J227" i="4" s="1"/>
  <c r="J64" i="4" s="1"/>
  <c r="T248" i="4"/>
  <c r="R93" i="5"/>
  <c r="P252" i="5"/>
  <c r="BK281" i="5"/>
  <c r="J281" i="5" s="1"/>
  <c r="J65" i="5" s="1"/>
  <c r="T321" i="5"/>
  <c r="BK87" i="7"/>
  <c r="J87" i="7" s="1"/>
  <c r="J61" i="7" s="1"/>
  <c r="BK188" i="7"/>
  <c r="J188" i="7"/>
  <c r="J62" i="7" s="1"/>
  <c r="R188" i="7"/>
  <c r="BK259" i="7"/>
  <c r="J259" i="7"/>
  <c r="J64" i="7" s="1"/>
  <c r="BK84" i="8"/>
  <c r="J84" i="8" s="1"/>
  <c r="J61" i="8" s="1"/>
  <c r="P99" i="9"/>
  <c r="BK85" i="2"/>
  <c r="J85" i="2" s="1"/>
  <c r="J61" i="2" s="1"/>
  <c r="P120" i="2"/>
  <c r="R234" i="3"/>
  <c r="P278" i="3"/>
  <c r="BK185" i="4"/>
  <c r="J185" i="4" s="1"/>
  <c r="J62" i="4" s="1"/>
  <c r="T185" i="4"/>
  <c r="R227" i="4"/>
  <c r="T184" i="5"/>
  <c r="R225" i="5"/>
  <c r="R292" i="5"/>
  <c r="R315" i="5"/>
  <c r="P331" i="5"/>
  <c r="T84" i="6"/>
  <c r="T83" i="6" s="1"/>
  <c r="T82" i="6" s="1"/>
  <c r="P105" i="9"/>
  <c r="R140" i="2"/>
  <c r="T314" i="3"/>
  <c r="T198" i="4"/>
  <c r="R248" i="4"/>
  <c r="P184" i="5"/>
  <c r="P225" i="5"/>
  <c r="BK292" i="5"/>
  <c r="J292" i="5" s="1"/>
  <c r="J66" i="5" s="1"/>
  <c r="R321" i="5"/>
  <c r="P84" i="6"/>
  <c r="P83" i="6" s="1"/>
  <c r="P82" i="6" s="1"/>
  <c r="AU59" i="1" s="1"/>
  <c r="P87" i="7"/>
  <c r="P188" i="7"/>
  <c r="T84" i="8"/>
  <c r="T83" i="8" s="1"/>
  <c r="T82" i="8" s="1"/>
  <c r="R86" i="9"/>
  <c r="T105" i="9"/>
  <c r="BK140" i="2"/>
  <c r="J140" i="2"/>
  <c r="J63" i="2" s="1"/>
  <c r="BK234" i="3"/>
  <c r="J234" i="3" s="1"/>
  <c r="J63" i="3" s="1"/>
  <c r="P267" i="3"/>
  <c r="BK314" i="3"/>
  <c r="J314" i="3" s="1"/>
  <c r="J66" i="3" s="1"/>
  <c r="R88" i="4"/>
  <c r="R198" i="4"/>
  <c r="R87" i="4" s="1"/>
  <c r="R86" i="4" s="1"/>
  <c r="P248" i="4"/>
  <c r="BK184" i="5"/>
  <c r="J184" i="5" s="1"/>
  <c r="J62" i="5" s="1"/>
  <c r="BK252" i="5"/>
  <c r="J252" i="5"/>
  <c r="J64" i="5" s="1"/>
  <c r="P292" i="5"/>
  <c r="BK315" i="5"/>
  <c r="J315" i="5"/>
  <c r="J69" i="5" s="1"/>
  <c r="R331" i="5"/>
  <c r="BK84" i="6"/>
  <c r="P214" i="7"/>
  <c r="P259" i="7"/>
  <c r="P84" i="8"/>
  <c r="P83" i="8" s="1"/>
  <c r="P82" i="8" s="1"/>
  <c r="AU61" i="1" s="1"/>
  <c r="T86" i="9"/>
  <c r="T99" i="9"/>
  <c r="BK111" i="9"/>
  <c r="J111" i="9" s="1"/>
  <c r="J64" i="9" s="1"/>
  <c r="P111" i="9"/>
  <c r="P85" i="2"/>
  <c r="T120" i="2"/>
  <c r="BK89" i="3"/>
  <c r="J89" i="3" s="1"/>
  <c r="J61" i="3" s="1"/>
  <c r="BK278" i="3"/>
  <c r="J278" i="3"/>
  <c r="J65" i="3" s="1"/>
  <c r="R184" i="5"/>
  <c r="T225" i="5"/>
  <c r="P281" i="5"/>
  <c r="P321" i="5"/>
  <c r="R87" i="7"/>
  <c r="R86" i="7" s="1"/>
  <c r="R85" i="7" s="1"/>
  <c r="BK214" i="7"/>
  <c r="J214" i="7"/>
  <c r="J63" i="7" s="1"/>
  <c r="T259" i="7"/>
  <c r="R84" i="8"/>
  <c r="R83" i="8"/>
  <c r="R82" i="8" s="1"/>
  <c r="BK99" i="9"/>
  <c r="J99" i="9" s="1"/>
  <c r="J62" i="9" s="1"/>
  <c r="BK105" i="9"/>
  <c r="J105" i="9"/>
  <c r="J63" i="9" s="1"/>
  <c r="R111" i="9"/>
  <c r="P140" i="2"/>
  <c r="P89" i="3"/>
  <c r="P88" i="3" s="1"/>
  <c r="P87" i="3" s="1"/>
  <c r="AU56" i="1" s="1"/>
  <c r="T278" i="3"/>
  <c r="BK88" i="4"/>
  <c r="J88" i="4"/>
  <c r="J61" i="4" s="1"/>
  <c r="P198" i="4"/>
  <c r="BK248" i="4"/>
  <c r="J248" i="4"/>
  <c r="J65" i="4" s="1"/>
  <c r="T93" i="5"/>
  <c r="T252" i="5"/>
  <c r="T281" i="5"/>
  <c r="T315" i="5"/>
  <c r="T331" i="5"/>
  <c r="T214" i="7"/>
  <c r="P86" i="9"/>
  <c r="P85" i="9" s="1"/>
  <c r="P84" i="9" s="1"/>
  <c r="AU62" i="1" s="1"/>
  <c r="R99" i="9"/>
  <c r="R105" i="9"/>
  <c r="T111" i="9"/>
  <c r="BK338" i="3"/>
  <c r="J338" i="3"/>
  <c r="J67" i="3" s="1"/>
  <c r="BK261" i="4"/>
  <c r="J261" i="4" s="1"/>
  <c r="J66" i="4" s="1"/>
  <c r="BK121" i="8"/>
  <c r="J121" i="8"/>
  <c r="J62" i="8" s="1"/>
  <c r="BK270" i="7"/>
  <c r="J270" i="7" s="1"/>
  <c r="J65" i="7" s="1"/>
  <c r="BK310" i="5"/>
  <c r="J310" i="5"/>
  <c r="J67" i="5" s="1"/>
  <c r="BK223" i="3"/>
  <c r="J223" i="3" s="1"/>
  <c r="J62" i="3" s="1"/>
  <c r="BK106" i="6"/>
  <c r="J106" i="6"/>
  <c r="J62" i="6" s="1"/>
  <c r="J78" i="9"/>
  <c r="BE96" i="9"/>
  <c r="BE117" i="9"/>
  <c r="E74" i="9"/>
  <c r="BE94" i="9"/>
  <c r="BE91" i="9"/>
  <c r="BE102" i="9"/>
  <c r="F55" i="9"/>
  <c r="BE87" i="9"/>
  <c r="BE108" i="9"/>
  <c r="BE115" i="9"/>
  <c r="BE100" i="9"/>
  <c r="BE106" i="9"/>
  <c r="BE112" i="9"/>
  <c r="BK86" i="7"/>
  <c r="J86" i="7" s="1"/>
  <c r="J60" i="7" s="1"/>
  <c r="BE89" i="8"/>
  <c r="BE95" i="8"/>
  <c r="F55" i="8"/>
  <c r="BE87" i="8"/>
  <c r="AW61" i="1"/>
  <c r="E48" i="8"/>
  <c r="BE85" i="8"/>
  <c r="BE101" i="8"/>
  <c r="BE109" i="8"/>
  <c r="BE116" i="8"/>
  <c r="BE122" i="8"/>
  <c r="J52" i="8"/>
  <c r="BE119" i="8"/>
  <c r="BE105" i="8"/>
  <c r="BE112" i="8"/>
  <c r="BE130" i="7"/>
  <c r="BE210" i="7"/>
  <c r="BE227" i="7"/>
  <c r="E75" i="7"/>
  <c r="BE206" i="7"/>
  <c r="BE237" i="7"/>
  <c r="F82" i="7"/>
  <c r="BE88" i="7"/>
  <c r="BE123" i="7"/>
  <c r="BE146" i="7"/>
  <c r="BE152" i="7"/>
  <c r="BE171" i="7"/>
  <c r="BE178" i="7"/>
  <c r="BE185" i="7"/>
  <c r="BE189" i="7"/>
  <c r="BE250" i="7"/>
  <c r="BE135" i="7"/>
  <c r="BE157" i="7"/>
  <c r="BE161" i="7"/>
  <c r="BE202" i="7"/>
  <c r="BE271" i="7"/>
  <c r="BE96" i="7"/>
  <c r="BE107" i="7"/>
  <c r="BE142" i="7"/>
  <c r="BE220" i="7"/>
  <c r="J84" i="6"/>
  <c r="J61" i="6"/>
  <c r="BE139" i="7"/>
  <c r="BE232" i="7"/>
  <c r="J52" i="7"/>
  <c r="BE115" i="7"/>
  <c r="BE195" i="7"/>
  <c r="BE260" i="7"/>
  <c r="BE267" i="7"/>
  <c r="BE198" i="7"/>
  <c r="BE215" i="7"/>
  <c r="BE223" i="7"/>
  <c r="BE242" i="7"/>
  <c r="BE253" i="7"/>
  <c r="BE85" i="6"/>
  <c r="BE90" i="6"/>
  <c r="BE94" i="6"/>
  <c r="F55" i="6"/>
  <c r="BE107" i="6"/>
  <c r="BE88" i="6"/>
  <c r="J52" i="6"/>
  <c r="BE92" i="6"/>
  <c r="BE99" i="6"/>
  <c r="E48" i="6"/>
  <c r="BE104" i="6"/>
  <c r="BK92" i="5"/>
  <c r="J92" i="5" s="1"/>
  <c r="J60" i="5" s="1"/>
  <c r="BE96" i="6"/>
  <c r="BE101" i="6"/>
  <c r="BE337" i="5"/>
  <c r="BE340" i="5"/>
  <c r="J52" i="5"/>
  <c r="BE166" i="5"/>
  <c r="BE174" i="5"/>
  <c r="BE185" i="5"/>
  <c r="E81" i="5"/>
  <c r="BE144" i="5"/>
  <c r="BE200" i="5"/>
  <c r="BE232" i="5"/>
  <c r="BE245" i="5"/>
  <c r="BE271" i="5"/>
  <c r="BE276" i="5"/>
  <c r="BE322" i="5"/>
  <c r="BE316" i="5"/>
  <c r="F55" i="5"/>
  <c r="BE178" i="5"/>
  <c r="BE192" i="5"/>
  <c r="BE196" i="5"/>
  <c r="BE212" i="5"/>
  <c r="BE217" i="5"/>
  <c r="BE257" i="5"/>
  <c r="BE286" i="5"/>
  <c r="BE293" i="5"/>
  <c r="BE298" i="5"/>
  <c r="BE306" i="5"/>
  <c r="BE318" i="5"/>
  <c r="BE325" i="5"/>
  <c r="BE125" i="5"/>
  <c r="BE131" i="5"/>
  <c r="BE152" i="5"/>
  <c r="BE161" i="5"/>
  <c r="BE204" i="5"/>
  <c r="BE238" i="5"/>
  <c r="BE266" i="5"/>
  <c r="BE282" i="5"/>
  <c r="BE296" i="5"/>
  <c r="BE302" i="5"/>
  <c r="BE128" i="5"/>
  <c r="BE135" i="5"/>
  <c r="BE148" i="5"/>
  <c r="BE156" i="5"/>
  <c r="BE181" i="5"/>
  <c r="BE209" i="5"/>
  <c r="BE220" i="5"/>
  <c r="BE241" i="5"/>
  <c r="BE249" i="5"/>
  <c r="BE253" i="5"/>
  <c r="BE311" i="5"/>
  <c r="BE332" i="5"/>
  <c r="BE94" i="5"/>
  <c r="BE98" i="5"/>
  <c r="BE111" i="5"/>
  <c r="BE140" i="5"/>
  <c r="BE189" i="5"/>
  <c r="BE226" i="5"/>
  <c r="BE261" i="5"/>
  <c r="BE289" i="5"/>
  <c r="BE300" i="5"/>
  <c r="BE328" i="5"/>
  <c r="F55" i="4"/>
  <c r="BE143" i="4"/>
  <c r="BE154" i="4"/>
  <c r="BE159" i="4"/>
  <c r="J80" i="4"/>
  <c r="BE103" i="4"/>
  <c r="BE121" i="4"/>
  <c r="BE130" i="4"/>
  <c r="BE168" i="4"/>
  <c r="BE172" i="4"/>
  <c r="BE213" i="4"/>
  <c r="BE252" i="4"/>
  <c r="BE256" i="4"/>
  <c r="BE259" i="4"/>
  <c r="BE179" i="4"/>
  <c r="BE199" i="4"/>
  <c r="BE218" i="4"/>
  <c r="BE249" i="4"/>
  <c r="BE262" i="4"/>
  <c r="E48" i="4"/>
  <c r="BE112" i="4"/>
  <c r="BE163" i="4"/>
  <c r="BE192" i="4"/>
  <c r="BE207" i="4"/>
  <c r="BE221" i="4"/>
  <c r="BE89" i="4"/>
  <c r="BE138" i="4"/>
  <c r="BE147" i="4"/>
  <c r="BE150" i="4"/>
  <c r="BE233" i="4"/>
  <c r="BE94" i="4"/>
  <c r="BE176" i="4"/>
  <c r="BE186" i="4"/>
  <c r="BE204" i="4"/>
  <c r="BE228" i="4"/>
  <c r="BE238" i="4"/>
  <c r="BK84" i="2"/>
  <c r="J84" i="2"/>
  <c r="J60" i="2" s="1"/>
  <c r="F55" i="3"/>
  <c r="BE90" i="3"/>
  <c r="BE187" i="3"/>
  <c r="BE191" i="3"/>
  <c r="BE254" i="3"/>
  <c r="BE262" i="3"/>
  <c r="BE273" i="3"/>
  <c r="BE289" i="3"/>
  <c r="BE300" i="3"/>
  <c r="BE310" i="3"/>
  <c r="BE320" i="3"/>
  <c r="E48" i="3"/>
  <c r="BE292" i="3"/>
  <c r="BE97" i="3"/>
  <c r="BE115" i="3"/>
  <c r="BE125" i="3"/>
  <c r="BE134" i="3"/>
  <c r="BE143" i="3"/>
  <c r="BE224" i="3"/>
  <c r="BE259" i="3"/>
  <c r="BE286" i="3"/>
  <c r="BE295" i="3"/>
  <c r="BE334" i="3"/>
  <c r="BE160" i="3"/>
  <c r="BE167" i="3"/>
  <c r="BE172" i="3"/>
  <c r="BE202" i="3"/>
  <c r="BE207" i="3"/>
  <c r="BE240" i="3"/>
  <c r="BE245" i="3"/>
  <c r="BE297" i="3"/>
  <c r="BE312" i="3"/>
  <c r="BE315" i="3"/>
  <c r="BE323" i="3"/>
  <c r="BE326" i="3"/>
  <c r="BE331" i="3"/>
  <c r="BE94" i="3"/>
  <c r="BE276" i="3"/>
  <c r="BE302" i="3"/>
  <c r="J52" i="3"/>
  <c r="BE176" i="3"/>
  <c r="BE180" i="3"/>
  <c r="BE183" i="3"/>
  <c r="BE220" i="3"/>
  <c r="BE268" i="3"/>
  <c r="BE279" i="3"/>
  <c r="BE283" i="3"/>
  <c r="BE339" i="3"/>
  <c r="BE105" i="3"/>
  <c r="BE148" i="3"/>
  <c r="BE151" i="3"/>
  <c r="BE210" i="3"/>
  <c r="BE215" i="3"/>
  <c r="BE229" i="3"/>
  <c r="BE235" i="3"/>
  <c r="BE305" i="3"/>
  <c r="BE307" i="3"/>
  <c r="BA55" i="1"/>
  <c r="BB55" i="1"/>
  <c r="BC55" i="1"/>
  <c r="AW55" i="1"/>
  <c r="E48" i="2"/>
  <c r="J52" i="2"/>
  <c r="F55" i="2"/>
  <c r="BE86" i="2"/>
  <c r="BE90" i="2"/>
  <c r="BE93" i="2"/>
  <c r="BE104" i="2"/>
  <c r="BE107" i="2"/>
  <c r="BE110" i="2"/>
  <c r="BE114" i="2"/>
  <c r="BE117" i="2"/>
  <c r="BE121" i="2"/>
  <c r="BE128" i="2"/>
  <c r="BE133" i="2"/>
  <c r="BE137" i="2"/>
  <c r="BE141" i="2"/>
  <c r="BE144" i="2"/>
  <c r="BE147" i="2"/>
  <c r="BE150" i="2"/>
  <c r="BE154" i="2"/>
  <c r="BE157" i="2"/>
  <c r="BE161" i="2"/>
  <c r="BE165" i="2"/>
  <c r="BE168" i="2"/>
  <c r="BE171" i="2"/>
  <c r="BE175" i="2"/>
  <c r="BE178" i="2"/>
  <c r="BD55" i="1"/>
  <c r="F36" i="4"/>
  <c r="BC57" i="1"/>
  <c r="F35" i="5"/>
  <c r="BB58" i="1"/>
  <c r="F34" i="7"/>
  <c r="BA60" i="1"/>
  <c r="F34" i="9"/>
  <c r="BA62" i="1" s="1"/>
  <c r="F36" i="7"/>
  <c r="BC60" i="1"/>
  <c r="F35" i="7"/>
  <c r="BB60" i="1" s="1"/>
  <c r="F37" i="8"/>
  <c r="BD61" i="1" s="1"/>
  <c r="F36" i="6"/>
  <c r="BC59" i="1" s="1"/>
  <c r="F37" i="7"/>
  <c r="BD60" i="1"/>
  <c r="F35" i="8"/>
  <c r="BB61" i="1" s="1"/>
  <c r="F37" i="3"/>
  <c r="BD56" i="1"/>
  <c r="J34" i="6"/>
  <c r="AW59" i="1" s="1"/>
  <c r="F35" i="6"/>
  <c r="BB59" i="1"/>
  <c r="J34" i="7"/>
  <c r="AW60" i="1" s="1"/>
  <c r="F34" i="3"/>
  <c r="BA56" i="1"/>
  <c r="F37" i="4"/>
  <c r="BD57" i="1" s="1"/>
  <c r="F35" i="4"/>
  <c r="BB57" i="1"/>
  <c r="J34" i="4"/>
  <c r="AW57" i="1" s="1"/>
  <c r="F37" i="9"/>
  <c r="BD62" i="1"/>
  <c r="F37" i="5"/>
  <c r="BD58" i="1" s="1"/>
  <c r="F35" i="3"/>
  <c r="BB56" i="1"/>
  <c r="F36" i="5"/>
  <c r="BC58" i="1" s="1"/>
  <c r="J34" i="9"/>
  <c r="AW62" i="1" s="1"/>
  <c r="F36" i="3"/>
  <c r="BC56" i="1"/>
  <c r="J34" i="5"/>
  <c r="AW58" i="1" s="1"/>
  <c r="F34" i="5"/>
  <c r="BA58" i="1"/>
  <c r="F34" i="6"/>
  <c r="BA59" i="1" s="1"/>
  <c r="F36" i="9"/>
  <c r="BC62" i="1"/>
  <c r="F37" i="6"/>
  <c r="BD59" i="1" s="1"/>
  <c r="F35" i="9"/>
  <c r="BB62" i="1"/>
  <c r="F34" i="4"/>
  <c r="BA57" i="1" s="1"/>
  <c r="F36" i="8"/>
  <c r="BC61" i="1" s="1"/>
  <c r="J34" i="3"/>
  <c r="AW56" i="1" s="1"/>
  <c r="F34" i="8"/>
  <c r="BA61" i="1" s="1"/>
  <c r="BK87" i="4" l="1"/>
  <c r="J87" i="4" s="1"/>
  <c r="J60" i="4" s="1"/>
  <c r="BK88" i="3"/>
  <c r="BK87" i="3" s="1"/>
  <c r="J87" i="3" s="1"/>
  <c r="J30" i="3" s="1"/>
  <c r="T92" i="5"/>
  <c r="P87" i="4"/>
  <c r="P86" i="4" s="1"/>
  <c r="AU57" i="1" s="1"/>
  <c r="T314" i="5"/>
  <c r="P84" i="2"/>
  <c r="P83" i="2" s="1"/>
  <c r="AU55" i="1" s="1"/>
  <c r="R85" i="9"/>
  <c r="R84" i="9"/>
  <c r="R314" i="5"/>
  <c r="T85" i="9"/>
  <c r="T84" i="9"/>
  <c r="T88" i="3"/>
  <c r="T87" i="3" s="1"/>
  <c r="P86" i="7"/>
  <c r="P85" i="7"/>
  <c r="AU60" i="1"/>
  <c r="T84" i="2"/>
  <c r="T83" i="2"/>
  <c r="T87" i="4"/>
  <c r="T86" i="4"/>
  <c r="BK83" i="6"/>
  <c r="BK82" i="6"/>
  <c r="J82" i="6"/>
  <c r="J59" i="6"/>
  <c r="R92" i="5"/>
  <c r="R91" i="5"/>
  <c r="R84" i="2"/>
  <c r="R83" i="2"/>
  <c r="P314" i="5"/>
  <c r="P92" i="5"/>
  <c r="P91" i="5"/>
  <c r="AU58" i="1"/>
  <c r="BK83" i="8"/>
  <c r="BK82" i="8"/>
  <c r="J82" i="8"/>
  <c r="J59" i="8" s="1"/>
  <c r="R88" i="3"/>
  <c r="R87" i="3"/>
  <c r="BK314" i="5"/>
  <c r="J314" i="5"/>
  <c r="J68" i="5" s="1"/>
  <c r="BK85" i="9"/>
  <c r="J85" i="9"/>
  <c r="J60" i="9"/>
  <c r="BK85" i="7"/>
  <c r="J85" i="7"/>
  <c r="J59" i="7"/>
  <c r="BK91" i="5"/>
  <c r="J91" i="5" s="1"/>
  <c r="J59" i="5" s="1"/>
  <c r="BK86" i="4"/>
  <c r="J86" i="4"/>
  <c r="J30" i="4" s="1"/>
  <c r="AG57" i="1" s="1"/>
  <c r="AG56" i="1"/>
  <c r="J59" i="3"/>
  <c r="J88" i="3"/>
  <c r="J60" i="3"/>
  <c r="BK83" i="2"/>
  <c r="J83" i="2"/>
  <c r="J33" i="3"/>
  <c r="AV56" i="1"/>
  <c r="AT56" i="1" s="1"/>
  <c r="AN56" i="1" s="1"/>
  <c r="F33" i="6"/>
  <c r="AZ59" i="1"/>
  <c r="BD54" i="1"/>
  <c r="W33" i="1"/>
  <c r="F33" i="7"/>
  <c r="AZ60" i="1"/>
  <c r="F33" i="3"/>
  <c r="AZ56" i="1"/>
  <c r="J33" i="9"/>
  <c r="AV62" i="1"/>
  <c r="AT62" i="1" s="1"/>
  <c r="F33" i="9"/>
  <c r="AZ62" i="1" s="1"/>
  <c r="J33" i="4"/>
  <c r="AV57" i="1" s="1"/>
  <c r="AT57" i="1" s="1"/>
  <c r="J30" i="2"/>
  <c r="AG55" i="1"/>
  <c r="F33" i="8"/>
  <c r="AZ61" i="1"/>
  <c r="BA54" i="1"/>
  <c r="W30" i="1"/>
  <c r="BC54" i="1"/>
  <c r="W32" i="1"/>
  <c r="J33" i="7"/>
  <c r="AV60" i="1" s="1"/>
  <c r="AT60" i="1" s="1"/>
  <c r="J33" i="2"/>
  <c r="AV55" i="1" s="1"/>
  <c r="AT55" i="1" s="1"/>
  <c r="BB54" i="1"/>
  <c r="W31" i="1"/>
  <c r="F33" i="5"/>
  <c r="AZ58" i="1" s="1"/>
  <c r="J33" i="8"/>
  <c r="AV61" i="1" s="1"/>
  <c r="AT61" i="1" s="1"/>
  <c r="F33" i="2"/>
  <c r="AZ55" i="1" s="1"/>
  <c r="F33" i="4"/>
  <c r="AZ57" i="1" s="1"/>
  <c r="J33" i="6"/>
  <c r="AV59" i="1" s="1"/>
  <c r="AT59" i="1" s="1"/>
  <c r="J33" i="5"/>
  <c r="AV58" i="1" s="1"/>
  <c r="AT58" i="1" s="1"/>
  <c r="T91" i="5" l="1"/>
  <c r="BK84" i="9"/>
  <c r="J84" i="9"/>
  <c r="J83" i="8"/>
  <c r="J60" i="8" s="1"/>
  <c r="J83" i="6"/>
  <c r="J60" i="6"/>
  <c r="AN57" i="1"/>
  <c r="J59" i="4"/>
  <c r="J39" i="4"/>
  <c r="AN55" i="1"/>
  <c r="J39" i="3"/>
  <c r="J59" i="2"/>
  <c r="J39" i="2"/>
  <c r="AY54" i="1"/>
  <c r="AW54" i="1"/>
  <c r="AK30" i="1" s="1"/>
  <c r="AX54" i="1"/>
  <c r="J30" i="9"/>
  <c r="AG62" i="1"/>
  <c r="J30" i="7"/>
  <c r="AG60" i="1"/>
  <c r="AN60" i="1"/>
  <c r="AZ54" i="1"/>
  <c r="W29" i="1" s="1"/>
  <c r="J30" i="6"/>
  <c r="AG59" i="1"/>
  <c r="J30" i="8"/>
  <c r="AG61" i="1" s="1"/>
  <c r="J30" i="5"/>
  <c r="AG58" i="1"/>
  <c r="AN58" i="1"/>
  <c r="AU54" i="1"/>
  <c r="J39" i="9" l="1"/>
  <c r="J39" i="6"/>
  <c r="J39" i="8"/>
  <c r="J59" i="9"/>
  <c r="J39" i="7"/>
  <c r="J39" i="5"/>
  <c r="AN61" i="1"/>
  <c r="AN59" i="1"/>
  <c r="AN62" i="1"/>
  <c r="AV54" i="1"/>
  <c r="AK29" i="1" s="1"/>
  <c r="AG54" i="1"/>
  <c r="AK26" i="1" s="1"/>
  <c r="AK35" i="1" l="1"/>
  <c r="AT54" i="1"/>
  <c r="AN54" i="1" s="1"/>
</calcChain>
</file>

<file path=xl/sharedStrings.xml><?xml version="1.0" encoding="utf-8"?>
<sst xmlns="http://schemas.openxmlformats.org/spreadsheetml/2006/main" count="10390" uniqueCount="1522">
  <si>
    <t>Export Komplet</t>
  </si>
  <si>
    <t>VZ</t>
  </si>
  <si>
    <t>2.0</t>
  </si>
  <si>
    <t>ZAMOK</t>
  </si>
  <si>
    <t>False</t>
  </si>
  <si>
    <t>{779a5ac1-899e-4205-ab91-7b4a81822275}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</si>
  <si>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</si>
  <si>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</si>
  <si>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</si>
  <si>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</si>
  <si>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</si>
  <si>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</si>
  <si>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</si>
  <si>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</si>
  <si>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240621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</si>
  <si>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</si>
  <si>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</si>
  <si>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Lázeňský rybník,Mozartova ulice</t>
  </si>
  <si>
    <t>KSO:</t>
  </si>
  <si>
    <t/>
  </si>
  <si>
    <t>CC-CZ:</t>
  </si>
  <si>
    <t>Místo:</t>
  </si>
  <si>
    <t>Karlovy Vary</t>
  </si>
  <si>
    <t>Datum:</t>
  </si>
  <si>
    <t>21. 11. 2024</t>
  </si>
  <si>
    <t>Zadavatel:</t>
  </si>
  <si>
    <t>IČ:</t>
  </si>
  <si>
    <t>Statutární město Karlovy Vary,Moskevská 2035/21,K.</t>
  </si>
  <si>
    <t>DIČ:</t>
  </si>
  <si>
    <t>Uchazeč:</t>
  </si>
  <si>
    <t>Vyplň údaj</t>
  </si>
  <si>
    <t>Projektant:</t>
  </si>
  <si>
    <t>11386096</t>
  </si>
  <si>
    <t xml:space="preserve">Ing.Jan Šinták-I.P.R.E.,Kolová 2,362 14 </t>
  </si>
  <si>
    <t>True</t>
  </si>
  <si>
    <t>Zpracovatel:</t>
  </si>
  <si>
    <t>15707431</t>
  </si>
  <si>
    <t>Ing.Jana Handšuhová Smutná</t>
  </si>
  <si>
    <t>CZ5857250003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</si>
  <si>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</si>
  <si>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</si>
  <si>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</si>
  <si>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</si>
  <si>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</si>
  <si>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</si>
  <si>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</si>
  <si>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</si>
  <si>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</si>
  <si>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</si>
  <si>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</si>
  <si>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</si>
  <si>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</si>
  <si>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</si>
  <si>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</si>
  <si>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</si>
  <si>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</si>
  <si>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</si>
  <si>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</si>
  <si>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</si>
  <si>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</si>
  <si>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</si>
  <si>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</si>
  <si>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</si>
  <si>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</si>
  <si>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</si>
  <si>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</si>
  <si>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</si>
  <si>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</si>
  <si>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</si>
  <si>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</si>
  <si>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</si>
  <si>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</si>
  <si>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</si>
  <si>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</si>
  <si>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</si>
  <si>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</si>
  <si>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</si>
  <si>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</si>
  <si>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</si>
  <si>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</si>
  <si>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</si>
  <si>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Odbahnění rybníka a bourací práce</t>
  </si>
  <si>
    <t>STA</t>
  </si>
  <si>
    <t>1</t>
  </si>
  <si>
    <t>{92d86064-56d6-4491-9718-311b95af5a12}</t>
  </si>
  <si>
    <t>2</t>
  </si>
  <si>
    <t>02</t>
  </si>
  <si>
    <t>SO 02 Výpustní zařízení</t>
  </si>
  <si>
    <t>{b3063eec-1ef5-4511-9812-3f1619276dee}</t>
  </si>
  <si>
    <t>03</t>
  </si>
  <si>
    <t>SO 03 Zpevnění břehů rybníka</t>
  </si>
  <si>
    <t>{792b319f-3035-40e1-9956-f378ffde9063}</t>
  </si>
  <si>
    <t>04</t>
  </si>
  <si>
    <t>SO 04 Nátok</t>
  </si>
  <si>
    <t>{4f2b4004-ca80-4c43-ab51-e493ad6422b0}</t>
  </si>
  <si>
    <t>05</t>
  </si>
  <si>
    <t>SO 05 Rekonstrukce mobiliáře</t>
  </si>
  <si>
    <t>{b152a5ec-64c3-411f-99c4-dec7070626b5}</t>
  </si>
  <si>
    <t>06</t>
  </si>
  <si>
    <t>SO 06 Pěší cesty</t>
  </si>
  <si>
    <t>{e6bf86cc-4da6-4569-b1a3-957db17db09e}</t>
  </si>
  <si>
    <t>07</t>
  </si>
  <si>
    <t>SO 07 Návrh vegetačních úprav</t>
  </si>
  <si>
    <t>{92a91cdb-5288-4323-93c9-27d3dd092557}</t>
  </si>
  <si>
    <t>VRN</t>
  </si>
  <si>
    <t>Ostatní a vedlejší náklady</t>
  </si>
  <si>
    <t>VON</t>
  </si>
  <si>
    <t>{d957e7f7-3797-465f-addc-1fff772e0581}</t>
  </si>
  <si>
    <t>KRYCÍ LIST SOUPISU PRACÍ</t>
  </si>
  <si>
    <t>Objekt:</t>
  </si>
  <si>
    <t>01 - SO 01 Odbahnění rybníka a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</si>
  <si>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</si>
  <si>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</si>
  <si>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</si>
  <si>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</si>
  <si>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</si>
  <si>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</si>
  <si>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</si>
  <si>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</si>
  <si>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</si>
  <si>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</si>
  <si>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</si>
  <si>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</si>
  <si>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</si>
  <si>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</si>
  <si>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</si>
  <si>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</si>
  <si>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</si>
  <si>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</si>
  <si>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</si>
  <si>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</si>
  <si>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</si>
  <si>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</si>
  <si>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</si>
  <si>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</si>
  <si>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</si>
  <si>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</si>
  <si>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113107221</t>
  </si>
  <si>
    <t>Odstranění podkladu z kameniva drceného tl do 100 mm strojně pl přes 200 m2</t>
  </si>
  <si>
    <t>m2</t>
  </si>
  <si>
    <t>CS ÚRS 2024 02</t>
  </si>
  <si>
    <t>4</t>
  </si>
  <si>
    <t>-1410384672</t>
  </si>
  <si>
    <t>PP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</si>
  <si>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</si>
  <si>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Online PSC</t>
  </si>
  <si>
    <t>https://podminky.urs.cz/item/CS_URS_2024_02/113107221</t>
  </si>
  <si>
    <t>VV</t>
  </si>
  <si>
    <t>"D.01.1"279,3</t>
  </si>
  <si>
    <t>113107242</t>
  </si>
  <si>
    <t>Odstranění podkladu živičného tl přes 50 do 100 mm strojně pl přes 200 m2</t>
  </si>
  <si>
    <t>472957420</t>
  </si>
  <si>
    <t>Odstranění podkladů nebo krytů strojně plochy jednotlivě přes 200 m2 s přemístěním hmot na skládku na vzdálenost do 20 m nebo s naložením na dopravní prostředek živičných, o tl. vrstvy přes 50 do 100 mm</t>
  </si>
  <si>
    <t>https://podminky.urs.cz/item/CS_URS_2024_02/113107242</t>
  </si>
  <si>
    <t>3</t>
  </si>
  <si>
    <t>122703601</t>
  </si>
  <si>
    <t>Odstranění nánosů při únosnosti dna přes 15 do 40 kPa</t>
  </si>
  <si>
    <t>m3</t>
  </si>
  <si>
    <t>-588726592</t>
  </si>
  <si>
    <t>Odstranění nánosů z vypuštěných vodních nádrží nebo rybníků s uložením do hromad na vzdálenost do 20 m ve výkopišti při únosnosti dna přes 15 kPa do 40 kPa</t>
  </si>
  <si>
    <t>https://podminky.urs.cz/item/CS_URS_2024_02/122703601</t>
  </si>
  <si>
    <t>"D.01.2"</t>
  </si>
  <si>
    <t>"PŘ.1"1,21*(2,64+5,0/2)</t>
  </si>
  <si>
    <t>"PŘ.2"(1,21+1,85)/2*2,5+(1,85+1,37)/2*2,5</t>
  </si>
  <si>
    <t>"PŘ.3"(1,85+1,37)/2*2,5+(1,37+2,31)/2*2,5</t>
  </si>
  <si>
    <t>"PŘ.4"(1,37+2,31)/2*2,5+(2,31+3,76)/2*2,5</t>
  </si>
  <si>
    <t>"PŘ.5"(2,31+3,76)/2*2,5+(3,76+3,91)/2*2,5</t>
  </si>
  <si>
    <t>"PŘ.6"(3,76+3,91)/2*2,5+3,91*2,83</t>
  </si>
  <si>
    <t>Součet</t>
  </si>
  <si>
    <t>162253102</t>
  </si>
  <si>
    <t>Vodorovné přemístění nánosu z nádrží přes 20 do 40 m při únosnost dna přes 15 do 40 kPa</t>
  </si>
  <si>
    <t>1821618396</t>
  </si>
  <si>
    <t>Vodorovné přemístění nánosu z vodních nádrží nebo rybníků s vyklopením a hrubým urovnáním skládky při únosnosti dna přes 15 do 40 kPa, na vzdálenost přes 20 do 40 m</t>
  </si>
  <si>
    <t>https://podminky.urs.cz/item/CS_URS_2024_02/162253102</t>
  </si>
  <si>
    <t>5</t>
  </si>
  <si>
    <t>162751117</t>
  </si>
  <si>
    <t>Vodorovné přemístění přes 9 000 do 10000 m výkopku/sypaniny z horniny třídy těžitelnosti I skupiny 1 až 3</t>
  </si>
  <si>
    <t>-1291092191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</si>
  <si>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</si>
  <si>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https://podminky.urs.cz/item/CS_URS_2024_02/162751117</t>
  </si>
  <si>
    <t>6</t>
  </si>
  <si>
    <t>162751119</t>
  </si>
  <si>
    <t>Příplatek k vodorovnému přemístění výkopku/sypaniny z horniny třídy těžitelnosti I skupiny 1 až 3 ZKD 1000 m přes 10000 m</t>
  </si>
  <si>
    <t>-2075460579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</si>
  <si>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</si>
  <si>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https://podminky.urs.cz/item/CS_URS_2024_02/162751119</t>
  </si>
  <si>
    <t>72,71*42 'Přepočtené koeficientem množství</t>
  </si>
  <si>
    <t>7</t>
  </si>
  <si>
    <t>167151101</t>
  </si>
  <si>
    <t>Nakládání výkopku z hornin třídy těžitelnosti I skupiny 1 až 3 do 100 m3</t>
  </si>
  <si>
    <t>806689411</t>
  </si>
  <si>
    <t>Nakládání, skládání a překládání neulehlého výkopku nebo sypaniny strojně nakládání, množství do 100 m3, z horniny třídy těžitelnosti I, skupiny 1 až 3</t>
  </si>
  <si>
    <t>https://podminky.urs.cz/item/CS_URS_2024_02/167151101</t>
  </si>
  <si>
    <t>8</t>
  </si>
  <si>
    <t>11701387R</t>
  </si>
  <si>
    <t>Poplatek za uložení stavebního odpadu nebezpečný odpad kód 170503</t>
  </si>
  <si>
    <t>t</t>
  </si>
  <si>
    <t>R-položka</t>
  </si>
  <si>
    <t>927733776</t>
  </si>
  <si>
    <t>72,71*1,7 'Přepočtené koeficientem množství</t>
  </si>
  <si>
    <t>9</t>
  </si>
  <si>
    <t>Ostatní konstrukce a práce, bourání</t>
  </si>
  <si>
    <t>961044111</t>
  </si>
  <si>
    <t>Bourání základů z betonu prostého</t>
  </si>
  <si>
    <t>-986858383</t>
  </si>
  <si>
    <t>https://podminky.urs.cz/item/CS_URS_2024_02/961044111</t>
  </si>
  <si>
    <t>"D.01.1"</t>
  </si>
  <si>
    <t>"opevnění břehu"14,33</t>
  </si>
  <si>
    <t>"vtokový objekt-sokl"1,4</t>
  </si>
  <si>
    <t>10</t>
  </si>
  <si>
    <t>961055111</t>
  </si>
  <si>
    <t>Bourání základů ze ŽB</t>
  </si>
  <si>
    <t>336450633</t>
  </si>
  <si>
    <t>Bourání základů z betonu železového</t>
  </si>
  <si>
    <t>https://podminky.urs.cz/item/CS_URS_2024_02/961055111</t>
  </si>
  <si>
    <t>"požerák"2,9</t>
  </si>
  <si>
    <t>11</t>
  </si>
  <si>
    <t>966001211</t>
  </si>
  <si>
    <t>Odstranění lavičky stabilní zabetonované</t>
  </si>
  <si>
    <t>kus</t>
  </si>
  <si>
    <t>-2140666393</t>
  </si>
  <si>
    <t>Odstranění lavičky parkové stabilní zabetonované</t>
  </si>
  <si>
    <t>https://podminky.urs.cz/item/CS_URS_2024_02/966001211</t>
  </si>
  <si>
    <t>"D.01.1"3+9</t>
  </si>
  <si>
    <t>966001311</t>
  </si>
  <si>
    <t>Odstranění odpadkového koše s betonovou patkou</t>
  </si>
  <si>
    <t>1331917431</t>
  </si>
  <si>
    <t>https://podminky.urs.cz/item/CS_URS_2024_02/966001311</t>
  </si>
  <si>
    <t>997</t>
  </si>
  <si>
    <t>Přesun sutě</t>
  </si>
  <si>
    <t>13</t>
  </si>
  <si>
    <t>997013861</t>
  </si>
  <si>
    <t>Poplatek za uložení stavebního odpadu na recyklační skládce (skládkovné) z prostého betonu kód odpadu 17 01 01</t>
  </si>
  <si>
    <t>-1891313576</t>
  </si>
  <si>
    <t>Poplatek za uložení stavebního odpadu na recyklační skládce (skládkovné) z prostého betonu zatříděného do Katalogu odpadů pod kódem 17 01 01</t>
  </si>
  <si>
    <t>https://podminky.urs.cz/item/CS_URS_2024_02/997013861</t>
  </si>
  <si>
    <t>14</t>
  </si>
  <si>
    <t>997013862</t>
  </si>
  <si>
    <t>Poplatek za uložení stavebního odpadu na recyklační skládce (skládkovné) z armovaného betonu kód odpadu 17 01 01</t>
  </si>
  <si>
    <t>-1162681853</t>
  </si>
  <si>
    <t>Poplatek za uložení stavebního odpadu na recyklační skládce (skládkovné) z armovaného betonu zatříděného do Katalogu odpadů pod kódem 17 01 01</t>
  </si>
  <si>
    <t>https://podminky.urs.cz/item/CS_URS_2024_02/997013862</t>
  </si>
  <si>
    <t>15</t>
  </si>
  <si>
    <t>997221551</t>
  </si>
  <si>
    <t>Vodorovná doprava suti ze sypkých materiálů do 1 km</t>
  </si>
  <si>
    <t>-1477755876</t>
  </si>
  <si>
    <t>Vodorovná doprava suti bez naložení, ale se složením a s hrubým urovnáním ze sypkých materiálů, na vzdálenost do 1 km</t>
  </si>
  <si>
    <t>https://podminky.urs.cz/item/CS_URS_2024_02/997221551</t>
  </si>
  <si>
    <t>16</t>
  </si>
  <si>
    <t>997221559</t>
  </si>
  <si>
    <t>Příplatek ZKD 1 km u vodorovné dopravy suti ze sypkých materiálů</t>
  </si>
  <si>
    <t>950315197</t>
  </si>
  <si>
    <t>Vodorovná doprava suti bez naložení, ale se složením a s hrubým urovnáním Příplatek k ceně za každý další započatý 1 km přes 1 km</t>
  </si>
  <si>
    <t>https://podminky.urs.cz/item/CS_URS_2024_02/997221559</t>
  </si>
  <si>
    <t>47,481*19 'Přepočtené koeficientem množství</t>
  </si>
  <si>
    <t>17</t>
  </si>
  <si>
    <t>997221561</t>
  </si>
  <si>
    <t>Vodorovná doprava suti z kusových materiálů do 1 km</t>
  </si>
  <si>
    <t>1105468055</t>
  </si>
  <si>
    <t>Vodorovná doprava suti bez naložení, ale se složením a s hrubým urovnáním z kusových materiálů, na vzdálenost do 1 km</t>
  </si>
  <si>
    <t>https://podminky.urs.cz/item/CS_URS_2024_02/997221561</t>
  </si>
  <si>
    <t>18</t>
  </si>
  <si>
    <t>997221569</t>
  </si>
  <si>
    <t>Příplatek ZKD 1 km u vodorovné dopravy suti z kusových materiálů</t>
  </si>
  <si>
    <t>2049315999</t>
  </si>
  <si>
    <t>https://podminky.urs.cz/item/CS_URS_2024_02/997221569</t>
  </si>
  <si>
    <t>61,466*19 'Přepočtené koeficientem množství</t>
  </si>
  <si>
    <t>19</t>
  </si>
  <si>
    <t>997221611</t>
  </si>
  <si>
    <t>Nakládání suti na dopravní prostředky pro vodorovnou dopravu</t>
  </si>
  <si>
    <t>-957250811</t>
  </si>
  <si>
    <t>Nakládání na dopravní prostředky pro vodorovnou dopravu suti</t>
  </si>
  <si>
    <t>https://podminky.urs.cz/item/CS_URS_2024_02/997221611</t>
  </si>
  <si>
    <t>47,481+61,446</t>
  </si>
  <si>
    <t>20</t>
  </si>
  <si>
    <t>997221873</t>
  </si>
  <si>
    <t>Poplatek za uložení na recyklační skládce (skládkovné) stavebního odpadu zeminy a kamení zatříděného do Katalogu odpadů pod kódem 17 05 04</t>
  </si>
  <si>
    <t>398035098</t>
  </si>
  <si>
    <t>Poplatek za uložení stavebního odpadu na recyklační skládce (skládkovné) zeminy a kamení zatříděného do Katalogu odpadů pod kódem 17 05 04</t>
  </si>
  <si>
    <t>https://podminky.urs.cz/item/CS_URS_2024_02/997221873</t>
  </si>
  <si>
    <t>997221875</t>
  </si>
  <si>
    <t>Poplatek za uložení na recyklační skládce (skládkovné) stavebního odpadu asfaltového bez obsahu dehtu zatříděného do Katalogu odpadů pod kódem 17 03 02</t>
  </si>
  <si>
    <t>-1846684031</t>
  </si>
  <si>
    <t>Poplatek za uložení stavebního odpadu na recyklační skládce (skládkovné) asfaltového bez obsahu dehtu zatříděného do Katalogu odpadů pod kódem 17 03 02</t>
  </si>
  <si>
    <t>https://podminky.urs.cz/item/CS_URS_2024_02/997221875</t>
  </si>
  <si>
    <t>22</t>
  </si>
  <si>
    <t>997321211</t>
  </si>
  <si>
    <t>Svislá doprava suti a vybouraných hmot v do 4 m</t>
  </si>
  <si>
    <t>-165430849</t>
  </si>
  <si>
    <t>Svislá doprava suti a vybouraných hmot s naložením do dopravního zařízení a s vyprázdněním dopravního zařízení na hromadu nebo do dopravního prostředku na výšku do 4 m</t>
  </si>
  <si>
    <t>https://podminky.urs.cz/item/CS_URS_2024_02/997321211</t>
  </si>
  <si>
    <t>31,46+6,96</t>
  </si>
  <si>
    <t>23</t>
  </si>
  <si>
    <t>997321511</t>
  </si>
  <si>
    <t>Vodorovná doprava suti a vybouraných hmot po suchu do 1 km</t>
  </si>
  <si>
    <t>-1095882643</t>
  </si>
  <si>
    <t>Vodorovná doprava suti a vybouraných hmot bez naložení, s vyložením a hrubým urovnáním po suchu, na vzdálenost do 1 km</t>
  </si>
  <si>
    <t>https://podminky.urs.cz/item/CS_URS_2024_02/997321511</t>
  </si>
  <si>
    <t>24</t>
  </si>
  <si>
    <t>997321519</t>
  </si>
  <si>
    <t>Příplatek ZKD 1 km vodorovné dopravy suti a vybouraných hmot po suchu</t>
  </si>
  <si>
    <t>1731544231</t>
  </si>
  <si>
    <t>Vodorovná doprava suti a vybouraných hmot bez naložení, s vyložením a hrubým urovnáním po suchu, na vzdálenost Příplatek k cenám za každý další započatý 1 km přes 1 km</t>
  </si>
  <si>
    <t>https://podminky.urs.cz/item/CS_URS_2024_02/997321519</t>
  </si>
  <si>
    <t>38,42*19 'Přepočtené koeficientem množství</t>
  </si>
  <si>
    <t>02 - SO 02 Výpustní zařízení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</si>
  <si>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</si>
  <si>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</si>
  <si>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</si>
  <si>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</si>
  <si>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998 - Přesun hmot</t>
  </si>
  <si>
    <t>115101201</t>
  </si>
  <si>
    <t>Čerpání vody na dopravní výšku do 10 m průměrný přítok do 500 l/min</t>
  </si>
  <si>
    <t>hod</t>
  </si>
  <si>
    <t>-1691553868</t>
  </si>
  <si>
    <t>Čerpání vody na dopravní výšku do 10 m s uvažovaným průměrným přítokem do 500 l/min</t>
  </si>
  <si>
    <t>https://podminky.urs.cz/item/CS_URS_2024_02/115101201</t>
  </si>
  <si>
    <t>20*12</t>
  </si>
  <si>
    <t>115101301</t>
  </si>
  <si>
    <t>Pohotovost čerpací soupravy pro dopravní výšku do 10 m přítok do 500 l/min</t>
  </si>
  <si>
    <t>den</t>
  </si>
  <si>
    <t>1795166979</t>
  </si>
  <si>
    <t>Pohotovost záložní čerpací soupravy pro dopravní výšku do 10 m s uvažovaným průměrným přítokem do 500 l/min</t>
  </si>
  <si>
    <t>https://podminky.urs.cz/item/CS_URS_2024_02/115101301</t>
  </si>
  <si>
    <t>121151103</t>
  </si>
  <si>
    <t>Sejmutí ornice plochy do 100 m2 tl vrstvy do 200 mm strojně</t>
  </si>
  <si>
    <t>1162419245</t>
  </si>
  <si>
    <t>Sejmutí ornice strojně při souvislé ploše do 100 m2, tl. vrstvy do 200 mm</t>
  </si>
  <si>
    <t>https://podminky.urs.cz/item/CS_URS_2024_02/121151103</t>
  </si>
  <si>
    <t>"D.1.02.1"</t>
  </si>
  <si>
    <t>2,0*2,0</t>
  </si>
  <si>
    <t>"D.1.02.4"</t>
  </si>
  <si>
    <t>9,6*1,3</t>
  </si>
  <si>
    <t>131251102</t>
  </si>
  <si>
    <t>Hloubení jam nezapažených v hornině třídy těžitelnosti I skupiny 3 objem do 50 m3 strojně</t>
  </si>
  <si>
    <t>-543955027</t>
  </si>
  <si>
    <t>Hloubení nezapažených jam a zářezů strojně s urovnáním dna do předepsaného profilu a spádu v hornině třídy těžitelnosti I skupiny 3 přes 20 do 50 m3</t>
  </si>
  <si>
    <t>https://podminky.urs.cz/item/CS_URS_2024_02/131251102</t>
  </si>
  <si>
    <t>"50%"</t>
  </si>
  <si>
    <t>"D.1.02.1-3"</t>
  </si>
  <si>
    <t>5,93*2,4</t>
  </si>
  <si>
    <t>1,1*(1,6*2+1,1*2+1,8)</t>
  </si>
  <si>
    <t>22,152*0,1</t>
  </si>
  <si>
    <t>-24,367*0,5</t>
  </si>
  <si>
    <t>131351102</t>
  </si>
  <si>
    <t>Hloubení jam nezapažených v hornině třídy těžitelnosti II skupiny 4 objem do 50 m3 strojně</t>
  </si>
  <si>
    <t>-2130788128</t>
  </si>
  <si>
    <t>Hloubení nezapažených jam a zářezů strojně s urovnáním dna do předepsaného profilu a spádu v hornině třídy těžitelnosti II skupiny 4 přes 20 do 50 m3</t>
  </si>
  <si>
    <t>https://podminky.urs.cz/item/CS_URS_2024_02/131351102</t>
  </si>
  <si>
    <t>132254202</t>
  </si>
  <si>
    <t>Hloubení zapažených rýh š do 2000 mm v hornině třídy těžitelnosti I skupiny 3 objem do 50 m3</t>
  </si>
  <si>
    <t>-829818947</t>
  </si>
  <si>
    <t>Hloubení zapažených rýh šířky přes 800 do 2 000 mm strojně s urovnáním dna do předepsaného profilu a spádu v hornině třídy těžitelnosti I skupiny 3 přes 20 do 50 m3</t>
  </si>
  <si>
    <t>https://podminky.urs.cz/item/CS_URS_2024_02/132254202</t>
  </si>
  <si>
    <t>1,3*(3,0+1,97)/2*9,6*1,1</t>
  </si>
  <si>
    <t>"rozšíření šachta"3,0*1,0*1,5*2</t>
  </si>
  <si>
    <t>-43,114*0,5</t>
  </si>
  <si>
    <t>132354202</t>
  </si>
  <si>
    <t>Hloubení zapažených rýh š do 2000 mm v hornině třídy těžitelnosti II skupiny 4 objem do 50 m3</t>
  </si>
  <si>
    <t>-543924432</t>
  </si>
  <si>
    <t>Hloubení zapažených rýh šířky přes 800 do 2 000 mm strojně s urovnáním dna do předepsaného profilu a spádu v hornině třídy těžitelnosti II skupiny 4 přes 20 do 50 m3</t>
  </si>
  <si>
    <t>https://podminky.urs.cz/item/CS_URS_2024_02/132354202</t>
  </si>
  <si>
    <t>151101102</t>
  </si>
  <si>
    <t>Zřízení příložného pažení a rozepření stěn rýh hl přes 2 do 4 m</t>
  </si>
  <si>
    <t>1344740555</t>
  </si>
  <si>
    <t>Zřízení pažení a rozepření stěn rýh pro podzemní vedení příložné pro jakoukoliv mezerovitost, hloubky přes 2 do 4 m</t>
  </si>
  <si>
    <t>https://podminky.urs.cz/item/CS_URS_2024_02/151101102</t>
  </si>
  <si>
    <t>2*(3,0+1,97)/2*9,6+3,0*1,5*2</t>
  </si>
  <si>
    <t>151101112</t>
  </si>
  <si>
    <t>Odstranění příložného pažení a rozepření stěn rýh hl přes 2 do 4 m</t>
  </si>
  <si>
    <t>-866330586</t>
  </si>
  <si>
    <t>Odstranění pažení a rozepření stěn rýh pro podzemní vedení s uložením materiálu na vzdálenost do 3 m od kraje výkopu příložné, hloubky přes 2 do 4 m</t>
  </si>
  <si>
    <t>https://podminky.urs.cz/item/CS_URS_2024_02/151101112</t>
  </si>
  <si>
    <t>162351103</t>
  </si>
  <si>
    <t>Vodorovné přemístění přes 50 do 500 m výkopku/sypaniny z horniny třídy těžitelnosti I skupiny 1 až 3</t>
  </si>
  <si>
    <t>-1463158014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</si>
  <si>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</si>
  <si>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https://podminky.urs.cz/item/CS_URS_2024_02/162351103</t>
  </si>
  <si>
    <t>"mezideponie zemina na zásyp"</t>
  </si>
  <si>
    <t>"tam"12,183+21,557</t>
  </si>
  <si>
    <t>"zpět"33,74</t>
  </si>
  <si>
    <t>"ornice tam"16,48*0,2</t>
  </si>
  <si>
    <t>"zpět"12,48*0,2</t>
  </si>
  <si>
    <t>162351123</t>
  </si>
  <si>
    <t>Vodorovné přemístění přes 50 do 500 m výkopku/sypaniny z hornin třídy těžitelnosti II skupiny 4 a 5</t>
  </si>
  <si>
    <t>-500897126</t>
  </si>
  <si>
    <t>Vodorovné přemístění výkopku nebo sypaniny po suchu na obvyklém dopravním prostředku, bez naložení výkopku, avšak se složením bez rozhrnutí z horniny třídy těžitelnosti II skupiny 4 a 5 na vzdálenost přes 50 do 500 m</t>
  </si>
  <si>
    <t>https://podminky.urs.cz/item/CS_URS_2024_02/162351123</t>
  </si>
  <si>
    <t>"zemina na zásyp"</t>
  </si>
  <si>
    <t>44,718-33,74</t>
  </si>
  <si>
    <t>"zpět"10,978</t>
  </si>
  <si>
    <t>162751137</t>
  </si>
  <si>
    <t>Vodorovné přemístění přes 9 000 do 10000 m výkopku/sypaniny z horniny třídy těžitelnosti II skupiny 4 a 5</t>
  </si>
  <si>
    <t>-1117170372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</si>
  <si>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</si>
  <si>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https://podminky.urs.cz/item/CS_URS_2024_02/162751137</t>
  </si>
  <si>
    <t>"skládka"</t>
  </si>
  <si>
    <t>12,183+21,557-10,978</t>
  </si>
  <si>
    <t>162751139</t>
  </si>
  <si>
    <t>Příplatek k vodorovnému přemístění výkopku/sypaniny z horniny třídy těžitelnosti II skupiny 4 a 5 ZKD 1000 m přes 10000 m</t>
  </si>
  <si>
    <t>603928925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</si>
  <si>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</si>
  <si>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https://podminky.urs.cz/item/CS_URS_2024_02/162751139</t>
  </si>
  <si>
    <t>22,862*10 'Přepočtené koeficientem množství</t>
  </si>
  <si>
    <t>-345136627</t>
  </si>
  <si>
    <t>33,74+2,496</t>
  </si>
  <si>
    <t>167151102</t>
  </si>
  <si>
    <t>Nakládání výkopku z hornin třídy těžitelnosti II skupiny 4 a 5 do 100 m3</t>
  </si>
  <si>
    <t>-967734686</t>
  </si>
  <si>
    <t>Nakládání, skládání a překládání neulehlého výkopku nebo sypaniny strojně nakládání, množství do 100 m3, z horniny třídy těžitelnosti II, skupiny 4 a 5</t>
  </si>
  <si>
    <t>https://podminky.urs.cz/item/CS_URS_2024_02/167151102</t>
  </si>
  <si>
    <t>171201231</t>
  </si>
  <si>
    <t>Poplatek za uložení zeminy a kamení na recyklační skládce (skládkovné) kód odpadu 17 05 04</t>
  </si>
  <si>
    <t>1312615766</t>
  </si>
  <si>
    <t>https://podminky.urs.cz/item/CS_URS_2024_02/171201231</t>
  </si>
  <si>
    <t>22,762*2 'Přepočtené koeficientem množství</t>
  </si>
  <si>
    <t>171251201</t>
  </si>
  <si>
    <t>Uložení sypaniny na skládky nebo meziskládky</t>
  </si>
  <si>
    <t>1259966780</t>
  </si>
  <si>
    <t>Uložení sypaniny na skládky nebo meziskládky bez hutnění s upravením uložené sypaniny do předepsaného tvaru</t>
  </si>
  <si>
    <t>https://podminky.urs.cz/item/CS_URS_2024_02/171251201</t>
  </si>
  <si>
    <t>(12,183+21,557)*2</t>
  </si>
  <si>
    <t>174151101</t>
  </si>
  <si>
    <t>Zásyp jam, šachet rýh nebo kolem objektů sypaninou se zhutněním</t>
  </si>
  <si>
    <t>1462633253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</si>
  <si>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</si>
  <si>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</si>
  <si>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2,25*2,4</t>
  </si>
  <si>
    <t>"výkop"43,114</t>
  </si>
  <si>
    <t>"odpočet lože obsyp,objemy"</t>
  </si>
  <si>
    <t>-(6,809+1,872+9,6*PI*0,15*0,15+PI*0,5*0,5*3,0)</t>
  </si>
  <si>
    <t>175151101</t>
  </si>
  <si>
    <t>Obsypání potrubí strojně sypaninou bez prohození, uloženou do 3 m</t>
  </si>
  <si>
    <t>85780343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</si>
  <si>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</si>
  <si>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https://podminky.urs.cz/item/CS_URS_2024_02/175151101</t>
  </si>
  <si>
    <t>1,3*9,6*0,6-9,6*PI*0,15*0,15</t>
  </si>
  <si>
    <t>M</t>
  </si>
  <si>
    <t>58344155</t>
  </si>
  <si>
    <t>štěrkodrť frakce 0/22</t>
  </si>
  <si>
    <t>-1484896686</t>
  </si>
  <si>
    <t>6,809*2 'Přepočtené koeficientem množství</t>
  </si>
  <si>
    <t>181351003</t>
  </si>
  <si>
    <t>Rozprostření ornice tl vrstvy do 200 mm pl do 100 m2 v rovině nebo ve svahu do 1:5 strojně</t>
  </si>
  <si>
    <t>-1236105492</t>
  </si>
  <si>
    <t>Rozprostření a urovnání ornice v rovině nebo ve svahu sklonu do 1:5 strojně při souvislé ploše do 100 m2, tl. vrstvy do 200 mm</t>
  </si>
  <si>
    <t>https://podminky.urs.cz/item/CS_URS_2024_02/181351003</t>
  </si>
  <si>
    <t>181411131</t>
  </si>
  <si>
    <t>Založení parkového trávníku výsevem pl do 1000 m2 v rovině a ve svahu do 1:5</t>
  </si>
  <si>
    <t>516006402</t>
  </si>
  <si>
    <t>Založení trávníku na půdě předem připravené plochy do 1000 m2 výsevem včetně utažení parkového v rovině nebo na svahu do 1:5</t>
  </si>
  <si>
    <t>https://podminky.urs.cz/item/CS_URS_2024_02/181411131</t>
  </si>
  <si>
    <t>00572410</t>
  </si>
  <si>
    <t>osivo směs travní parková</t>
  </si>
  <si>
    <t>kg</t>
  </si>
  <si>
    <t>-562739212</t>
  </si>
  <si>
    <t>12,48*0,02 'Přepočtené koeficientem množství</t>
  </si>
  <si>
    <t>Zakládání</t>
  </si>
  <si>
    <t>271532212</t>
  </si>
  <si>
    <t>Podsyp pod základové konstrukce se zhutněním z hrubého kameniva frakce 16 až 32 mm</t>
  </si>
  <si>
    <t>928391191</t>
  </si>
  <si>
    <t>Podsyp pod základové konstrukce se zhutněním a urovnáním povrchu z kameniva hrubého, frakce 16 - 32 mm</t>
  </si>
  <si>
    <t>https://podminky.urs.cz/item/CS_URS_2024_02/271532212</t>
  </si>
  <si>
    <t>0,1*2,5*2,3</t>
  </si>
  <si>
    <t>25</t>
  </si>
  <si>
    <t>273313511</t>
  </si>
  <si>
    <t>Základové desky z betonu tř. C 12/15</t>
  </si>
  <si>
    <t>1973374147</t>
  </si>
  <si>
    <t>Základy z betonu prostého desky z betonu kamenem neprokládaného tř. C 12/15</t>
  </si>
  <si>
    <t>https://podminky.urs.cz/item/CS_URS_2024_02/273313511</t>
  </si>
  <si>
    <t>0,1*2,2*2,0</t>
  </si>
  <si>
    <t>Svislé a kompletní konstrukce</t>
  </si>
  <si>
    <t>26</t>
  </si>
  <si>
    <t>321222111</t>
  </si>
  <si>
    <t>Zdění obkladního zdiva vodních staveb řádkového</t>
  </si>
  <si>
    <t>-995832844</t>
  </si>
  <si>
    <t>Zdění obkladního zdiva vodních staveb přehrad, jezů a plavebních komor, spodní stavby vodních elektráren, odběrných věží a výpustných zařízení, opěrných zdí, šachet, šachtic a ostatních konstrukcí řádkového hrubého i čistého s vyspárováním na maltu cementovou tl. od 250 do 450 mm</t>
  </si>
  <si>
    <t>https://podminky.urs.cz/item/CS_URS_2024_02/321222111</t>
  </si>
  <si>
    <t>"D.02.1-3"</t>
  </si>
  <si>
    <t>0,2*(1,8+1,4*2)*1,0</t>
  </si>
  <si>
    <t>27</t>
  </si>
  <si>
    <t>58381090</t>
  </si>
  <si>
    <t>kopák hrubý (1t=1,3m2)</t>
  </si>
  <si>
    <t>-1976147347</t>
  </si>
  <si>
    <t>(1,8+1,4*2)*1,0</t>
  </si>
  <si>
    <t>4,6*1,1 'Přepočtené koeficientem množství</t>
  </si>
  <si>
    <t>28</t>
  </si>
  <si>
    <t>321321115</t>
  </si>
  <si>
    <t>Konstrukce vodních staveb ze ŽB mrazuvzdorného tř. C 25/30</t>
  </si>
  <si>
    <t>527366870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</si>
  <si>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25/30</t>
  </si>
  <si>
    <t>https://podminky.urs.cz/item/CS_URS_2024_02/321321115</t>
  </si>
  <si>
    <t>P</t>
  </si>
  <si>
    <t>Poznámka k položce:_x000D_
C25/30 XC4 XF3-Cl0,4-Dmax 22-S3</t>
  </si>
  <si>
    <t>"D.02.1"</t>
  </si>
  <si>
    <t>0,5*1,6*1,8</t>
  </si>
  <si>
    <t>2,1*0,4*(1,6*2+1,0)</t>
  </si>
  <si>
    <t>4,968*0,05</t>
  </si>
  <si>
    <t>29</t>
  </si>
  <si>
    <t>321351010</t>
  </si>
  <si>
    <t>Bednění konstrukcí vodních staveb rovinné - zřízení</t>
  </si>
  <si>
    <t>-1851182806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</si>
  <si>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</si>
  <si>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https://podminky.urs.cz/item/CS_URS_2024_02/321351010</t>
  </si>
  <si>
    <t>2,1*2*(1,6*2+1,0+0,4*2)</t>
  </si>
  <si>
    <t>30</t>
  </si>
  <si>
    <t>321352010</t>
  </si>
  <si>
    <t>Bednění konstrukcí vodních staveb rovinné - odstranění</t>
  </si>
  <si>
    <t>1593878363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</si>
  <si>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</si>
  <si>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https://podminky.urs.cz/item/CS_URS_2024_02/321352010</t>
  </si>
  <si>
    <t>31</t>
  </si>
  <si>
    <t>321366111</t>
  </si>
  <si>
    <t>Výztuž železobetonových konstrukcí vodních staveb z oceli 10 505 D do 12 mm</t>
  </si>
  <si>
    <t>1064014370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</si>
  <si>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</si>
  <si>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https://podminky.urs.cz/item/CS_URS_2024_02/321366111</t>
  </si>
  <si>
    <t>"D.02.2"0,22034</t>
  </si>
  <si>
    <t>0,22*1,1 'Přepočtené koeficientem množství</t>
  </si>
  <si>
    <t>Vodorovné konstrukce</t>
  </si>
  <si>
    <t>32</t>
  </si>
  <si>
    <t>451573111</t>
  </si>
  <si>
    <t>Lože pod potrubí otevřený výkop ze štěrkopísku</t>
  </si>
  <si>
    <t>1063034649</t>
  </si>
  <si>
    <t>Lože pod potrubí, stoky a drobné objekty v otevřeném výkopu z písku a štěrkopísku do 63 mm</t>
  </si>
  <si>
    <t>https://podminky.urs.cz/item/CS_URS_2024_02/451573111</t>
  </si>
  <si>
    <t>1,3*9,6*0,15</t>
  </si>
  <si>
    <t>33</t>
  </si>
  <si>
    <t>452112112</t>
  </si>
  <si>
    <t>Osazení betonových prstenců nebo rámů v do 100 mm pod poklopy a mříže</t>
  </si>
  <si>
    <t>1441608942</t>
  </si>
  <si>
    <t>Osazení betonových dílců prstenců nebo rámů pod poklopy a mříže, výšky do 100 mm</t>
  </si>
  <si>
    <t>https://podminky.urs.cz/item/CS_URS_2024_02/452112112</t>
  </si>
  <si>
    <t>34</t>
  </si>
  <si>
    <t>59224013</t>
  </si>
  <si>
    <t>prstenec šachtový vyrovnávací betonový 625x100x100mm</t>
  </si>
  <si>
    <t>-1714869156</t>
  </si>
  <si>
    <t>Trubní vedení</t>
  </si>
  <si>
    <t>35</t>
  </si>
  <si>
    <t>831372121</t>
  </si>
  <si>
    <t>Montáž potrubí z trub kameninových hrdlových s integrovaným těsněním výkop sklon do 20 % DN 300</t>
  </si>
  <si>
    <t>m</t>
  </si>
  <si>
    <t>915676560</t>
  </si>
  <si>
    <t>Montáž potrubí z trub kameninových hrdlových s integrovaným těsněním v otevřeném výkopu ve sklonu do 20 % DN 300</t>
  </si>
  <si>
    <t>https://podminky.urs.cz/item/CS_URS_2024_02/831372121</t>
  </si>
  <si>
    <t>"D.02.4"9,5</t>
  </si>
  <si>
    <t>36</t>
  </si>
  <si>
    <t>59710707</t>
  </si>
  <si>
    <t>trouba kameninová glazovaná DN 300 dl 2,50m spojovací systém C Třída 240</t>
  </si>
  <si>
    <t>-692722791</t>
  </si>
  <si>
    <t>9,5*1,015 'Přepočtené koeficientem množství</t>
  </si>
  <si>
    <t>37</t>
  </si>
  <si>
    <t>892372111</t>
  </si>
  <si>
    <t>Zabezpečení konců potrubí DN do 300 při tlakových zkouškách vodou</t>
  </si>
  <si>
    <t>801063535</t>
  </si>
  <si>
    <t>Tlakové zkoušky vodou zabezpečení konců potrubí při tlakových zkouškách DN do 300</t>
  </si>
  <si>
    <t>https://podminky.urs.cz/item/CS_URS_2024_02/892372111</t>
  </si>
  <si>
    <t>38</t>
  </si>
  <si>
    <t>892381111</t>
  </si>
  <si>
    <t>Tlaková zkouška vodou potrubí DN 250, DN 300 nebo 350</t>
  </si>
  <si>
    <t>1184322603</t>
  </si>
  <si>
    <t>Tlakové zkoušky vodou na potrubí DN 250, 300 nebo 350</t>
  </si>
  <si>
    <t>https://podminky.urs.cz/item/CS_URS_2024_02/892381111</t>
  </si>
  <si>
    <t>39</t>
  </si>
  <si>
    <t>894410103</t>
  </si>
  <si>
    <t>Osazení betonových dílců pro kanalizační šachty DN 1000 šachtové dno výšky 1000 mm</t>
  </si>
  <si>
    <t>2132819826</t>
  </si>
  <si>
    <t>Osazení betonových dílců šachet kanalizačních dno DN 1000, výšky 1000 mm</t>
  </si>
  <si>
    <t>https://podminky.urs.cz/item/CS_URS_2024_02/894410103</t>
  </si>
  <si>
    <t>40</t>
  </si>
  <si>
    <t>59224339</t>
  </si>
  <si>
    <t>dno betonové šachty DN 1000 kanalizační výšky 100cm</t>
  </si>
  <si>
    <t>-1517394178</t>
  </si>
  <si>
    <t>41</t>
  </si>
  <si>
    <t>894410213</t>
  </si>
  <si>
    <t>Osazení betonových dílců pro kanalizační šachty DN 1000 skruž rovná výšky 1000 mm</t>
  </si>
  <si>
    <t>86979887</t>
  </si>
  <si>
    <t>Osazení betonových dílců šachet kanalizačních skruž rovná DN 1000, výšky 1000 mm</t>
  </si>
  <si>
    <t>https://podminky.urs.cz/item/CS_URS_2024_02/894410213</t>
  </si>
  <si>
    <t>42</t>
  </si>
  <si>
    <t>59224162</t>
  </si>
  <si>
    <t>skruž betonová kanalizační se stupadly 100x100x12cm</t>
  </si>
  <si>
    <t>1504384149</t>
  </si>
  <si>
    <t>43</t>
  </si>
  <si>
    <t>894410232</t>
  </si>
  <si>
    <t>Osazení betonových dílců pro kanalizační šachty DN 1000 skruž přechodová (konus)</t>
  </si>
  <si>
    <t>-1120497806</t>
  </si>
  <si>
    <t>Osazení betonových dílců šachet kanalizačních skruž přechodová (konus) DN 1000</t>
  </si>
  <si>
    <t>https://podminky.urs.cz/item/CS_URS_2024_02/894410232</t>
  </si>
  <si>
    <t>44</t>
  </si>
  <si>
    <t>59224312</t>
  </si>
  <si>
    <t>konus betonové šachty DN 1000 kanalizační 100x62,5x58cm tl stěny 12 stupadla poplastovaná</t>
  </si>
  <si>
    <t>-1407507177</t>
  </si>
  <si>
    <t>45</t>
  </si>
  <si>
    <t>899102112</t>
  </si>
  <si>
    <t>Osazení poklopů litinových, ocelových nebo železobetonových včetně rámů pro třídu zatížení A15, A50</t>
  </si>
  <si>
    <t>-1431867113</t>
  </si>
  <si>
    <t>Osazení poklopů šachtových litinových, ocelových nebo železobetonových včetně rámů pro třídu zatížení A15, A50</t>
  </si>
  <si>
    <t>https://podminky.urs.cz/item/CS_URS_2024_02/899102112</t>
  </si>
  <si>
    <t>46</t>
  </si>
  <si>
    <t>28661932</t>
  </si>
  <si>
    <t>poklop šachtový litinový DN 600 pro třídu zatížení A15</t>
  </si>
  <si>
    <t>452672404</t>
  </si>
  <si>
    <t>47</t>
  </si>
  <si>
    <t>8999010R</t>
  </si>
  <si>
    <t>Přepojení stávající kanalizace do nové šachty</t>
  </si>
  <si>
    <t>kpl</t>
  </si>
  <si>
    <t>836178788</t>
  </si>
  <si>
    <t>48</t>
  </si>
  <si>
    <t>934956221</t>
  </si>
  <si>
    <t>Stavidlové tabule z dubového dřeva tl 80 mm</t>
  </si>
  <si>
    <t>505117692</t>
  </si>
  <si>
    <t>Přepadová a ochranná zařízení nádrží stavidlové tabule z fošen na drážku spojených svlaky, s ocelovými pásy ukončenými okem, s ochranným nátěrem z dubového dřeva, tl. 80 mm</t>
  </si>
  <si>
    <t>https://podminky.urs.cz/item/CS_URS_2024_02/934956221</t>
  </si>
  <si>
    <t>"D.02.3"</t>
  </si>
  <si>
    <t>1,06*0,2*16</t>
  </si>
  <si>
    <t>49</t>
  </si>
  <si>
    <t>953171023</t>
  </si>
  <si>
    <t>Osazování poklopů litinových nebo ocelových hm přes 100 do 150 kg - nádrže</t>
  </si>
  <si>
    <t>1013515167</t>
  </si>
  <si>
    <t>Osazování kovových předmětů poklopů litinových nebo ocelových včetně rámů, hmotnosti přes 100 do 150 kg</t>
  </si>
  <si>
    <t>https://podminky.urs.cz/item/CS_URS_2024_02/953171023</t>
  </si>
  <si>
    <t>50</t>
  </si>
  <si>
    <t>95317001R</t>
  </si>
  <si>
    <t>Dodávka a výroba poklopu s rámem mat.S 235 žárový pozink min 80 nm viz D.02.3</t>
  </si>
  <si>
    <t>-61925848</t>
  </si>
  <si>
    <t>107,42*1,15 'Přepočtené koeficientem množství</t>
  </si>
  <si>
    <t>51</t>
  </si>
  <si>
    <t>953334443</t>
  </si>
  <si>
    <t>Těsnící plech ve svitku do pracovních spar betonových kcí s bitumenem oboustranným š 150 mm</t>
  </si>
  <si>
    <t>1271009539</t>
  </si>
  <si>
    <t>Těsnící plech do pracovních spar betonových konstrukcí horizontálních i vertikálních (podlaha - zeď, zeď - strop a technologických) ve svitku s bitumenovým povrchem oboustranným, šířky 150 mm</t>
  </si>
  <si>
    <t>https://podminky.urs.cz/item/CS_URS_2024_02/953334443</t>
  </si>
  <si>
    <t>(1,6*2+1,0)</t>
  </si>
  <si>
    <t>52</t>
  </si>
  <si>
    <t>953943114</t>
  </si>
  <si>
    <t>Osazování výrobků přes 15 do 30 kg/kus do vysekaných kapes zdiva</t>
  </si>
  <si>
    <t>-1850519725</t>
  </si>
  <si>
    <t>Osazování drobných kovových předmětů výrobků ostatních jinde neuvedených do vynechaných či vysekaných kapes zdiva, se zajištěním polohy se zalitím maltou cementovou, hmotnosti přes 15 do 30 kg/kus</t>
  </si>
  <si>
    <t>https://podminky.urs.cz/item/CS_URS_2024_02/953943114</t>
  </si>
  <si>
    <t>53</t>
  </si>
  <si>
    <t>95394001R</t>
  </si>
  <si>
    <t>Dodávka a výroba vodicích drážek pro dluže mat.S 235 žárový pozink min 80 nm viz D.02.3</t>
  </si>
  <si>
    <t>-1585271693</t>
  </si>
  <si>
    <t>59,56+1,55</t>
  </si>
  <si>
    <t>61,11*1,15 'Přepočtené koeficientem množství</t>
  </si>
  <si>
    <t>998</t>
  </si>
  <si>
    <t>Přesun hmot</t>
  </si>
  <si>
    <t>54</t>
  </si>
  <si>
    <t>998332011</t>
  </si>
  <si>
    <t>Přesun hmot pro úpravy vodních toků a kanály</t>
  </si>
  <si>
    <t>-348832620</t>
  </si>
  <si>
    <t>Přesun hmot pro úpravy vodních toků a kanály, hráze rybníků apod. dopravní vzdálenost do 500 m</t>
  </si>
  <si>
    <t>https://podminky.urs.cz/item/CS_URS_2024_02/998332011</t>
  </si>
  <si>
    <t>03 - SO 03 Zpevnění břehů rybníka</t>
  </si>
  <si>
    <t>-1635845276</t>
  </si>
  <si>
    <t>"D.03.2"</t>
  </si>
  <si>
    <t>(18,0+28,8)*3,0</t>
  </si>
  <si>
    <t>131251104</t>
  </si>
  <si>
    <t>Hloubení jam nezapažených v hornině třídy těžitelnosti I skupiny 3 objem do 500 m3 strojně</t>
  </si>
  <si>
    <t>-1022197988</t>
  </si>
  <si>
    <t>Hloubení nezapažených jam a zářezů strojně s urovnáním dna do předepsaného profilu a spádu v hornině třídy těžitelnosti I skupiny 3 přes 100 do 500 m3</t>
  </si>
  <si>
    <t>https://podminky.urs.cz/item/CS_URS_2024_02/131251104</t>
  </si>
  <si>
    <t>"D.03.4"</t>
  </si>
  <si>
    <t>"opevnění břehu"</t>
  </si>
  <si>
    <t>76,32*1,1</t>
  </si>
  <si>
    <t>-83,952*0,5</t>
  </si>
  <si>
    <t>131351104</t>
  </si>
  <si>
    <t>Hloubení jam nezapažených v hornině třídy těžitelnosti II skupiny 4 objem do 500 m3 strojně</t>
  </si>
  <si>
    <t>-650043092</t>
  </si>
  <si>
    <t>Hloubení nezapažených jam a zářezů strojně s urovnáním dna do předepsaného profilu a spádu v hornině třídy těžitelnosti II skupiny 4 přes 100 do 500 m3</t>
  </si>
  <si>
    <t>https://podminky.urs.cz/item/CS_URS_2024_02/131351104</t>
  </si>
  <si>
    <t>132251253</t>
  </si>
  <si>
    <t>Hloubení rýh nezapažených š do 2000 mm v hornině třídy těžitelnosti I skupiny 3 objem do 100 m3 strojně</t>
  </si>
  <si>
    <t>-1201050489</t>
  </si>
  <si>
    <t>Hloubení nezapažených rýh šířky přes 800 do 2 000 mm strojně s urovnáním dna do předepsaného profilu a spádu v hornině třídy těžitelnosti I skupiny 3 přes 50 do 100 m3</t>
  </si>
  <si>
    <t>https://podminky.urs.cz/item/CS_URS_2024_02/132251253</t>
  </si>
  <si>
    <t>"kamenné stupně"</t>
  </si>
  <si>
    <t>(8,0+10,0)*3,8*1,1</t>
  </si>
  <si>
    <t>-75,24*0,5</t>
  </si>
  <si>
    <t>132351253</t>
  </si>
  <si>
    <t>Hloubení rýh nezapažených š do 2000 mm v hornině třídy těžitelnosti II skupiny 4 objem do 100 m3 strojně</t>
  </si>
  <si>
    <t>2099536437</t>
  </si>
  <si>
    <t>Hloubení nezapažených rýh šířky přes 800 do 2 000 mm strojně s urovnáním dna do předepsaného profilu a spádu v hornině třídy těžitelnosti II skupiny 4 přes 50 do 100 m3</t>
  </si>
  <si>
    <t>https://podminky.urs.cz/item/CS_URS_2024_02/132351253</t>
  </si>
  <si>
    <t>238331540</t>
  </si>
  <si>
    <t>"meziskládka"</t>
  </si>
  <si>
    <t>"zemina na zásyp tam a zpět"12,0*2</t>
  </si>
  <si>
    <t>"ornice"140,4*0,2</t>
  </si>
  <si>
    <t>"zpět"14,4*0,2</t>
  </si>
  <si>
    <t>1497217257</t>
  </si>
  <si>
    <t>41,976-12,0+37,62</t>
  </si>
  <si>
    <t>-1487611277</t>
  </si>
  <si>
    <t>67,596*10 'Přepočtené koeficientem množství</t>
  </si>
  <si>
    <t>-1345684194</t>
  </si>
  <si>
    <t>-1445157424</t>
  </si>
  <si>
    <t>79,596*10 'Přepočtené koeficientem množství</t>
  </si>
  <si>
    <t>-1860986179</t>
  </si>
  <si>
    <t>67,596+79,596</t>
  </si>
  <si>
    <t>147,192*2 'Přepočtené koeficientem množství</t>
  </si>
  <si>
    <t>474052398</t>
  </si>
  <si>
    <t>79,596*2</t>
  </si>
  <si>
    <t>-18982872</t>
  </si>
  <si>
    <t>0,6*20,0</t>
  </si>
  <si>
    <t>1151551787</t>
  </si>
  <si>
    <t>"D.03.4"14,4</t>
  </si>
  <si>
    <t>-862150644</t>
  </si>
  <si>
    <t>634558804</t>
  </si>
  <si>
    <t>14,4*0,02 'Přepočtené koeficientem množství</t>
  </si>
  <si>
    <t>181951114</t>
  </si>
  <si>
    <t>Úprava pláně v hornině třídy těžitelnosti II skupiny 4 a 5 se zhutněním strojně</t>
  </si>
  <si>
    <t>2082657462</t>
  </si>
  <si>
    <t>Úprava pláně vyrovnáním výškových rozdílů strojně v hornině třídy těžitelnosti II, skupiny 4 a 5 se zhutněním</t>
  </si>
  <si>
    <t>https://podminky.urs.cz/item/CS_URS_2024_02/181951114</t>
  </si>
  <si>
    <t>2,5*(10,0+8,0)</t>
  </si>
  <si>
    <t>-95009084</t>
  </si>
  <si>
    <t>2,5*(10,0+8,0)*0,15</t>
  </si>
  <si>
    <t>989843119</t>
  </si>
  <si>
    <t>2,0*(10,0+8,0)*0,1</t>
  </si>
  <si>
    <t>1461667098</t>
  </si>
  <si>
    <t>(10,0+8,0)*(0,4+0,8+0,4+0,8+0,4)*0,15*1,05</t>
  </si>
  <si>
    <t>-2121589907</t>
  </si>
  <si>
    <t>48,109*1,05 'Přepočtené koeficientem množství</t>
  </si>
  <si>
    <t>-1334442276</t>
  </si>
  <si>
    <t>Poznámka k položce:_x000D_
C25/30 XC4XF3-Cl0,4-Dmax 22-S3</t>
  </si>
  <si>
    <t>"D.03.3"</t>
  </si>
  <si>
    <t>(10,0+8,0)*(1,6*0,4+0,3*1,4+0,4*0,4)*1,05</t>
  </si>
  <si>
    <t>2052639620</t>
  </si>
  <si>
    <t>(10,0+8,0)*(2*0,4+0,3*2+2*0,4)</t>
  </si>
  <si>
    <t>736157205</t>
  </si>
  <si>
    <t>695420352</t>
  </si>
  <si>
    <t>0,70122</t>
  </si>
  <si>
    <t>0,701*1,1 'Přepočtené koeficientem množství</t>
  </si>
  <si>
    <t>457571111</t>
  </si>
  <si>
    <t>Filtrační vrstvy ze štěrkopísku bez zhutnění frakce od 0 až 8 do 0 až 32 mm</t>
  </si>
  <si>
    <t>847954927</t>
  </si>
  <si>
    <t>Filtrační vrstvy jakékoliv tloušťky a sklonu ze štěrkopísků bez zhutnění, frakce od 0-8 do 0-32 mm</t>
  </si>
  <si>
    <t>https://podminky.urs.cz/item/CS_URS_2024_02/457571111</t>
  </si>
  <si>
    <t>"D.03.4"15,55</t>
  </si>
  <si>
    <t>15,55*1,1 'Přepočtené koeficientem množství</t>
  </si>
  <si>
    <t>461211711</t>
  </si>
  <si>
    <t>Patka z lomového kamene pro dlažbu na sucho bez výplně spár</t>
  </si>
  <si>
    <t>-183516469</t>
  </si>
  <si>
    <t>Patka z lomového kamene lomařsky upraveného pro dlažbu zděná na sucho bez výplně spár</t>
  </si>
  <si>
    <t>https://podminky.urs.cz/item/CS_URS_2024_02/461211711</t>
  </si>
  <si>
    <t>"D.03.4-opevnění břehu"</t>
  </si>
  <si>
    <t>0,5*28,8*1,0</t>
  </si>
  <si>
    <t>463212111</t>
  </si>
  <si>
    <t>Rovnanina z lomového kamene upraveného s vyklínováním spár úlomky kamene</t>
  </si>
  <si>
    <t>-1196276066</t>
  </si>
  <si>
    <t>Rovnanina z lomového kamene upraveného, tříděného jakékoliv tloušťky rovnaniny s vyklínováním spár a dutin úlomky kamene</t>
  </si>
  <si>
    <t>https://podminky.urs.cz/item/CS_URS_2024_02/463212111</t>
  </si>
  <si>
    <t>Poznámka k položce:_x000D_
frakce Ds=0,4-0,5 m lomový kámen netříděný např.žula hmotnost 100-200 kg</t>
  </si>
  <si>
    <t>"D.03.2-schody"</t>
  </si>
  <si>
    <t>(10,+8,0)*(0,8*0,7+0,8*0,7+0,8*0,7+0,3*0,4)*1,05</t>
  </si>
  <si>
    <t>0,4*28,8*(4,2)*1,05</t>
  </si>
  <si>
    <t>"schody"0,5*0,25*4*1,5</t>
  </si>
  <si>
    <t>936124112</t>
  </si>
  <si>
    <t>Montáž lavičky stabilní parkové se zabetonováním noh</t>
  </si>
  <si>
    <t>-606788782</t>
  </si>
  <si>
    <t>Montáž lavičky parkové stabilní se zabetonováním noh</t>
  </si>
  <si>
    <t>https://podminky.urs.cz/item/CS_URS_2024_02/936124112</t>
  </si>
  <si>
    <t>93612001R</t>
  </si>
  <si>
    <t>Dodávka a výroba kotevních desek vč.závitové tyč 30 ks sedacích ploch viz D.03.2 celkem 15 kus mat S 235 žárový pozink min 80 nm</t>
  </si>
  <si>
    <t>-2038543098</t>
  </si>
  <si>
    <t>Dodávka a výroba kotevních desek sedacích ploch viz D.03.2 celkem 15 kus mat S 235 žárový pozink min 80 nm</t>
  </si>
  <si>
    <t>47,1+4,3+1,5</t>
  </si>
  <si>
    <t>52,9*1,15 'Přepočtené koeficientem množství</t>
  </si>
  <si>
    <t>93612002R</t>
  </si>
  <si>
    <t>Dodávka a výrova sedacích profilů viz D.03.2 poz.4,5 mat.dubové dřevo včetně nátěru</t>
  </si>
  <si>
    <t>1612272976</t>
  </si>
  <si>
    <t>0,1*0,2*3,5*4+0,1*0,2*3,0*6</t>
  </si>
  <si>
    <t>95396111R</t>
  </si>
  <si>
    <t>Kotva chemickým tmelem M 10 hl 300 mm do betonu, ŽB nebo kamene s vyvrtáním otvoru</t>
  </si>
  <si>
    <t>756762975</t>
  </si>
  <si>
    <t>Kotva chemická s vyvrtáním otvoru do betonu, železobetonu nebo tvrdého kamene tmel, velikost M 10, hloubka 300 mm</t>
  </si>
  <si>
    <t>998322011</t>
  </si>
  <si>
    <t>Přesun hmot pro hráze přehradní zděné, betonové a železobetonové</t>
  </si>
  <si>
    <t>1779350357</t>
  </si>
  <si>
    <t>Přesun hmot pro objekty hráze přehradní zděné, betonové, železobetonové dopravní vzdálenost do 500 m</t>
  </si>
  <si>
    <t>https://podminky.urs.cz/item/CS_URS_2024_02/998322011</t>
  </si>
  <si>
    <t>04 - SO 04 Nátok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</si>
  <si>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</si>
  <si>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</si>
  <si>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</si>
  <si>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783 - Dokončovací práce - nátěry</t>
  </si>
  <si>
    <t>-341165304</t>
  </si>
  <si>
    <t>0,5*16,7</t>
  </si>
  <si>
    <t>132251101</t>
  </si>
  <si>
    <t>Hloubení rýh nezapažených š do 800 mm v hornině třídy těžitelnosti I skupiny 3 objem do 20 m3 strojně</t>
  </si>
  <si>
    <t>-2064202524</t>
  </si>
  <si>
    <t>Hloubení nezapažených rýh šířky do 800 mm strojně s urovnáním dna do předepsaného profilu a spádu v hornině třídy těžitelnosti I skupiny 3 do 20 m3</t>
  </si>
  <si>
    <t>https://podminky.urs.cz/item/CS_URS_2024_02/132251101</t>
  </si>
  <si>
    <t>"D.04.4"</t>
  </si>
  <si>
    <t>0,5*(0,3+0,96)/2*11,7</t>
  </si>
  <si>
    <t>0,5*0,96*2*2,5</t>
  </si>
  <si>
    <t>"šachta"1,0*1,0*1,0</t>
  </si>
  <si>
    <t>"D.04.5"</t>
  </si>
  <si>
    <t>2,0*0,85*0,5*2</t>
  </si>
  <si>
    <t>8,786*0,1</t>
  </si>
  <si>
    <t>-9,665*0,5</t>
  </si>
  <si>
    <t>132251252</t>
  </si>
  <si>
    <t>Hloubení rýh nezapažených š do 2000 mm v hornině třídy těžitelnosti I skupiny 3 objem do 50 m3 strojně</t>
  </si>
  <si>
    <t>1928389927</t>
  </si>
  <si>
    <t>Hloubení nezapažených rýh šířky přes 800 do 2 000 mm strojně s urovnáním dna do předepsaného profilu a spádu v hornině třídy těžitelnosti I skupiny 3 přes 20 do 50 m3</t>
  </si>
  <si>
    <t>https://podminky.urs.cz/item/CS_URS_2024_02/132251252</t>
  </si>
  <si>
    <t>"D.04.2"</t>
  </si>
  <si>
    <t>1,5*(0,56+0,93)/2*3,0</t>
  </si>
  <si>
    <t>1,5*(0,93+0,82)/2*3,0</t>
  </si>
  <si>
    <t>1,5*(0,82+0,71)/2*3,0</t>
  </si>
  <si>
    <t>1,5*(0,71+0,62)/2*3,0</t>
  </si>
  <si>
    <t>1,5*(0,62+0,58)/2*3,0</t>
  </si>
  <si>
    <t>1,5*(0,58+0,5)/2*3,0</t>
  </si>
  <si>
    <t>18,857*0,1</t>
  </si>
  <si>
    <t>-20,743*0,5</t>
  </si>
  <si>
    <t>132351101</t>
  </si>
  <si>
    <t>Hloubení rýh nezapažených š do 800 mm v hornině třídy těžitelnosti II skupiny 4 objem do 20 m3 strojně</t>
  </si>
  <si>
    <t>-1660962946</t>
  </si>
  <si>
    <t>Hloubení nezapažených rýh šířky do 800 mm strojně s urovnáním dna do předepsaného profilu a spádu v hornině třídy těžitelnosti II skupiny 4 do 20 m3</t>
  </si>
  <si>
    <t>https://podminky.urs.cz/item/CS_URS_2024_02/132351101</t>
  </si>
  <si>
    <t>132351252</t>
  </si>
  <si>
    <t>Hloubení rýh nezapažených š do 2000 mm v hornině třídy těžitelnosti II skupiny 4 objem do 50 m3 strojně</t>
  </si>
  <si>
    <t>-1732686811</t>
  </si>
  <si>
    <t>Hloubení nezapažených rýh šířky přes 800 do 2 000 mm strojně s urovnáním dna do předepsaného profilu a spádu v hornině třídy těžitelnosti II skupiny 4 přes 20 do 50 m3</t>
  </si>
  <si>
    <t>https://podminky.urs.cz/item/CS_URS_2024_02/132351252</t>
  </si>
  <si>
    <t>869330538</t>
  </si>
  <si>
    <t>"zemina na zásyp tam a zpět"5,337*2</t>
  </si>
  <si>
    <t>-1365414061</t>
  </si>
  <si>
    <t>4,832+10,371-5,337</t>
  </si>
  <si>
    <t>-1705461579</t>
  </si>
  <si>
    <t>8,985*10 'Přepočtené koeficientem množství</t>
  </si>
  <si>
    <t>952583663</t>
  </si>
  <si>
    <t>"skládka"4,832+10,371</t>
  </si>
  <si>
    <t>14821456</t>
  </si>
  <si>
    <t>15,203*10 'Přepočtené koeficientem množství</t>
  </si>
  <si>
    <t>-825159112</t>
  </si>
  <si>
    <t>"zemina na zásyp"5,337</t>
  </si>
  <si>
    <t>-1117212532</t>
  </si>
  <si>
    <t>9,866+15,203</t>
  </si>
  <si>
    <t>25,069*2 'Přepočtené koeficientem množství</t>
  </si>
  <si>
    <t>-808524290</t>
  </si>
  <si>
    <t>"skládka,meziskládka"</t>
  </si>
  <si>
    <t>4,832*2+10,371*2</t>
  </si>
  <si>
    <t>1623148993</t>
  </si>
  <si>
    <t>"výkopek"</t>
  </si>
  <si>
    <t>7,842</t>
  </si>
  <si>
    <t>"odpočet obsypu"-</t>
  </si>
  <si>
    <t>-16,7*0,5*0,3</t>
  </si>
  <si>
    <t>-726491206</t>
  </si>
  <si>
    <t>1389295510</t>
  </si>
  <si>
    <t>956492441</t>
  </si>
  <si>
    <t>8,35*0,02 'Přepočtené koeficientem množství</t>
  </si>
  <si>
    <t>211971110</t>
  </si>
  <si>
    <t>Zřízení opláštění žeber nebo trativodů geotextilií v rýze nebo zářezu sklonu do 1:2</t>
  </si>
  <si>
    <t>-1959668540</t>
  </si>
  <si>
    <t>Zřízení opláštění výplně z geotextilie odvodňovacích žeber nebo trativodů v rýze nebo zářezu se stěnami šikmými o sklonu do 1:2</t>
  </si>
  <si>
    <t>https://podminky.urs.cz/item/CS_URS_2024_02/211971110</t>
  </si>
  <si>
    <t>(0,5*2+0,3*2)*16,7</t>
  </si>
  <si>
    <t>69311081</t>
  </si>
  <si>
    <t>geotextilie netkaná separační, ochranná, filtrační, drenážní PES 300g/m2</t>
  </si>
  <si>
    <t>1773412166</t>
  </si>
  <si>
    <t>26,72*1,1845 'Přepočtené koeficientem množství</t>
  </si>
  <si>
    <t>214500111</t>
  </si>
  <si>
    <t>Zřízení výplně rýh s drenážním potrubím do DN 200 štěrkopískem v přes 200 do 300 mm</t>
  </si>
  <si>
    <t>1007517948</t>
  </si>
  <si>
    <t>Zřízení výplně rýhy s drenážním potrubím z trub DN do 200 štěrkem, pískem nebo štěrkopískem, výšky přes 200 do 300 mm</t>
  </si>
  <si>
    <t>https://podminky.urs.cz/item/CS_URS_2024_02/214500111</t>
  </si>
  <si>
    <t>11,7+2,5*2</t>
  </si>
  <si>
    <t>58344171</t>
  </si>
  <si>
    <t>štěrkodrť frakce 0/32</t>
  </si>
  <si>
    <t>595072874</t>
  </si>
  <si>
    <t>16,7*0,5*0,3</t>
  </si>
  <si>
    <t>2,505*2 'Přepočtené koeficientem množství</t>
  </si>
  <si>
    <t>243531111</t>
  </si>
  <si>
    <t>Výplň na dně studny hloubky do 10 m z kameniva hrubého drceného 32 až 63 mm</t>
  </si>
  <si>
    <t>-348948691</t>
  </si>
  <si>
    <t>Výplň na dně vodárenské studny hloubky do 10m z kameniva hrubého drceného frakce 32 až 63 mm</t>
  </si>
  <si>
    <t>https://podminky.urs.cz/item/CS_URS_2024_02/243531111</t>
  </si>
  <si>
    <t>"šachta"PI*0,4*0,4*0,3</t>
  </si>
  <si>
    <t>275321117</t>
  </si>
  <si>
    <t>Základové patky a bloky mostních konstrukcí ze ŽB C 25/30</t>
  </si>
  <si>
    <t>-428140436</t>
  </si>
  <si>
    <t>Základové konstrukce z betonu železového patky a bloky ve výkopu nebo na hlavách pilot C 25/30</t>
  </si>
  <si>
    <t>https://podminky.urs.cz/item/CS_URS_2024_02/275321117</t>
  </si>
  <si>
    <t>2,0*(0,85*0,25+0,61*0,25)*2*1,05</t>
  </si>
  <si>
    <t>275321191</t>
  </si>
  <si>
    <t>Příplatek k základovým patkám a blokům mostních konstrukcí ze ŽB za betonáž malého rozsahu do 25 m3</t>
  </si>
  <si>
    <t>-664609767</t>
  </si>
  <si>
    <t>Základové konstrukce z betonu železového Příplatek k cenám za betonáž malého rozsahu do 25 m3</t>
  </si>
  <si>
    <t>https://podminky.urs.cz/item/CS_URS_2024_02/275321191</t>
  </si>
  <si>
    <t>275354111</t>
  </si>
  <si>
    <t>Bednění základových patek - zřízení</t>
  </si>
  <si>
    <t>-1479553471</t>
  </si>
  <si>
    <t>Bednění základových konstrukcí patek a bloků zřízení</t>
  </si>
  <si>
    <t>https://podminky.urs.cz/item/CS_URS_2024_02/275354111</t>
  </si>
  <si>
    <t>2,0*(0,85+0,61)*2*2+0,5*0,85*4</t>
  </si>
  <si>
    <t>275354211</t>
  </si>
  <si>
    <t>Bednění základových patek - odstranění</t>
  </si>
  <si>
    <t>605100038</t>
  </si>
  <si>
    <t>Bednění základových konstrukcí patek a bloků odstranění bednění</t>
  </si>
  <si>
    <t>https://podminky.urs.cz/item/CS_URS_2024_02/275354211</t>
  </si>
  <si>
    <t>275361412</t>
  </si>
  <si>
    <t>Výztuž základových patek a bloků ze svařovaných sítí přes 3,5 do 6 kg/m2</t>
  </si>
  <si>
    <t>-302756257</t>
  </si>
  <si>
    <t>Výztuž základových konstrukcí patek a bloků ze svařovaných sítí, hmotnosti přes 3,5 do 6 kg/m2</t>
  </si>
  <si>
    <t>https://podminky.urs.cz/item/CS_URS_2024_02/275361412</t>
  </si>
  <si>
    <t>"D.04.5"0,0415*2</t>
  </si>
  <si>
    <t>0,083*1,1 'Přepočtené koeficientem množství</t>
  </si>
  <si>
    <t>201710343</t>
  </si>
  <si>
    <t>"stabilizační stupeň"</t>
  </si>
  <si>
    <t>((0,85+1,2)/2*0,35*0,3+2,0*0,5*0,3)*7</t>
  </si>
  <si>
    <t>724659605</t>
  </si>
  <si>
    <t>((0,85+1,2)/2*0,35*2+2,0*0,5*2)*7</t>
  </si>
  <si>
    <t>37432895</t>
  </si>
  <si>
    <t>321368211</t>
  </si>
  <si>
    <t>Výztuž železobetonových konstrukcí vodních staveb ze svařovaných sítí</t>
  </si>
  <si>
    <t>-1812142596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</si>
  <si>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</si>
  <si>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https://podminky.urs.cz/item/CS_URS_2024_02/321368211</t>
  </si>
  <si>
    <t>"D.04.5"21,4*7*0,00108</t>
  </si>
  <si>
    <t>348181131</t>
  </si>
  <si>
    <t>Výroba mostního zábradlí trvalého ze dřeva měkkého hoblovaného s výplní</t>
  </si>
  <si>
    <t>-165556693</t>
  </si>
  <si>
    <t>Zábradlí mostní ze dřeva měkkého hoblovaného výšky do 1,1 m, osová vzdálenost sloupků do 2 m trvalé s výplní výroba</t>
  </si>
  <si>
    <t>https://podminky.urs.cz/item/CS_URS_2024_02/348181131</t>
  </si>
  <si>
    <t>"D.04.5"3,0</t>
  </si>
  <si>
    <t>348181132</t>
  </si>
  <si>
    <t>Montáž mostního zábradlí trvalého ze dřeva měkkého hoblovaného s výplní</t>
  </si>
  <si>
    <t>-1812959397</t>
  </si>
  <si>
    <t>Zábradlí mostní ze dřeva měkkého hoblovaného výšky do 1,1 m, osová vzdálenost sloupků do 2 m trvalé s výplní montáž</t>
  </si>
  <si>
    <t>https://podminky.urs.cz/item/CS_URS_2024_02/348181132</t>
  </si>
  <si>
    <t>421953311</t>
  </si>
  <si>
    <t>Dřevěné mostní podlahy trvalé z fošen a hranolů - výroba</t>
  </si>
  <si>
    <t>634913214</t>
  </si>
  <si>
    <t>Dřevěné mostní podlahy z fošen a hranolů trvalé výroba</t>
  </si>
  <si>
    <t>https://podminky.urs.cz/item/CS_URS_2024_02/421953311</t>
  </si>
  <si>
    <t>"D.04.5"3,0*1,5</t>
  </si>
  <si>
    <t>421953321</t>
  </si>
  <si>
    <t>Dřevěné mostní podlahy trvalé z fošen a hranolů - montáž</t>
  </si>
  <si>
    <t>1797343366</t>
  </si>
  <si>
    <t>Dřevěné mostní podlahy z fošen a hranolů trvalé montáž</t>
  </si>
  <si>
    <t>https://podminky.urs.cz/item/CS_URS_2024_02/421953321</t>
  </si>
  <si>
    <t>451571111</t>
  </si>
  <si>
    <t>Lože pod dlažby ze štěrkopísku vrstva tl do 100 mm</t>
  </si>
  <si>
    <t>862439690</t>
  </si>
  <si>
    <t>Lože pod dlažby ze štěrkopísků, tl. vrstvy do 100 mm</t>
  </si>
  <si>
    <t>https://podminky.urs.cz/item/CS_URS_2024_02/451571111</t>
  </si>
  <si>
    <t>"D.04.3"</t>
  </si>
  <si>
    <t>0,75*2*18,3</t>
  </si>
  <si>
    <t>457312811</t>
  </si>
  <si>
    <t>Těsnící vrstva z betonu mrazuvzdorného tř. C 25/30 tl do 100 mm</t>
  </si>
  <si>
    <t>1136786889</t>
  </si>
  <si>
    <t>Těsnicí nebo opevňovací vrstva z prostého betonu pro prostředí s mrazovými cykly tř. C 25/30, tl. vrstvy 100 mm</t>
  </si>
  <si>
    <t>https://podminky.urs.cz/item/CS_URS_2024_02/457312811</t>
  </si>
  <si>
    <t>0,6*18,3</t>
  </si>
  <si>
    <t>465511227</t>
  </si>
  <si>
    <t>Dlažba z lomového kamene na sucho s vyklínováním a vyplněním spár tl 250 mm</t>
  </si>
  <si>
    <t>-132439083</t>
  </si>
  <si>
    <t>Dlažba z lomového kamene lomařsky upraveného na sucho s vyklínováním kamenem, s vyplněním spár těženým kamenivem, drnem nebo ornicí s osetím, tl. kamene 250 mm</t>
  </si>
  <si>
    <t>https://podminky.urs.cz/item/CS_URS_2024_02/465511227</t>
  </si>
  <si>
    <t>465513227</t>
  </si>
  <si>
    <t>Dlažba z lomového kamene na cementovou maltu s vyspárováním tl 250 mm pro hráze</t>
  </si>
  <si>
    <t>2036503974</t>
  </si>
  <si>
    <t>Dlažba z lomového kamene lomařsky upraveného na cementovou maltu, s vyspárováním cementovou maltou, tl. kamene 250 mm</t>
  </si>
  <si>
    <t>https://podminky.urs.cz/item/CS_URS_2024_02/465513227</t>
  </si>
  <si>
    <t>871228111</t>
  </si>
  <si>
    <t>Kladení drenážního potrubí z tvrdého PVC průměru přes 90 do 150 mm</t>
  </si>
  <si>
    <t>-976179146</t>
  </si>
  <si>
    <t>Kladení drenážního potrubí z plastických hmot do připravené rýhy z tvrdého PVC, průměru přes 90 do 150 mm</t>
  </si>
  <si>
    <t>https://podminky.urs.cz/item/CS_URS_2024_02/871228111</t>
  </si>
  <si>
    <t>"D.04.4"11,7+2,5*2</t>
  </si>
  <si>
    <t>28610459</t>
  </si>
  <si>
    <t>trubka drenážní PVC-U SN 4 se spojkou perforace 220° tunelového tvaru pro liniové stavby DN 150</t>
  </si>
  <si>
    <t>1136761029</t>
  </si>
  <si>
    <t>16,7*1,01 'Přepočtené koeficientem množství</t>
  </si>
  <si>
    <t>895211131</t>
  </si>
  <si>
    <t>Drenážní šachtice kontrolní z betonových dílců DN 800 mm hloubky do 1,5 m</t>
  </si>
  <si>
    <t>-2088831140</t>
  </si>
  <si>
    <t>https://podminky.urs.cz/item/CS_URS_2024_02/895211131</t>
  </si>
  <si>
    <t>936001002</t>
  </si>
  <si>
    <t>Montáž prvků městské a zahradní architektury hmotnosti přes 0,1 do 1,5 t</t>
  </si>
  <si>
    <t>1096874329</t>
  </si>
  <si>
    <t>https://podminky.urs.cz/item/CS_URS_2024_02/936001002</t>
  </si>
  <si>
    <t>93600100R</t>
  </si>
  <si>
    <t>Montáž prvků městské a zahradní architektury hmotnosti přes 1,5t</t>
  </si>
  <si>
    <t>577265466</t>
  </si>
  <si>
    <t>5838070R</t>
  </si>
  <si>
    <t>Balvan rozměr cca 0,5-1,0 m celkem 2 kusy viz D.04.1</t>
  </si>
  <si>
    <t>-17226512</t>
  </si>
  <si>
    <t>5838071R</t>
  </si>
  <si>
    <t>Balvan rozměr cca 1,0-1,5 m celkem 2 kusy viz D.04.1</t>
  </si>
  <si>
    <t>375754091</t>
  </si>
  <si>
    <t>953961114</t>
  </si>
  <si>
    <t>Kotva chemickým tmelem M 16 hl 125 mm do betonu, ŽB nebo kamene s vyvrtáním otvoru</t>
  </si>
  <si>
    <t>1198042968</t>
  </si>
  <si>
    <t>Kotva chemická s vyvrtáním otvoru do betonu, železobetonu nebo tvrdého kamene tmel, velikost M 16, hloubka 125 mm</t>
  </si>
  <si>
    <t>https://podminky.urs.cz/item/CS_URS_2024_02/953961114</t>
  </si>
  <si>
    <t>"D.04.5"4</t>
  </si>
  <si>
    <t>977151124</t>
  </si>
  <si>
    <t>Jádrové vrty diamantovými korunkami do stavebních materiálů D přes 150 do 180 mm</t>
  </si>
  <si>
    <t>375193610</t>
  </si>
  <si>
    <t>Jádrové vrty diamantovými korunkami do stavebních materiálů (železobetonu, betonu, cihel, obkladů, dlažeb, kamene) průměru přes 150 do 180 mm</t>
  </si>
  <si>
    <t>https://podminky.urs.cz/item/CS_URS_2024_02/977151124</t>
  </si>
  <si>
    <t>3*0,09</t>
  </si>
  <si>
    <t>-36379771</t>
  </si>
  <si>
    <t>PSV</t>
  </si>
  <si>
    <t>Práce a dodávky PSV</t>
  </si>
  <si>
    <t>711</t>
  </si>
  <si>
    <t>Izolace proti vodě, vlhkosti a plynům</t>
  </si>
  <si>
    <t>71151110R</t>
  </si>
  <si>
    <t>Provedení hydroizolace potrubí studniční pěnou-montáž včetně materiálu</t>
  </si>
  <si>
    <t>-684285627</t>
  </si>
  <si>
    <t>998711211</t>
  </si>
  <si>
    <t>Přesun hmot procentní pro izolace proti vodě, vlhkosti a plynům s omezením mechanizace v objektech v do 6 m</t>
  </si>
  <si>
    <t>%</t>
  </si>
  <si>
    <t>776424836</t>
  </si>
  <si>
    <t>Přesun hmot pro izolace proti vodě, vlhkosti a plynům stanovený procentní sazbou (%) z ceny vodorovná dopravní vzdálenost do 50 m s omezením mechanizace v objektech výšky do 6 m</t>
  </si>
  <si>
    <t>https://podminky.urs.cz/item/CS_URS_2024_02/998711211</t>
  </si>
  <si>
    <t>767</t>
  </si>
  <si>
    <t>Konstrukce zámečnické</t>
  </si>
  <si>
    <t>767995116</t>
  </si>
  <si>
    <t>Montáž atypických zámečnických konstrukcí hmotnosti přes 100 do 250 kg</t>
  </si>
  <si>
    <t>886666583</t>
  </si>
  <si>
    <t>Montáž ostatních atypických zámečnických konstrukcí hmotnosti přes 100 do 250 kg</t>
  </si>
  <si>
    <t>https://podminky.urs.cz/item/CS_URS_2024_02/767995116</t>
  </si>
  <si>
    <t>76799001R</t>
  </si>
  <si>
    <t>Dodávka a výroba ocelové konstrukce lávky mat.S 235 žárově zinkováno min.80 nm viz D.04.5</t>
  </si>
  <si>
    <t>1013900343</t>
  </si>
  <si>
    <t>181,2*1,15 'Přepočtené koeficientem množství</t>
  </si>
  <si>
    <t>998767211</t>
  </si>
  <si>
    <t>Přesun hmot procentní pro zámečnické konstrukce s omezením mechanizace v objektech v do 6 m</t>
  </si>
  <si>
    <t>-182312310</t>
  </si>
  <si>
    <t>Přesun hmot pro zámečnické konstrukce stanovený procentní sazbou (%) z ceny vodorovná dopravní vzdálenost do 50 m s omezením mechanizace v objektech výšky do 6 m</t>
  </si>
  <si>
    <t>https://podminky.urs.cz/item/CS_URS_2024_02/998767211</t>
  </si>
  <si>
    <t>783</t>
  </si>
  <si>
    <t>Dokončovací práce - nátěry</t>
  </si>
  <si>
    <t>55</t>
  </si>
  <si>
    <t>783201403</t>
  </si>
  <si>
    <t>Oprášení tesařských konstrukcí před provedením nátěru</t>
  </si>
  <si>
    <t>1852645126</t>
  </si>
  <si>
    <t>Příprava podkladu tesařských konstrukcí před provedením nátěru oprášení</t>
  </si>
  <si>
    <t>https://podminky.urs.cz/item/CS_URS_2024_02/783201403</t>
  </si>
  <si>
    <t>14*1,5*0,6+2*3,0*0,38+3*1,28*0,26+3*0,26+6*1,16*0,2</t>
  </si>
  <si>
    <t>56</t>
  </si>
  <si>
    <t>783213101</t>
  </si>
  <si>
    <t>Napouštěcí jednonásobný syntetický nátěr tesařských konstrukcí zabudovaných do konstrukce</t>
  </si>
  <si>
    <t>1002240894</t>
  </si>
  <si>
    <t>Napouštěcí nátěr tesařských konstrukcí zabudovaných do konstrukce jednonásobný syntetický</t>
  </si>
  <si>
    <t>https://podminky.urs.cz/item/CS_URS_2024_02/783213101</t>
  </si>
  <si>
    <t>57</t>
  </si>
  <si>
    <t>783213121</t>
  </si>
  <si>
    <t>Napouštěcí dvojnásobný syntetický biocidní nátěr tesařských konstrukcí zabudovaných do konstrukce</t>
  </si>
  <si>
    <t>622696648</t>
  </si>
  <si>
    <t>Preventivní napouštěcí nátěr tesařských prvků proti dřevokazným houbám, hmyzu a plísním zabudovaných do konstrukce dvojnásobný syntetický</t>
  </si>
  <si>
    <t>https://podminky.urs.cz/item/CS_URS_2024_02/783213121</t>
  </si>
  <si>
    <t>05 - SO 05 Rekonstrukce mobiliáře</t>
  </si>
  <si>
    <t>1959122716</t>
  </si>
  <si>
    <t>9360001R</t>
  </si>
  <si>
    <t>Picnic - sestava stolu a lavic bez opěrky, délka 2080 mm, ocelová konstrukce opatřena vrstvou zinku a práškovým vypalovacím lakem, sedák a lamely z tropického dřeva bez povrci délky š.1,6 m</t>
  </si>
  <si>
    <t>676795424</t>
  </si>
  <si>
    <t>308853940</t>
  </si>
  <si>
    <t>5838075R</t>
  </si>
  <si>
    <t>Kamenná lavice-Přírodní kamenný balvan k sezení, podlouhlý, délka cca 2,5 m celkem 2 kusy</t>
  </si>
  <si>
    <t>1577663532</t>
  </si>
  <si>
    <t>5838076R</t>
  </si>
  <si>
    <t>Velký balvan – 1 ks Přírodní kamenný balvan k sezení, nepravidelný, velikost cca 1,0 x 2,0 m</t>
  </si>
  <si>
    <t>-1872546352</t>
  </si>
  <si>
    <t>936104213</t>
  </si>
  <si>
    <t>Montáž odpadkového koše kotevními šrouby na pevný podklad</t>
  </si>
  <si>
    <t>502219392</t>
  </si>
  <si>
    <t>Montáž odpadkového koše přichycením kotevními šrouby</t>
  </si>
  <si>
    <t>https://podminky.urs.cz/item/CS_URS_2024_02/936104213</t>
  </si>
  <si>
    <t>7491012R</t>
  </si>
  <si>
    <t>Odpadkový koš objem 120 l, nosný ocelový zinkovaný plášť se stříškou, výplň z masivního dřeva, nádoba z pozinkovaného plechu</t>
  </si>
  <si>
    <t>615356756</t>
  </si>
  <si>
    <t>936124113</t>
  </si>
  <si>
    <t>Montáž lavičky stabilní kotvené šrouby na pevný podklad</t>
  </si>
  <si>
    <t>1727181808</t>
  </si>
  <si>
    <t>Montáž lavičky parkové stabilní přichycené kotevními šrouby</t>
  </si>
  <si>
    <t>https://podminky.urs.cz/item/CS_URS_2024_02/936124113</t>
  </si>
  <si>
    <t>7491010R</t>
  </si>
  <si>
    <t>Parková lavička s opěradlem a 3 područkami, délka 2995 mm, ocelová kosntrukce opatřena vrstvou zinku a práškovým vypalovacím lakem, desky a lamely z tropického dřeva bez povrchové úpravy</t>
  </si>
  <si>
    <t>-1627588878</t>
  </si>
  <si>
    <t>998231311</t>
  </si>
  <si>
    <t>Přesun hmot pro sadovnické a krajinářské úpravy vodorovně do 5000 m</t>
  </si>
  <si>
    <t>1220487569</t>
  </si>
  <si>
    <t>Přesun hmot pro sadovnické a krajinářské úpravy strojně dopravní vzdálenost do 5000 m</t>
  </si>
  <si>
    <t>https://podminky.urs.cz/item/CS_URS_2024_02/998231311</t>
  </si>
  <si>
    <t>06 - SO 06 Pěší cesty</t>
  </si>
  <si>
    <t xml:space="preserve">    5 - Komunikace pozemní</t>
  </si>
  <si>
    <t>-858376105</t>
  </si>
  <si>
    <t>"D.06.1-3"</t>
  </si>
  <si>
    <t>"typ 3"13,1</t>
  </si>
  <si>
    <t>"typ 4"104,0</t>
  </si>
  <si>
    <t>"typ 5"44,6</t>
  </si>
  <si>
    <t>122251103</t>
  </si>
  <si>
    <t>Odkopávky a prokopávky nezapažené v hornině třídy těžitelnosti I skupiny 3 objem do 100 m3 strojně</t>
  </si>
  <si>
    <t>-1642716774</t>
  </si>
  <si>
    <t>Odkopávky a prokopávky nezapažené strojně v hornině třídy těžitelnosti I skupiny 3 přes 50 do 100 m3</t>
  </si>
  <si>
    <t>https://podminky.urs.cz/item/CS_URS_2024_02/122251103</t>
  </si>
  <si>
    <t>"typ 1"28,2*0,3</t>
  </si>
  <si>
    <t>"typ 2"249,5*0,25</t>
  </si>
  <si>
    <t>"typ 3"15,2*0,25</t>
  </si>
  <si>
    <t>"typ 4"104,0*0,1</t>
  </si>
  <si>
    <t>"typ 5"44,6*0,1</t>
  </si>
  <si>
    <t>89,495*0,1</t>
  </si>
  <si>
    <t>132251251</t>
  </si>
  <si>
    <t>Hloubení rýh nezapažených š do 2000 mm v hornině třídy těžitelnosti I skupiny 3 objem do 20 m3 strojně</t>
  </si>
  <si>
    <t>-1431882920</t>
  </si>
  <si>
    <t>Hloubení nezapažených rýh šířky přes 800 do 2 000 mm strojně s urovnáním dna do předepsaného profilu a spádu v hornině třídy těžitelnosti I skupiny 3 do 20 m3</t>
  </si>
  <si>
    <t>https://podminky.urs.cz/item/CS_URS_2024_02/132251251</t>
  </si>
  <si>
    <t>"D.06.2-opěrná zídka"</t>
  </si>
  <si>
    <t>11,0*(0,5+1,4)/2*1,0*1,1</t>
  </si>
  <si>
    <t>-11,495*0,5</t>
  </si>
  <si>
    <t>132351251</t>
  </si>
  <si>
    <t>Hloubení rýh nezapažených š do 2000 mm v hornině třídy těžitelnosti II skupiny 4 objem do 20 m3 strojně</t>
  </si>
  <si>
    <t>-2006927749</t>
  </si>
  <si>
    <t>Hloubení nezapažených rýh šířky přes 800 do 2 000 mm strojně s urovnáním dna do předepsaného profilu a spádu v hornině třídy těžitelnosti II skupiny 4 do 20 m3</t>
  </si>
  <si>
    <t>https://podminky.urs.cz/item/CS_URS_2024_02/132351251</t>
  </si>
  <si>
    <t>-1169479860</t>
  </si>
  <si>
    <t>"ornice meziskládka"161,700*0,2</t>
  </si>
  <si>
    <t>"zpět"44,07*0,2</t>
  </si>
  <si>
    <t>"zemina na zásyp tam a zpět"19,216*2</t>
  </si>
  <si>
    <t>788045927</t>
  </si>
  <si>
    <t>98,445+5,747-19,216</t>
  </si>
  <si>
    <t>-1668835761</t>
  </si>
  <si>
    <t>84,976*10 'Přepočtené koeficientem množství</t>
  </si>
  <si>
    <t>81834095</t>
  </si>
  <si>
    <t>977741999</t>
  </si>
  <si>
    <t>5,747*10 'Přepočtené koeficientem množství</t>
  </si>
  <si>
    <t>1087396062</t>
  </si>
  <si>
    <t>"ornice"44,07*0,2</t>
  </si>
  <si>
    <t>"zemina na zásyp"19,216</t>
  </si>
  <si>
    <t>1984406956</t>
  </si>
  <si>
    <t>84,976+5,747</t>
  </si>
  <si>
    <t>90,723*2 'Přepočtené koeficientem množství</t>
  </si>
  <si>
    <t>-165451996</t>
  </si>
  <si>
    <t>104,192+5,747</t>
  </si>
  <si>
    <t>1899511008</t>
  </si>
  <si>
    <t>11,0*(0,5+1,4)/2*1,0*1,1-11,0*1,0*0,5</t>
  </si>
  <si>
    <t>"ostatní"</t>
  </si>
  <si>
    <t>"typ.1"22,6*0,3*0,3</t>
  </si>
  <si>
    <t>"typ 2"103,4*0,3*0,3</t>
  </si>
  <si>
    <t>"typ 3"20,9*0,3*0,3</t>
  </si>
  <si>
    <t>508700008</t>
  </si>
  <si>
    <t>"typ.1"22,6*0,3</t>
  </si>
  <si>
    <t>"typ 2"103,4*0,3</t>
  </si>
  <si>
    <t>"typ 3"20,9*0,3</t>
  </si>
  <si>
    <t>-699147103</t>
  </si>
  <si>
    <t>-590373332</t>
  </si>
  <si>
    <t>44,07*0,02 'Přepočtené koeficientem množství</t>
  </si>
  <si>
    <t>327212111</t>
  </si>
  <si>
    <t>Zdivo opěrných zdí z nepravidelných kamenů na sucho obj jednoho kamene do 0,02 m3</t>
  </si>
  <si>
    <t>-1856842186</t>
  </si>
  <si>
    <t>Zdivo nadzákladové opěrných zdí a valů z lomového kamene štípaného nebo ručně vybíraného na sucho z nepravidelných kamenů objemu 1 kusu kamene do 0,02 m3</t>
  </si>
  <si>
    <t>https://podminky.urs.cz/item/CS_URS_2024_02/327212111</t>
  </si>
  <si>
    <t>Poznámka k položce:_x000D_
lomový kámen frakce Ds=0,3 m např.žula</t>
  </si>
  <si>
    <t>11,0*1,0*0,5</t>
  </si>
  <si>
    <t>327212911</t>
  </si>
  <si>
    <t>Příplatek k cenám zdiva opěrných zdí z kamene na sucho za jednostranné lícování zdiva</t>
  </si>
  <si>
    <t>2070372526</t>
  </si>
  <si>
    <t>Zdivo nadzákladové opěrných zdí a valů z lomového kamene štípaného nebo ručně vybíraného na sucho Příplatek k cenám za lícování zdiva jednostranné</t>
  </si>
  <si>
    <t>https://podminky.urs.cz/item/CS_URS_2024_02/327212911</t>
  </si>
  <si>
    <t>33992111R</t>
  </si>
  <si>
    <t>Osazování dřevěných palisád   jednotlivě výšky prvku přes 1 do 1,5 m</t>
  </si>
  <si>
    <t>1456164335</t>
  </si>
  <si>
    <t>Osazování dřevěných palisád jednotlivě výšky prvku přes 1 do 1,5 m</t>
  </si>
  <si>
    <t>"Typ 5"</t>
  </si>
  <si>
    <t>"bočnice"30</t>
  </si>
  <si>
    <t>33992112R</t>
  </si>
  <si>
    <t>Osazování dřevěných palisád  jednotlivě výšky prvku přes 1,5 m</t>
  </si>
  <si>
    <t>2108516299</t>
  </si>
  <si>
    <t>Osazování dřevěných palisád jednotlivě výšky prvku přes 1,5 m</t>
  </si>
  <si>
    <t>"typ 5"</t>
  </si>
  <si>
    <t>"pražce"16</t>
  </si>
  <si>
    <t>33992115R</t>
  </si>
  <si>
    <t>Osazování dřevěných palisád  jednotlivě výšky prvku přes 0,5 do 1 m</t>
  </si>
  <si>
    <t>-1422849811</t>
  </si>
  <si>
    <t>Osazování dřevěných palisád jednotlivě výšky prvku přes 0,5 do 1 m</t>
  </si>
  <si>
    <t>"kůly"32</t>
  </si>
  <si>
    <t>33900001R</t>
  </si>
  <si>
    <t>Dodávka a výroba dřevěných zajišťovacích prvků(pražce,bočnice,kůly) mat.dubové dřevo viz D.06.1</t>
  </si>
  <si>
    <t>-1788009693</t>
  </si>
  <si>
    <t>1,8+0,43+0,45</t>
  </si>
  <si>
    <t>2,68*1,1 'Přepočtené koeficientem množství</t>
  </si>
  <si>
    <t>Komunikace pozemní</t>
  </si>
  <si>
    <t>561121101</t>
  </si>
  <si>
    <t>Zřízení podkladu nebo ochranné vrstvy vozovky z mechanicky zpevněné zeminy MZ tl 50 mm</t>
  </si>
  <si>
    <t>239063241</t>
  </si>
  <si>
    <t>Zřízení podkladu nebo ochranné vrstvy vozovky z mechanicky zpevněné zeminy MZ bez přidání pojiva nebo vylepšovacího materiálu, s rozprostřením, vlhčením, promísením a zhutněním, tloušťka po zhutnění 50 mm</t>
  </si>
  <si>
    <t>https://podminky.urs.cz/item/CS_URS_2024_02/561121101</t>
  </si>
  <si>
    <t>"typ 2"249,5</t>
  </si>
  <si>
    <t>58341341</t>
  </si>
  <si>
    <t>kamenivo drcené drobné frakce 0/4</t>
  </si>
  <si>
    <t>-1637059252</t>
  </si>
  <si>
    <t>249,5*0,09 'Přepočtené koeficientem množství</t>
  </si>
  <si>
    <t>564762111</t>
  </si>
  <si>
    <t>Podklad z vibrovaného štěrku VŠ tl 200 mm</t>
  </si>
  <si>
    <t>-25862706</t>
  </si>
  <si>
    <t>Podklad nebo kryt z vibrovaného štěrku VŠ s rozprostřením, vlhčením a zhutněním, po zhutnění tl. 200 mm</t>
  </si>
  <si>
    <t>https://podminky.urs.cz/item/CS_URS_2024_02/564762111</t>
  </si>
  <si>
    <t>564831011</t>
  </si>
  <si>
    <t>Podklad ze štěrkodrtě ŠD plochy do 100 m2 tl 100 mm</t>
  </si>
  <si>
    <t>100455668</t>
  </si>
  <si>
    <t>Podklad ze štěrkodrti ŠD s rozprostřením a zhutněním plochy jednotlivě do 100 m2, po zhutnění tl. 100 mm</t>
  </si>
  <si>
    <t>https://podminky.urs.cz/item/CS_URS_2024_02/564831011</t>
  </si>
  <si>
    <t>"typ 5"28,9</t>
  </si>
  <si>
    <t>564851011</t>
  </si>
  <si>
    <t>Podklad ze štěrkodrtě ŠD plochy do 100 m2 tl 150 mm</t>
  </si>
  <si>
    <t>-1831114941</t>
  </si>
  <si>
    <t>Podklad ze štěrkodrti ŠD s rozprostřením a zhutněním plochy jednotlivě do 100 m2, po zhutnění tl. 150 mm</t>
  </si>
  <si>
    <t>https://podminky.urs.cz/item/CS_URS_2024_02/564851011</t>
  </si>
  <si>
    <t>"typ 1"28,2</t>
  </si>
  <si>
    <t>564861011</t>
  </si>
  <si>
    <t>Podklad ze štěrkodrtě ŠD plochy do 100 m2 tl 200 mm</t>
  </si>
  <si>
    <t>-1159920299</t>
  </si>
  <si>
    <t>Podklad ze štěrkodrti ŠD s rozprostřením a zhutněním plochy jednotlivě do 100 m2, po zhutnění tl. 200 mm</t>
  </si>
  <si>
    <t>https://podminky.urs.cz/item/CS_URS_2024_02/564861011</t>
  </si>
  <si>
    <t>591111111</t>
  </si>
  <si>
    <t>Kladení dlažby z kostek velkých z kamene do lože z kameniva těženého tl 50 mm</t>
  </si>
  <si>
    <t>-891191160</t>
  </si>
  <si>
    <t>Kladení dlažby z kostek s provedením lože do tl. 50 mm, s vyplněním spár, s dvojím beraněním a se smetením přebytečného materiálu na krajnici velkých z kamene, do lože z kameniva těženého</t>
  </si>
  <si>
    <t>https://podminky.urs.cz/item/CS_URS_2024_02/591111111</t>
  </si>
  <si>
    <t>"typ 3"10,5</t>
  </si>
  <si>
    <t>"typ 4"104</t>
  </si>
  <si>
    <t>5838466R</t>
  </si>
  <si>
    <t>nepravidelný kámen dlažba tl.100mm</t>
  </si>
  <si>
    <t>-611549703</t>
  </si>
  <si>
    <t>28,2*1,1 'Přepočtené koeficientem množství</t>
  </si>
  <si>
    <t>5838469R</t>
  </si>
  <si>
    <t xml:space="preserve">nepravidelný kámen -nášlapy tl.30-60 mm </t>
  </si>
  <si>
    <t>1466982697</t>
  </si>
  <si>
    <t>114,5*1,1 'Přepočtené koeficientem množství</t>
  </si>
  <si>
    <t>916231213</t>
  </si>
  <si>
    <t>Osazení chodníkového obrubníku betonového stojatého s boční opěrou do lože z betonu prostého</t>
  </si>
  <si>
    <t>-608076588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</si>
  <si>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</si>
  <si>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https://podminky.urs.cz/item/CS_URS_2024_02/916231213</t>
  </si>
  <si>
    <t>"typ.1"22,6</t>
  </si>
  <si>
    <t>"typ 2"103,4</t>
  </si>
  <si>
    <t>"typ 3"20,9</t>
  </si>
  <si>
    <t>59217001</t>
  </si>
  <si>
    <t>obrubník zahradní betonový 1000x50x250mm</t>
  </si>
  <si>
    <t>-446175694</t>
  </si>
  <si>
    <t>146,9*1,1 'Přepočtené koeficientem množství</t>
  </si>
  <si>
    <t>998223011</t>
  </si>
  <si>
    <t>Přesun hmot pro pozemní komunikace s krytem dlážděným</t>
  </si>
  <si>
    <t>-1774818769</t>
  </si>
  <si>
    <t>Přesun hmot pro pozemní komunikace s krytem dlážděným dopravní vzdálenost do 200 m jakékoliv délky objektu</t>
  </si>
  <si>
    <t>https://podminky.urs.cz/item/CS_URS_2024_02/998223011</t>
  </si>
  <si>
    <t>07 - SO 07 Návrh vegetačních úprav</t>
  </si>
  <si>
    <t>16220210R</t>
  </si>
  <si>
    <t xml:space="preserve">Přesun plovoucích vodních rostlin </t>
  </si>
  <si>
    <t>1880344918</t>
  </si>
  <si>
    <t xml:space="preserve">Přesun plovoucích vodních rostlin 
Přesun stávajících vodních rostlin (leknín bílý) v ploše cca 180 m2 před zahájením prací a vypuštěním rybníka na náhradní lokalitu (do 5 km). Po dokončení stavby budou rostliny převezeny zpět a znovu vysazeny na hladinu rybníka. </t>
  </si>
  <si>
    <t>16220212R</t>
  </si>
  <si>
    <t xml:space="preserve">Vegetace vodní plochy a nátokového koryta </t>
  </si>
  <si>
    <t>920159223</t>
  </si>
  <si>
    <t xml:space="preserve">Vegetace vodní plochy a nátokového koryta 
Osázení litorálního pásma ve vymezené ploše vodní plochy a nátokového koryta směsí vodních rostlin s různou výsadbovou hloubkou. Navrhované množství rostlin je dle taxonu cca 1-4 ks/m2.
Sazenice rostlin budou použity kontejnerované o velikostech P9 a ihned po dodání vysazeny do geotextilních květináčů pro vodní rostliny o velikostech 0,14 x 0,14 x 0,14 m, které jsou propustné pro vodu i vzduch. Při výsadbě bude použitý speciální substrát pro vodní rostliny.
- šmel okoličnatý (Butomus umbellatus) 
- ostřice Buekova (Carex buekii) 
- ostřice štíhlá (Carex gracilis) 
- ostřice měchýřkatá (Carex vesicaria) 
- růžkatec ponořený (Ceratophyllum demersum) 
- kosatec žlutý (Iris Psudacorus) 
- stulík žlutý (Nuphar lutea)
</t>
  </si>
  <si>
    <t>918032234</t>
  </si>
  <si>
    <t>"mezideponie ornice"</t>
  </si>
  <si>
    <t>460,0*0,2</t>
  </si>
  <si>
    <t>-470300302</t>
  </si>
  <si>
    <t>-1605203472</t>
  </si>
  <si>
    <t>"C.1"460</t>
  </si>
  <si>
    <t>-119383544</t>
  </si>
  <si>
    <t>867889065</t>
  </si>
  <si>
    <t>460*0,02 'Přepočtené koeficientem množství</t>
  </si>
  <si>
    <t>-163643830</t>
  </si>
  <si>
    <t>184818232</t>
  </si>
  <si>
    <t>Ochrana kmene průměru přes 300 do 500 mm bedněním výšky do 2 m</t>
  </si>
  <si>
    <t>-1758995901</t>
  </si>
  <si>
    <t>Ochrana kmene bedněním před poškozením stavebním provozem zřízení včetně odstranění výšky bednění do 2 m průměru kmene přes 300 do 500 mm</t>
  </si>
  <si>
    <t>https://podminky.urs.cz/item/CS_URS_2024_02/184818232</t>
  </si>
  <si>
    <t>18500001R</t>
  </si>
  <si>
    <t>Půdní kořenová injektáž (včetně materiálu a dopravy)</t>
  </si>
  <si>
    <t>1342785181</t>
  </si>
  <si>
    <t>-1091126412</t>
  </si>
  <si>
    <t>VRN - Ostatní a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</si>
  <si>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</si>
  <si>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</si>
  <si>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</si>
  <si>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</si>
  <si>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</si>
  <si>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Vedlejší rozpočtové náklady</t>
  </si>
  <si>
    <t>VRN1</t>
  </si>
  <si>
    <t>Průzkumné, geodetické a projektové práce</t>
  </si>
  <si>
    <t>012203000</t>
  </si>
  <si>
    <t>Zeměměřičské práce před výstavbou</t>
  </si>
  <si>
    <t>Kč</t>
  </si>
  <si>
    <t>1024</t>
  </si>
  <si>
    <t>1842375478</t>
  </si>
  <si>
    <t>https://podminky.urs.cz/item/CS_URS_2024_02/012203000</t>
  </si>
  <si>
    <t>Poznámka k položce:_x000D_
vytyčení stavby a stávajících inženýrských sítí</t>
  </si>
  <si>
    <t>012403000</t>
  </si>
  <si>
    <t>Zeměměřičské práce po výstavbě</t>
  </si>
  <si>
    <t>-1087932618</t>
  </si>
  <si>
    <t>https://podminky.urs.cz/item/CS_URS_2024_02/012403000</t>
  </si>
  <si>
    <t>01250001R</t>
  </si>
  <si>
    <t xml:space="preserve">Odborné odlovení rybí obsádky z rybníka </t>
  </si>
  <si>
    <t>1557792902</t>
  </si>
  <si>
    <t>013254000</t>
  </si>
  <si>
    <t>Dokumentace skutečného provedení stavby</t>
  </si>
  <si>
    <t>68148051</t>
  </si>
  <si>
    <t>https://podminky.urs.cz/item/CS_URS_2024_02/013254000</t>
  </si>
  <si>
    <t>VRN3</t>
  </si>
  <si>
    <t>Zařízení staveniště</t>
  </si>
  <si>
    <t>03120300R</t>
  </si>
  <si>
    <t xml:space="preserve">Náklady související se zřízením, vybavením, provozem, údržbou, zabezpečením, značením a zrušením zařízení staveniště. </t>
  </si>
  <si>
    <t>-1207271963</t>
  </si>
  <si>
    <t>034503000</t>
  </si>
  <si>
    <t>Informační tabule na staveništi</t>
  </si>
  <si>
    <t>506027465</t>
  </si>
  <si>
    <t>https://podminky.urs.cz/item/CS_URS_2024_02/034503000</t>
  </si>
  <si>
    <t>VRN4</t>
  </si>
  <si>
    <t>Inženýrská činnost</t>
  </si>
  <si>
    <t>04260350R</t>
  </si>
  <si>
    <t>Náklady na bezpečnost práce a technických zařízení,školení pracovníků,značení v souladu se zásadami BOZP</t>
  </si>
  <si>
    <t>1440136245</t>
  </si>
  <si>
    <t>049002000</t>
  </si>
  <si>
    <t>Inženýrská činnost ostatní</t>
  </si>
  <si>
    <t>1219066659</t>
  </si>
  <si>
    <t>https://podminky.urs.cz/item/CS_URS_2024_02/049002000</t>
  </si>
  <si>
    <t>VRN9</t>
  </si>
  <si>
    <t>Ostatní náklady</t>
  </si>
  <si>
    <t>09100303R</t>
  </si>
  <si>
    <t>Ostatní náklady v průběhu realizace a po realizaci stavby - zpracování VDD (výrobní dílenská dokumentace)</t>
  </si>
  <si>
    <t>630697957</t>
  </si>
  <si>
    <t>Poznámka k položce:_x000D_
Zpracování VDD (výrobní dílenská dokumentace) na lávka, poklop požeráku, kotvení sedací plochy</t>
  </si>
  <si>
    <t>09100304R</t>
  </si>
  <si>
    <t xml:space="preserve">Opatření vyplývající z  Havarijního plánu </t>
  </si>
  <si>
    <t>596666061</t>
  </si>
  <si>
    <t xml:space="preserve">Opatření vyplývající z Havarijního plánu </t>
  </si>
  <si>
    <t>09100404R</t>
  </si>
  <si>
    <t>Havarijní souprava</t>
  </si>
  <si>
    <t>-1062665538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</si>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</sst>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61044111" TargetMode="External"/><Relationship Id="rId13" Type="http://schemas.openxmlformats.org/officeDocument/2006/relationships/hyperlink" Target="https://podminky.urs.cz/item/CS_URS_2024_02/997013862" TargetMode="External"/><Relationship Id="rId18" Type="http://schemas.openxmlformats.org/officeDocument/2006/relationships/hyperlink" Target="https://podminky.urs.cz/item/CS_URS_2024_02/997221611" TargetMode="External"/><Relationship Id="rId3" Type="http://schemas.openxmlformats.org/officeDocument/2006/relationships/hyperlink" Target="https://podminky.urs.cz/item/CS_URS_2024_02/122703601" TargetMode="External"/><Relationship Id="rId21" Type="http://schemas.openxmlformats.org/officeDocument/2006/relationships/hyperlink" Target="https://podminky.urs.cz/item/CS_URS_2024_02/997321211" TargetMode="External"/><Relationship Id="rId7" Type="http://schemas.openxmlformats.org/officeDocument/2006/relationships/hyperlink" Target="https://podminky.urs.cz/item/CS_URS_2024_02/167151101" TargetMode="External"/><Relationship Id="rId12" Type="http://schemas.openxmlformats.org/officeDocument/2006/relationships/hyperlink" Target="https://podminky.urs.cz/item/CS_URS_2024_02/997013861" TargetMode="External"/><Relationship Id="rId17" Type="http://schemas.openxmlformats.org/officeDocument/2006/relationships/hyperlink" Target="https://podminky.urs.cz/item/CS_URS_2024_02/997221569" TargetMode="External"/><Relationship Id="rId2" Type="http://schemas.openxmlformats.org/officeDocument/2006/relationships/hyperlink" Target="https://podminky.urs.cz/item/CS_URS_2024_02/113107242" TargetMode="External"/><Relationship Id="rId16" Type="http://schemas.openxmlformats.org/officeDocument/2006/relationships/hyperlink" Target="https://podminky.urs.cz/item/CS_URS_2024_02/997221561" TargetMode="External"/><Relationship Id="rId20" Type="http://schemas.openxmlformats.org/officeDocument/2006/relationships/hyperlink" Target="https://podminky.urs.cz/item/CS_URS_2024_02/997221875" TargetMode="External"/><Relationship Id="rId1" Type="http://schemas.openxmlformats.org/officeDocument/2006/relationships/hyperlink" Target="https://podminky.urs.cz/item/CS_URS_2024_02/113107221" TargetMode="External"/><Relationship Id="rId6" Type="http://schemas.openxmlformats.org/officeDocument/2006/relationships/hyperlink" Target="https://podminky.urs.cz/item/CS_URS_2024_02/162751119" TargetMode="External"/><Relationship Id="rId11" Type="http://schemas.openxmlformats.org/officeDocument/2006/relationships/hyperlink" Target="https://podminky.urs.cz/item/CS_URS_2024_02/966001311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podminky.urs.cz/item/CS_URS_2024_02/162751117" TargetMode="External"/><Relationship Id="rId15" Type="http://schemas.openxmlformats.org/officeDocument/2006/relationships/hyperlink" Target="https://podminky.urs.cz/item/CS_URS_2024_02/997221559" TargetMode="External"/><Relationship Id="rId23" Type="http://schemas.openxmlformats.org/officeDocument/2006/relationships/hyperlink" Target="https://podminky.urs.cz/item/CS_URS_2024_02/997321519" TargetMode="External"/><Relationship Id="rId10" Type="http://schemas.openxmlformats.org/officeDocument/2006/relationships/hyperlink" Target="https://podminky.urs.cz/item/CS_URS_2024_02/966001211" TargetMode="External"/><Relationship Id="rId19" Type="http://schemas.openxmlformats.org/officeDocument/2006/relationships/hyperlink" Target="https://podminky.urs.cz/item/CS_URS_2024_02/997221873" TargetMode="External"/><Relationship Id="rId4" Type="http://schemas.openxmlformats.org/officeDocument/2006/relationships/hyperlink" Target="https://podminky.urs.cz/item/CS_URS_2024_02/162253102" TargetMode="External"/><Relationship Id="rId9" Type="http://schemas.openxmlformats.org/officeDocument/2006/relationships/hyperlink" Target="https://podminky.urs.cz/item/CS_URS_2024_02/961055111" TargetMode="External"/><Relationship Id="rId14" Type="http://schemas.openxmlformats.org/officeDocument/2006/relationships/hyperlink" Target="https://podminky.urs.cz/item/CS_URS_2024_02/997221551" TargetMode="External"/><Relationship Id="rId22" Type="http://schemas.openxmlformats.org/officeDocument/2006/relationships/hyperlink" Target="https://podminky.urs.cz/item/CS_URS_2024_02/9973215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51101102" TargetMode="External"/><Relationship Id="rId13" Type="http://schemas.openxmlformats.org/officeDocument/2006/relationships/hyperlink" Target="https://podminky.urs.cz/item/CS_URS_2024_02/162751139" TargetMode="External"/><Relationship Id="rId18" Type="http://schemas.openxmlformats.org/officeDocument/2006/relationships/hyperlink" Target="https://podminky.urs.cz/item/CS_URS_2024_02/174151101" TargetMode="External"/><Relationship Id="rId26" Type="http://schemas.openxmlformats.org/officeDocument/2006/relationships/hyperlink" Target="https://podminky.urs.cz/item/CS_URS_2024_02/321351010" TargetMode="External"/><Relationship Id="rId39" Type="http://schemas.openxmlformats.org/officeDocument/2006/relationships/hyperlink" Target="https://podminky.urs.cz/item/CS_URS_2024_02/953171023" TargetMode="External"/><Relationship Id="rId3" Type="http://schemas.openxmlformats.org/officeDocument/2006/relationships/hyperlink" Target="https://podminky.urs.cz/item/CS_URS_2024_02/121151103" TargetMode="External"/><Relationship Id="rId21" Type="http://schemas.openxmlformats.org/officeDocument/2006/relationships/hyperlink" Target="https://podminky.urs.cz/item/CS_URS_2024_02/181411131" TargetMode="External"/><Relationship Id="rId34" Type="http://schemas.openxmlformats.org/officeDocument/2006/relationships/hyperlink" Target="https://podminky.urs.cz/item/CS_URS_2024_02/894410103" TargetMode="External"/><Relationship Id="rId42" Type="http://schemas.openxmlformats.org/officeDocument/2006/relationships/hyperlink" Target="https://podminky.urs.cz/item/CS_URS_2024_02/998332011" TargetMode="External"/><Relationship Id="rId7" Type="http://schemas.openxmlformats.org/officeDocument/2006/relationships/hyperlink" Target="https://podminky.urs.cz/item/CS_URS_2024_02/132354202" TargetMode="External"/><Relationship Id="rId12" Type="http://schemas.openxmlformats.org/officeDocument/2006/relationships/hyperlink" Target="https://podminky.urs.cz/item/CS_URS_2024_02/162751137" TargetMode="External"/><Relationship Id="rId17" Type="http://schemas.openxmlformats.org/officeDocument/2006/relationships/hyperlink" Target="https://podminky.urs.cz/item/CS_URS_2024_02/171251201" TargetMode="External"/><Relationship Id="rId25" Type="http://schemas.openxmlformats.org/officeDocument/2006/relationships/hyperlink" Target="https://podminky.urs.cz/item/CS_URS_2024_02/321321115" TargetMode="External"/><Relationship Id="rId33" Type="http://schemas.openxmlformats.org/officeDocument/2006/relationships/hyperlink" Target="https://podminky.urs.cz/item/CS_URS_2024_02/892381111" TargetMode="External"/><Relationship Id="rId38" Type="http://schemas.openxmlformats.org/officeDocument/2006/relationships/hyperlink" Target="https://podminky.urs.cz/item/CS_URS_2024_02/934956221" TargetMode="External"/><Relationship Id="rId2" Type="http://schemas.openxmlformats.org/officeDocument/2006/relationships/hyperlink" Target="https://podminky.urs.cz/item/CS_URS_2024_02/115101301" TargetMode="External"/><Relationship Id="rId16" Type="http://schemas.openxmlformats.org/officeDocument/2006/relationships/hyperlink" Target="https://podminky.urs.cz/item/CS_URS_2024_02/171201231" TargetMode="External"/><Relationship Id="rId20" Type="http://schemas.openxmlformats.org/officeDocument/2006/relationships/hyperlink" Target="https://podminky.urs.cz/item/CS_URS_2024_02/181351003" TargetMode="External"/><Relationship Id="rId29" Type="http://schemas.openxmlformats.org/officeDocument/2006/relationships/hyperlink" Target="https://podminky.urs.cz/item/CS_URS_2024_02/451573111" TargetMode="External"/><Relationship Id="rId41" Type="http://schemas.openxmlformats.org/officeDocument/2006/relationships/hyperlink" Target="https://podminky.urs.cz/item/CS_URS_2024_02/953943114" TargetMode="External"/><Relationship Id="rId1" Type="http://schemas.openxmlformats.org/officeDocument/2006/relationships/hyperlink" Target="https://podminky.urs.cz/item/CS_URS_2024_02/115101201" TargetMode="External"/><Relationship Id="rId6" Type="http://schemas.openxmlformats.org/officeDocument/2006/relationships/hyperlink" Target="https://podminky.urs.cz/item/CS_URS_2024_02/132254202" TargetMode="External"/><Relationship Id="rId11" Type="http://schemas.openxmlformats.org/officeDocument/2006/relationships/hyperlink" Target="https://podminky.urs.cz/item/CS_URS_2024_02/162351123" TargetMode="External"/><Relationship Id="rId24" Type="http://schemas.openxmlformats.org/officeDocument/2006/relationships/hyperlink" Target="https://podminky.urs.cz/item/CS_URS_2024_02/321222111" TargetMode="External"/><Relationship Id="rId32" Type="http://schemas.openxmlformats.org/officeDocument/2006/relationships/hyperlink" Target="https://podminky.urs.cz/item/CS_URS_2024_02/892372111" TargetMode="External"/><Relationship Id="rId37" Type="http://schemas.openxmlformats.org/officeDocument/2006/relationships/hyperlink" Target="https://podminky.urs.cz/item/CS_URS_2024_02/899102112" TargetMode="External"/><Relationship Id="rId40" Type="http://schemas.openxmlformats.org/officeDocument/2006/relationships/hyperlink" Target="https://podminky.urs.cz/item/CS_URS_2024_02/953334443" TargetMode="External"/><Relationship Id="rId5" Type="http://schemas.openxmlformats.org/officeDocument/2006/relationships/hyperlink" Target="https://podminky.urs.cz/item/CS_URS_2024_02/131351102" TargetMode="External"/><Relationship Id="rId15" Type="http://schemas.openxmlformats.org/officeDocument/2006/relationships/hyperlink" Target="https://podminky.urs.cz/item/CS_URS_2024_02/167151102" TargetMode="External"/><Relationship Id="rId23" Type="http://schemas.openxmlformats.org/officeDocument/2006/relationships/hyperlink" Target="https://podminky.urs.cz/item/CS_URS_2024_02/273313511" TargetMode="External"/><Relationship Id="rId28" Type="http://schemas.openxmlformats.org/officeDocument/2006/relationships/hyperlink" Target="https://podminky.urs.cz/item/CS_URS_2024_02/321366111" TargetMode="External"/><Relationship Id="rId36" Type="http://schemas.openxmlformats.org/officeDocument/2006/relationships/hyperlink" Target="https://podminky.urs.cz/item/CS_URS_2024_02/894410232" TargetMode="External"/><Relationship Id="rId10" Type="http://schemas.openxmlformats.org/officeDocument/2006/relationships/hyperlink" Target="https://podminky.urs.cz/item/CS_URS_2024_02/162351103" TargetMode="External"/><Relationship Id="rId19" Type="http://schemas.openxmlformats.org/officeDocument/2006/relationships/hyperlink" Target="https://podminky.urs.cz/item/CS_URS_2024_02/175151101" TargetMode="External"/><Relationship Id="rId31" Type="http://schemas.openxmlformats.org/officeDocument/2006/relationships/hyperlink" Target="https://podminky.urs.cz/item/CS_URS_2024_02/831372121" TargetMode="External"/><Relationship Id="rId4" Type="http://schemas.openxmlformats.org/officeDocument/2006/relationships/hyperlink" Target="https://podminky.urs.cz/item/CS_URS_2024_02/131251102" TargetMode="External"/><Relationship Id="rId9" Type="http://schemas.openxmlformats.org/officeDocument/2006/relationships/hyperlink" Target="https://podminky.urs.cz/item/CS_URS_2024_02/151101112" TargetMode="External"/><Relationship Id="rId14" Type="http://schemas.openxmlformats.org/officeDocument/2006/relationships/hyperlink" Target="https://podminky.urs.cz/item/CS_URS_2024_02/167151101" TargetMode="External"/><Relationship Id="rId22" Type="http://schemas.openxmlformats.org/officeDocument/2006/relationships/hyperlink" Target="https://podminky.urs.cz/item/CS_URS_2024_02/271532212" TargetMode="External"/><Relationship Id="rId27" Type="http://schemas.openxmlformats.org/officeDocument/2006/relationships/hyperlink" Target="https://podminky.urs.cz/item/CS_URS_2024_02/321352010" TargetMode="External"/><Relationship Id="rId30" Type="http://schemas.openxmlformats.org/officeDocument/2006/relationships/hyperlink" Target="https://podminky.urs.cz/item/CS_URS_2024_02/452112112" TargetMode="External"/><Relationship Id="rId35" Type="http://schemas.openxmlformats.org/officeDocument/2006/relationships/hyperlink" Target="https://podminky.urs.cz/item/CS_URS_2024_02/894410213" TargetMode="External"/><Relationship Id="rId43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62751119" TargetMode="External"/><Relationship Id="rId13" Type="http://schemas.openxmlformats.org/officeDocument/2006/relationships/hyperlink" Target="https://podminky.urs.cz/item/CS_URS_2024_02/174151101" TargetMode="External"/><Relationship Id="rId18" Type="http://schemas.openxmlformats.org/officeDocument/2006/relationships/hyperlink" Target="https://podminky.urs.cz/item/CS_URS_2024_02/273313511" TargetMode="External"/><Relationship Id="rId26" Type="http://schemas.openxmlformats.org/officeDocument/2006/relationships/hyperlink" Target="https://podminky.urs.cz/item/CS_URS_2024_02/463212111" TargetMode="External"/><Relationship Id="rId3" Type="http://schemas.openxmlformats.org/officeDocument/2006/relationships/hyperlink" Target="https://podminky.urs.cz/item/CS_URS_2024_02/131351104" TargetMode="External"/><Relationship Id="rId21" Type="http://schemas.openxmlformats.org/officeDocument/2006/relationships/hyperlink" Target="https://podminky.urs.cz/item/CS_URS_2024_02/321351010" TargetMode="External"/><Relationship Id="rId7" Type="http://schemas.openxmlformats.org/officeDocument/2006/relationships/hyperlink" Target="https://podminky.urs.cz/item/CS_URS_2024_02/162751117" TargetMode="External"/><Relationship Id="rId12" Type="http://schemas.openxmlformats.org/officeDocument/2006/relationships/hyperlink" Target="https://podminky.urs.cz/item/CS_URS_2024_02/171251201" TargetMode="External"/><Relationship Id="rId17" Type="http://schemas.openxmlformats.org/officeDocument/2006/relationships/hyperlink" Target="https://podminky.urs.cz/item/CS_URS_2024_02/271532212" TargetMode="External"/><Relationship Id="rId25" Type="http://schemas.openxmlformats.org/officeDocument/2006/relationships/hyperlink" Target="https://podminky.urs.cz/item/CS_URS_2024_02/461211711" TargetMode="External"/><Relationship Id="rId2" Type="http://schemas.openxmlformats.org/officeDocument/2006/relationships/hyperlink" Target="https://podminky.urs.cz/item/CS_URS_2024_02/131251104" TargetMode="External"/><Relationship Id="rId16" Type="http://schemas.openxmlformats.org/officeDocument/2006/relationships/hyperlink" Target="https://podminky.urs.cz/item/CS_URS_2024_02/181951114" TargetMode="External"/><Relationship Id="rId20" Type="http://schemas.openxmlformats.org/officeDocument/2006/relationships/hyperlink" Target="https://podminky.urs.cz/item/CS_URS_2024_02/321321115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podminky.urs.cz/item/CS_URS_2024_02/121151103" TargetMode="External"/><Relationship Id="rId6" Type="http://schemas.openxmlformats.org/officeDocument/2006/relationships/hyperlink" Target="https://podminky.urs.cz/item/CS_URS_2024_02/162351103" TargetMode="External"/><Relationship Id="rId11" Type="http://schemas.openxmlformats.org/officeDocument/2006/relationships/hyperlink" Target="https://podminky.urs.cz/item/CS_URS_2024_02/171201231" TargetMode="External"/><Relationship Id="rId24" Type="http://schemas.openxmlformats.org/officeDocument/2006/relationships/hyperlink" Target="https://podminky.urs.cz/item/CS_URS_2024_02/457571111" TargetMode="External"/><Relationship Id="rId5" Type="http://schemas.openxmlformats.org/officeDocument/2006/relationships/hyperlink" Target="https://podminky.urs.cz/item/CS_URS_2024_02/132351253" TargetMode="External"/><Relationship Id="rId15" Type="http://schemas.openxmlformats.org/officeDocument/2006/relationships/hyperlink" Target="https://podminky.urs.cz/item/CS_URS_2024_02/181411131" TargetMode="External"/><Relationship Id="rId23" Type="http://schemas.openxmlformats.org/officeDocument/2006/relationships/hyperlink" Target="https://podminky.urs.cz/item/CS_URS_2024_02/321366111" TargetMode="External"/><Relationship Id="rId28" Type="http://schemas.openxmlformats.org/officeDocument/2006/relationships/hyperlink" Target="https://podminky.urs.cz/item/CS_URS_2024_02/998322011" TargetMode="External"/><Relationship Id="rId10" Type="http://schemas.openxmlformats.org/officeDocument/2006/relationships/hyperlink" Target="https://podminky.urs.cz/item/CS_URS_2024_02/162751139" TargetMode="External"/><Relationship Id="rId19" Type="http://schemas.openxmlformats.org/officeDocument/2006/relationships/hyperlink" Target="https://podminky.urs.cz/item/CS_URS_2024_02/321222111" TargetMode="External"/><Relationship Id="rId4" Type="http://schemas.openxmlformats.org/officeDocument/2006/relationships/hyperlink" Target="https://podminky.urs.cz/item/CS_URS_2024_02/132251253" TargetMode="External"/><Relationship Id="rId9" Type="http://schemas.openxmlformats.org/officeDocument/2006/relationships/hyperlink" Target="https://podminky.urs.cz/item/CS_URS_2024_02/162751137" TargetMode="External"/><Relationship Id="rId14" Type="http://schemas.openxmlformats.org/officeDocument/2006/relationships/hyperlink" Target="https://podminky.urs.cz/item/CS_URS_2024_02/181351003" TargetMode="External"/><Relationship Id="rId22" Type="http://schemas.openxmlformats.org/officeDocument/2006/relationships/hyperlink" Target="https://podminky.urs.cz/item/CS_URS_2024_02/321352010" TargetMode="External"/><Relationship Id="rId27" Type="http://schemas.openxmlformats.org/officeDocument/2006/relationships/hyperlink" Target="https://podminky.urs.cz/item/CS_URS_2024_02/936124112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71251201" TargetMode="External"/><Relationship Id="rId18" Type="http://schemas.openxmlformats.org/officeDocument/2006/relationships/hyperlink" Target="https://podminky.urs.cz/item/CS_URS_2024_02/214500111" TargetMode="External"/><Relationship Id="rId26" Type="http://schemas.openxmlformats.org/officeDocument/2006/relationships/hyperlink" Target="https://podminky.urs.cz/item/CS_URS_2024_02/321351010" TargetMode="External"/><Relationship Id="rId39" Type="http://schemas.openxmlformats.org/officeDocument/2006/relationships/hyperlink" Target="https://podminky.urs.cz/item/CS_URS_2024_02/936001002" TargetMode="External"/><Relationship Id="rId3" Type="http://schemas.openxmlformats.org/officeDocument/2006/relationships/hyperlink" Target="https://podminky.urs.cz/item/CS_URS_2024_02/132251252" TargetMode="External"/><Relationship Id="rId21" Type="http://schemas.openxmlformats.org/officeDocument/2006/relationships/hyperlink" Target="https://podminky.urs.cz/item/CS_URS_2024_02/275321191" TargetMode="External"/><Relationship Id="rId34" Type="http://schemas.openxmlformats.org/officeDocument/2006/relationships/hyperlink" Target="https://podminky.urs.cz/item/CS_URS_2024_02/457312811" TargetMode="External"/><Relationship Id="rId42" Type="http://schemas.openxmlformats.org/officeDocument/2006/relationships/hyperlink" Target="https://podminky.urs.cz/item/CS_URS_2024_02/998332011" TargetMode="External"/><Relationship Id="rId47" Type="http://schemas.openxmlformats.org/officeDocument/2006/relationships/hyperlink" Target="https://podminky.urs.cz/item/CS_URS_2024_02/783213101" TargetMode="External"/><Relationship Id="rId7" Type="http://schemas.openxmlformats.org/officeDocument/2006/relationships/hyperlink" Target="https://podminky.urs.cz/item/CS_URS_2024_02/162751117" TargetMode="External"/><Relationship Id="rId12" Type="http://schemas.openxmlformats.org/officeDocument/2006/relationships/hyperlink" Target="https://podminky.urs.cz/item/CS_URS_2024_02/171201231" TargetMode="External"/><Relationship Id="rId17" Type="http://schemas.openxmlformats.org/officeDocument/2006/relationships/hyperlink" Target="https://podminky.urs.cz/item/CS_URS_2024_02/211971110" TargetMode="External"/><Relationship Id="rId25" Type="http://schemas.openxmlformats.org/officeDocument/2006/relationships/hyperlink" Target="https://podminky.urs.cz/item/CS_URS_2024_02/321321115" TargetMode="External"/><Relationship Id="rId33" Type="http://schemas.openxmlformats.org/officeDocument/2006/relationships/hyperlink" Target="https://podminky.urs.cz/item/CS_URS_2024_02/451571111" TargetMode="External"/><Relationship Id="rId38" Type="http://schemas.openxmlformats.org/officeDocument/2006/relationships/hyperlink" Target="https://podminky.urs.cz/item/CS_URS_2024_02/895211131" TargetMode="External"/><Relationship Id="rId46" Type="http://schemas.openxmlformats.org/officeDocument/2006/relationships/hyperlink" Target="https://podminky.urs.cz/item/CS_URS_2024_02/783201403" TargetMode="External"/><Relationship Id="rId2" Type="http://schemas.openxmlformats.org/officeDocument/2006/relationships/hyperlink" Target="https://podminky.urs.cz/item/CS_URS_2024_02/132251101" TargetMode="External"/><Relationship Id="rId16" Type="http://schemas.openxmlformats.org/officeDocument/2006/relationships/hyperlink" Target="https://podminky.urs.cz/item/CS_URS_2024_02/181411131" TargetMode="External"/><Relationship Id="rId20" Type="http://schemas.openxmlformats.org/officeDocument/2006/relationships/hyperlink" Target="https://podminky.urs.cz/item/CS_URS_2024_02/275321117" TargetMode="External"/><Relationship Id="rId29" Type="http://schemas.openxmlformats.org/officeDocument/2006/relationships/hyperlink" Target="https://podminky.urs.cz/item/CS_URS_2024_02/348181131" TargetMode="External"/><Relationship Id="rId41" Type="http://schemas.openxmlformats.org/officeDocument/2006/relationships/hyperlink" Target="https://podminky.urs.cz/item/CS_URS_2024_02/977151124" TargetMode="External"/><Relationship Id="rId1" Type="http://schemas.openxmlformats.org/officeDocument/2006/relationships/hyperlink" Target="https://podminky.urs.cz/item/CS_URS_2024_02/121151103" TargetMode="External"/><Relationship Id="rId6" Type="http://schemas.openxmlformats.org/officeDocument/2006/relationships/hyperlink" Target="https://podminky.urs.cz/item/CS_URS_2024_02/162351103" TargetMode="External"/><Relationship Id="rId11" Type="http://schemas.openxmlformats.org/officeDocument/2006/relationships/hyperlink" Target="https://podminky.urs.cz/item/CS_URS_2024_02/167151101" TargetMode="External"/><Relationship Id="rId24" Type="http://schemas.openxmlformats.org/officeDocument/2006/relationships/hyperlink" Target="https://podminky.urs.cz/item/CS_URS_2024_02/275361412" TargetMode="External"/><Relationship Id="rId32" Type="http://schemas.openxmlformats.org/officeDocument/2006/relationships/hyperlink" Target="https://podminky.urs.cz/item/CS_URS_2024_02/421953321" TargetMode="External"/><Relationship Id="rId37" Type="http://schemas.openxmlformats.org/officeDocument/2006/relationships/hyperlink" Target="https://podminky.urs.cz/item/CS_URS_2024_02/871228111" TargetMode="External"/><Relationship Id="rId40" Type="http://schemas.openxmlformats.org/officeDocument/2006/relationships/hyperlink" Target="https://podminky.urs.cz/item/CS_URS_2024_02/953961114" TargetMode="External"/><Relationship Id="rId45" Type="http://schemas.openxmlformats.org/officeDocument/2006/relationships/hyperlink" Target="https://podminky.urs.cz/item/CS_URS_2024_02/998767211" TargetMode="External"/><Relationship Id="rId5" Type="http://schemas.openxmlformats.org/officeDocument/2006/relationships/hyperlink" Target="https://podminky.urs.cz/item/CS_URS_2024_02/132351252" TargetMode="External"/><Relationship Id="rId15" Type="http://schemas.openxmlformats.org/officeDocument/2006/relationships/hyperlink" Target="https://podminky.urs.cz/item/CS_URS_2024_02/181351003" TargetMode="External"/><Relationship Id="rId23" Type="http://schemas.openxmlformats.org/officeDocument/2006/relationships/hyperlink" Target="https://podminky.urs.cz/item/CS_URS_2024_02/275354211" TargetMode="External"/><Relationship Id="rId28" Type="http://schemas.openxmlformats.org/officeDocument/2006/relationships/hyperlink" Target="https://podminky.urs.cz/item/CS_URS_2024_02/321368211" TargetMode="External"/><Relationship Id="rId36" Type="http://schemas.openxmlformats.org/officeDocument/2006/relationships/hyperlink" Target="https://podminky.urs.cz/item/CS_URS_2024_02/465513227" TargetMode="External"/><Relationship Id="rId49" Type="http://schemas.openxmlformats.org/officeDocument/2006/relationships/drawing" Target="../drawings/drawing5.xml"/><Relationship Id="rId10" Type="http://schemas.openxmlformats.org/officeDocument/2006/relationships/hyperlink" Target="https://podminky.urs.cz/item/CS_URS_2024_02/162751139" TargetMode="External"/><Relationship Id="rId19" Type="http://schemas.openxmlformats.org/officeDocument/2006/relationships/hyperlink" Target="https://podminky.urs.cz/item/CS_URS_2024_02/243531111" TargetMode="External"/><Relationship Id="rId31" Type="http://schemas.openxmlformats.org/officeDocument/2006/relationships/hyperlink" Target="https://podminky.urs.cz/item/CS_URS_2024_02/421953311" TargetMode="External"/><Relationship Id="rId44" Type="http://schemas.openxmlformats.org/officeDocument/2006/relationships/hyperlink" Target="https://podminky.urs.cz/item/CS_URS_2024_02/767995116" TargetMode="External"/><Relationship Id="rId4" Type="http://schemas.openxmlformats.org/officeDocument/2006/relationships/hyperlink" Target="https://podminky.urs.cz/item/CS_URS_2024_02/132351101" TargetMode="External"/><Relationship Id="rId9" Type="http://schemas.openxmlformats.org/officeDocument/2006/relationships/hyperlink" Target="https://podminky.urs.cz/item/CS_URS_2024_02/162751137" TargetMode="External"/><Relationship Id="rId14" Type="http://schemas.openxmlformats.org/officeDocument/2006/relationships/hyperlink" Target="https://podminky.urs.cz/item/CS_URS_2024_02/174151101" TargetMode="External"/><Relationship Id="rId22" Type="http://schemas.openxmlformats.org/officeDocument/2006/relationships/hyperlink" Target="https://podminky.urs.cz/item/CS_URS_2024_02/275354111" TargetMode="External"/><Relationship Id="rId27" Type="http://schemas.openxmlformats.org/officeDocument/2006/relationships/hyperlink" Target="https://podminky.urs.cz/item/CS_URS_2024_02/321352010" TargetMode="External"/><Relationship Id="rId30" Type="http://schemas.openxmlformats.org/officeDocument/2006/relationships/hyperlink" Target="https://podminky.urs.cz/item/CS_URS_2024_02/348181132" TargetMode="External"/><Relationship Id="rId35" Type="http://schemas.openxmlformats.org/officeDocument/2006/relationships/hyperlink" Target="https://podminky.urs.cz/item/CS_URS_2024_02/465511227" TargetMode="External"/><Relationship Id="rId43" Type="http://schemas.openxmlformats.org/officeDocument/2006/relationships/hyperlink" Target="https://podminky.urs.cz/item/CS_URS_2024_02/998711211" TargetMode="External"/><Relationship Id="rId48" Type="http://schemas.openxmlformats.org/officeDocument/2006/relationships/hyperlink" Target="https://podminky.urs.cz/item/CS_URS_2024_02/783213121" TargetMode="External"/><Relationship Id="rId8" Type="http://schemas.openxmlformats.org/officeDocument/2006/relationships/hyperlink" Target="https://podminky.urs.cz/item/CS_URS_2024_02/1627511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936124113" TargetMode="External"/><Relationship Id="rId2" Type="http://schemas.openxmlformats.org/officeDocument/2006/relationships/hyperlink" Target="https://podminky.urs.cz/item/CS_URS_2024_02/936104213" TargetMode="External"/><Relationship Id="rId1" Type="http://schemas.openxmlformats.org/officeDocument/2006/relationships/hyperlink" Target="https://podminky.urs.cz/item/CS_URS_2024_02/936001002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4_02/99823131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62751137" TargetMode="External"/><Relationship Id="rId13" Type="http://schemas.openxmlformats.org/officeDocument/2006/relationships/hyperlink" Target="https://podminky.urs.cz/item/CS_URS_2024_02/174151101" TargetMode="External"/><Relationship Id="rId18" Type="http://schemas.openxmlformats.org/officeDocument/2006/relationships/hyperlink" Target="https://podminky.urs.cz/item/CS_URS_2024_02/561121101" TargetMode="External"/><Relationship Id="rId26" Type="http://schemas.openxmlformats.org/officeDocument/2006/relationships/drawing" Target="../drawings/drawing7.xml"/><Relationship Id="rId3" Type="http://schemas.openxmlformats.org/officeDocument/2006/relationships/hyperlink" Target="https://podminky.urs.cz/item/CS_URS_2024_02/132251251" TargetMode="External"/><Relationship Id="rId21" Type="http://schemas.openxmlformats.org/officeDocument/2006/relationships/hyperlink" Target="https://podminky.urs.cz/item/CS_URS_2024_02/564851011" TargetMode="External"/><Relationship Id="rId7" Type="http://schemas.openxmlformats.org/officeDocument/2006/relationships/hyperlink" Target="https://podminky.urs.cz/item/CS_URS_2024_02/162751119" TargetMode="External"/><Relationship Id="rId12" Type="http://schemas.openxmlformats.org/officeDocument/2006/relationships/hyperlink" Target="https://podminky.urs.cz/item/CS_URS_2024_02/171251201" TargetMode="External"/><Relationship Id="rId17" Type="http://schemas.openxmlformats.org/officeDocument/2006/relationships/hyperlink" Target="https://podminky.urs.cz/item/CS_URS_2024_02/327212911" TargetMode="External"/><Relationship Id="rId25" Type="http://schemas.openxmlformats.org/officeDocument/2006/relationships/hyperlink" Target="https://podminky.urs.cz/item/CS_URS_2024_02/998223011" TargetMode="External"/><Relationship Id="rId2" Type="http://schemas.openxmlformats.org/officeDocument/2006/relationships/hyperlink" Target="https://podminky.urs.cz/item/CS_URS_2024_02/122251103" TargetMode="External"/><Relationship Id="rId16" Type="http://schemas.openxmlformats.org/officeDocument/2006/relationships/hyperlink" Target="https://podminky.urs.cz/item/CS_URS_2024_02/327212111" TargetMode="External"/><Relationship Id="rId20" Type="http://schemas.openxmlformats.org/officeDocument/2006/relationships/hyperlink" Target="https://podminky.urs.cz/item/CS_URS_2024_02/564831011" TargetMode="External"/><Relationship Id="rId1" Type="http://schemas.openxmlformats.org/officeDocument/2006/relationships/hyperlink" Target="https://podminky.urs.cz/item/CS_URS_2024_02/121151103" TargetMode="External"/><Relationship Id="rId6" Type="http://schemas.openxmlformats.org/officeDocument/2006/relationships/hyperlink" Target="https://podminky.urs.cz/item/CS_URS_2024_02/162751117" TargetMode="External"/><Relationship Id="rId11" Type="http://schemas.openxmlformats.org/officeDocument/2006/relationships/hyperlink" Target="https://podminky.urs.cz/item/CS_URS_2024_02/171201231" TargetMode="External"/><Relationship Id="rId24" Type="http://schemas.openxmlformats.org/officeDocument/2006/relationships/hyperlink" Target="https://podminky.urs.cz/item/CS_URS_2024_02/916231213" TargetMode="External"/><Relationship Id="rId5" Type="http://schemas.openxmlformats.org/officeDocument/2006/relationships/hyperlink" Target="https://podminky.urs.cz/item/CS_URS_2024_02/162351103" TargetMode="External"/><Relationship Id="rId15" Type="http://schemas.openxmlformats.org/officeDocument/2006/relationships/hyperlink" Target="https://podminky.urs.cz/item/CS_URS_2024_02/181411131" TargetMode="External"/><Relationship Id="rId23" Type="http://schemas.openxmlformats.org/officeDocument/2006/relationships/hyperlink" Target="https://podminky.urs.cz/item/CS_URS_2024_02/591111111" TargetMode="External"/><Relationship Id="rId10" Type="http://schemas.openxmlformats.org/officeDocument/2006/relationships/hyperlink" Target="https://podminky.urs.cz/item/CS_URS_2024_02/167151101" TargetMode="External"/><Relationship Id="rId19" Type="http://schemas.openxmlformats.org/officeDocument/2006/relationships/hyperlink" Target="https://podminky.urs.cz/item/CS_URS_2024_02/564762111" TargetMode="External"/><Relationship Id="rId4" Type="http://schemas.openxmlformats.org/officeDocument/2006/relationships/hyperlink" Target="https://podminky.urs.cz/item/CS_URS_2024_02/132351251" TargetMode="External"/><Relationship Id="rId9" Type="http://schemas.openxmlformats.org/officeDocument/2006/relationships/hyperlink" Target="https://podminky.urs.cz/item/CS_URS_2024_02/162751139" TargetMode="External"/><Relationship Id="rId14" Type="http://schemas.openxmlformats.org/officeDocument/2006/relationships/hyperlink" Target="https://podminky.urs.cz/item/CS_URS_2024_02/181351003" TargetMode="External"/><Relationship Id="rId22" Type="http://schemas.openxmlformats.org/officeDocument/2006/relationships/hyperlink" Target="https://podminky.urs.cz/item/CS_URS_2024_02/56486101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013254000" TargetMode="External"/><Relationship Id="rId2" Type="http://schemas.openxmlformats.org/officeDocument/2006/relationships/hyperlink" Target="https://podminky.urs.cz/item/CS_URS_2024_02/012403000" TargetMode="External"/><Relationship Id="rId1" Type="http://schemas.openxmlformats.org/officeDocument/2006/relationships/hyperlink" Target="https://podminky.urs.cz/item/CS_URS_2024_02/012203000" TargetMode="External"/><Relationship Id="rId6" Type="http://schemas.openxmlformats.org/officeDocument/2006/relationships/drawing" Target="../drawings/drawing9.xml"/><Relationship Id="rId5" Type="http://schemas.openxmlformats.org/officeDocument/2006/relationships/hyperlink" Target="https://podminky.urs.cz/item/CS_URS_2024_02/049002000" TargetMode="External"/><Relationship Id="rId4" Type="http://schemas.openxmlformats.org/officeDocument/2006/relationships/hyperlink" Target="https://podminky.urs.cz/item/CS_URS_2024_02/03450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4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45" t="s">
        <v>14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24"/>
      <c r="AQ5" s="24"/>
      <c r="AR5" s="22"/>
      <c r="BE5" s="342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7" t="s">
        <v>17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24"/>
      <c r="AQ6" s="24"/>
      <c r="AR6" s="22"/>
      <c r="BE6" s="343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43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43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43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43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43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43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43"/>
      <c r="BS13" s="19" t="s">
        <v>6</v>
      </c>
    </row>
    <row r="14" spans="1:74" ht="12.75">
      <c r="B14" s="23"/>
      <c r="C14" s="24"/>
      <c r="D14" s="24"/>
      <c r="E14" s="348" t="s">
        <v>30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43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43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43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43"/>
      <c r="BS17" s="19" t="s">
        <v>34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43"/>
      <c r="BS18" s="19" t="s">
        <v>6</v>
      </c>
    </row>
    <row r="19" spans="1:71" s="1" customFormat="1" ht="12" customHeight="1">
      <c r="B19" s="23"/>
      <c r="C19" s="24"/>
      <c r="D19" s="31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36</v>
      </c>
      <c r="AO19" s="24"/>
      <c r="AP19" s="24"/>
      <c r="AQ19" s="24"/>
      <c r="AR19" s="22"/>
      <c r="BE19" s="343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38</v>
      </c>
      <c r="AO20" s="24"/>
      <c r="AP20" s="24"/>
      <c r="AQ20" s="24"/>
      <c r="AR20" s="22"/>
      <c r="BE20" s="343"/>
      <c r="BS20" s="19" t="s">
        <v>34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43"/>
    </row>
    <row r="22" spans="1:71" s="1" customFormat="1" ht="12" customHeight="1">
      <c r="B22" s="23"/>
      <c r="C22" s="24"/>
      <c r="D22" s="31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43"/>
    </row>
    <row r="23" spans="1:71" s="1" customFormat="1" ht="47.25" customHeight="1">
      <c r="B23" s="23"/>
      <c r="C23" s="24"/>
      <c r="D23" s="24"/>
      <c r="E23" s="350" t="s">
        <v>40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24"/>
      <c r="AP23" s="24"/>
      <c r="AQ23" s="24"/>
      <c r="AR23" s="22"/>
      <c r="BE23" s="343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43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43"/>
    </row>
    <row r="26" spans="1:71" s="2" customFormat="1" ht="25.9" customHeight="1">
      <c r="A26" s="36"/>
      <c r="B26" s="37"/>
      <c r="C26" s="38"/>
      <c r="D26" s="39" t="s">
        <v>41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51">
        <f>ROUND(AG54,2)</f>
        <v>0</v>
      </c>
      <c r="AL26" s="352"/>
      <c r="AM26" s="352"/>
      <c r="AN26" s="352"/>
      <c r="AO26" s="352"/>
      <c r="AP26" s="38"/>
      <c r="AQ26" s="38"/>
      <c r="AR26" s="41"/>
      <c r="BE26" s="343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43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53" t="s">
        <v>42</v>
      </c>
      <c r="M28" s="353"/>
      <c r="N28" s="353"/>
      <c r="O28" s="353"/>
      <c r="P28" s="353"/>
      <c r="Q28" s="38"/>
      <c r="R28" s="38"/>
      <c r="S28" s="38"/>
      <c r="T28" s="38"/>
      <c r="U28" s="38"/>
      <c r="V28" s="38"/>
      <c r="W28" s="353" t="s">
        <v>43</v>
      </c>
      <c r="X28" s="353"/>
      <c r="Y28" s="353"/>
      <c r="Z28" s="353"/>
      <c r="AA28" s="353"/>
      <c r="AB28" s="353"/>
      <c r="AC28" s="353"/>
      <c r="AD28" s="353"/>
      <c r="AE28" s="353"/>
      <c r="AF28" s="38"/>
      <c r="AG28" s="38"/>
      <c r="AH28" s="38"/>
      <c r="AI28" s="38"/>
      <c r="AJ28" s="38"/>
      <c r="AK28" s="353" t="s">
        <v>44</v>
      </c>
      <c r="AL28" s="353"/>
      <c r="AM28" s="353"/>
      <c r="AN28" s="353"/>
      <c r="AO28" s="353"/>
      <c r="AP28" s="38"/>
      <c r="AQ28" s="38"/>
      <c r="AR28" s="41"/>
      <c r="BE28" s="343"/>
    </row>
    <row r="29" spans="1:71" s="3" customFormat="1" ht="14.45" customHeight="1">
      <c r="B29" s="42"/>
      <c r="C29" s="43"/>
      <c r="D29" s="31" t="s">
        <v>45</v>
      </c>
      <c r="E29" s="43"/>
      <c r="F29" s="31" t="s">
        <v>46</v>
      </c>
      <c r="G29" s="43"/>
      <c r="H29" s="43"/>
      <c r="I29" s="43"/>
      <c r="J29" s="43"/>
      <c r="K29" s="43"/>
      <c r="L29" s="337">
        <v>0.21</v>
      </c>
      <c r="M29" s="336"/>
      <c r="N29" s="336"/>
      <c r="O29" s="336"/>
      <c r="P29" s="336"/>
      <c r="Q29" s="43"/>
      <c r="R29" s="43"/>
      <c r="S29" s="43"/>
      <c r="T29" s="43"/>
      <c r="U29" s="43"/>
      <c r="V29" s="43"/>
      <c r="W29" s="335">
        <f>ROUND(AZ54, 2)</f>
        <v>0</v>
      </c>
      <c r="X29" s="336"/>
      <c r="Y29" s="336"/>
      <c r="Z29" s="336"/>
      <c r="AA29" s="336"/>
      <c r="AB29" s="336"/>
      <c r="AC29" s="336"/>
      <c r="AD29" s="336"/>
      <c r="AE29" s="336"/>
      <c r="AF29" s="43"/>
      <c r="AG29" s="43"/>
      <c r="AH29" s="43"/>
      <c r="AI29" s="43"/>
      <c r="AJ29" s="43"/>
      <c r="AK29" s="335">
        <f>ROUND(AV54, 2)</f>
        <v>0</v>
      </c>
      <c r="AL29" s="336"/>
      <c r="AM29" s="336"/>
      <c r="AN29" s="336"/>
      <c r="AO29" s="336"/>
      <c r="AP29" s="43"/>
      <c r="AQ29" s="43"/>
      <c r="AR29" s="44"/>
      <c r="BE29" s="344"/>
    </row>
    <row r="30" spans="1:71" s="3" customFormat="1" ht="14.45" customHeight="1">
      <c r="B30" s="42"/>
      <c r="C30" s="43"/>
      <c r="D30" s="43"/>
      <c r="E30" s="43"/>
      <c r="F30" s="31" t="s">
        <v>47</v>
      </c>
      <c r="G30" s="43"/>
      <c r="H30" s="43"/>
      <c r="I30" s="43"/>
      <c r="J30" s="43"/>
      <c r="K30" s="43"/>
      <c r="L30" s="337">
        <v>0.12</v>
      </c>
      <c r="M30" s="336"/>
      <c r="N30" s="336"/>
      <c r="O30" s="336"/>
      <c r="P30" s="336"/>
      <c r="Q30" s="43"/>
      <c r="R30" s="43"/>
      <c r="S30" s="43"/>
      <c r="T30" s="43"/>
      <c r="U30" s="43"/>
      <c r="V30" s="43"/>
      <c r="W30" s="335">
        <f>ROUND(BA54, 2)</f>
        <v>0</v>
      </c>
      <c r="X30" s="336"/>
      <c r="Y30" s="336"/>
      <c r="Z30" s="336"/>
      <c r="AA30" s="336"/>
      <c r="AB30" s="336"/>
      <c r="AC30" s="336"/>
      <c r="AD30" s="336"/>
      <c r="AE30" s="336"/>
      <c r="AF30" s="43"/>
      <c r="AG30" s="43"/>
      <c r="AH30" s="43"/>
      <c r="AI30" s="43"/>
      <c r="AJ30" s="43"/>
      <c r="AK30" s="335">
        <f>ROUND(AW54, 2)</f>
        <v>0</v>
      </c>
      <c r="AL30" s="336"/>
      <c r="AM30" s="336"/>
      <c r="AN30" s="336"/>
      <c r="AO30" s="336"/>
      <c r="AP30" s="43"/>
      <c r="AQ30" s="43"/>
      <c r="AR30" s="44"/>
      <c r="BE30" s="344"/>
    </row>
    <row r="31" spans="1:71" s="3" customFormat="1" ht="14.45" hidden="1" customHeight="1">
      <c r="B31" s="42"/>
      <c r="C31" s="43"/>
      <c r="D31" s="43"/>
      <c r="E31" s="43"/>
      <c r="F31" s="31" t="s">
        <v>48</v>
      </c>
      <c r="G31" s="43"/>
      <c r="H31" s="43"/>
      <c r="I31" s="43"/>
      <c r="J31" s="43"/>
      <c r="K31" s="43"/>
      <c r="L31" s="337">
        <v>0.21</v>
      </c>
      <c r="M31" s="336"/>
      <c r="N31" s="336"/>
      <c r="O31" s="336"/>
      <c r="P31" s="336"/>
      <c r="Q31" s="43"/>
      <c r="R31" s="43"/>
      <c r="S31" s="43"/>
      <c r="T31" s="43"/>
      <c r="U31" s="43"/>
      <c r="V31" s="43"/>
      <c r="W31" s="335">
        <f>ROUND(BB54, 2)</f>
        <v>0</v>
      </c>
      <c r="X31" s="336"/>
      <c r="Y31" s="336"/>
      <c r="Z31" s="336"/>
      <c r="AA31" s="336"/>
      <c r="AB31" s="336"/>
      <c r="AC31" s="336"/>
      <c r="AD31" s="336"/>
      <c r="AE31" s="336"/>
      <c r="AF31" s="43"/>
      <c r="AG31" s="43"/>
      <c r="AH31" s="43"/>
      <c r="AI31" s="43"/>
      <c r="AJ31" s="43"/>
      <c r="AK31" s="335">
        <v>0</v>
      </c>
      <c r="AL31" s="336"/>
      <c r="AM31" s="336"/>
      <c r="AN31" s="336"/>
      <c r="AO31" s="336"/>
      <c r="AP31" s="43"/>
      <c r="AQ31" s="43"/>
      <c r="AR31" s="44"/>
      <c r="BE31" s="344"/>
    </row>
    <row r="32" spans="1:71" s="3" customFormat="1" ht="14.45" hidden="1" customHeight="1">
      <c r="B32" s="42"/>
      <c r="C32" s="43"/>
      <c r="D32" s="43"/>
      <c r="E32" s="43"/>
      <c r="F32" s="31" t="s">
        <v>49</v>
      </c>
      <c r="G32" s="43"/>
      <c r="H32" s="43"/>
      <c r="I32" s="43"/>
      <c r="J32" s="43"/>
      <c r="K32" s="43"/>
      <c r="L32" s="337">
        <v>0.12</v>
      </c>
      <c r="M32" s="336"/>
      <c r="N32" s="336"/>
      <c r="O32" s="336"/>
      <c r="P32" s="336"/>
      <c r="Q32" s="43"/>
      <c r="R32" s="43"/>
      <c r="S32" s="43"/>
      <c r="T32" s="43"/>
      <c r="U32" s="43"/>
      <c r="V32" s="43"/>
      <c r="W32" s="335">
        <f>ROUND(BC54, 2)</f>
        <v>0</v>
      </c>
      <c r="X32" s="336"/>
      <c r="Y32" s="336"/>
      <c r="Z32" s="336"/>
      <c r="AA32" s="336"/>
      <c r="AB32" s="336"/>
      <c r="AC32" s="336"/>
      <c r="AD32" s="336"/>
      <c r="AE32" s="336"/>
      <c r="AF32" s="43"/>
      <c r="AG32" s="43"/>
      <c r="AH32" s="43"/>
      <c r="AI32" s="43"/>
      <c r="AJ32" s="43"/>
      <c r="AK32" s="335">
        <v>0</v>
      </c>
      <c r="AL32" s="336"/>
      <c r="AM32" s="336"/>
      <c r="AN32" s="336"/>
      <c r="AO32" s="336"/>
      <c r="AP32" s="43"/>
      <c r="AQ32" s="43"/>
      <c r="AR32" s="44"/>
      <c r="BE32" s="344"/>
    </row>
    <row r="33" spans="1:57" s="3" customFormat="1" ht="14.45" hidden="1" customHeight="1">
      <c r="B33" s="42"/>
      <c r="C33" s="43"/>
      <c r="D33" s="43"/>
      <c r="E33" s="43"/>
      <c r="F33" s="31" t="s">
        <v>50</v>
      </c>
      <c r="G33" s="43"/>
      <c r="H33" s="43"/>
      <c r="I33" s="43"/>
      <c r="J33" s="43"/>
      <c r="K33" s="43"/>
      <c r="L33" s="337">
        <v>0</v>
      </c>
      <c r="M33" s="336"/>
      <c r="N33" s="336"/>
      <c r="O33" s="336"/>
      <c r="P33" s="336"/>
      <c r="Q33" s="43"/>
      <c r="R33" s="43"/>
      <c r="S33" s="43"/>
      <c r="T33" s="43"/>
      <c r="U33" s="43"/>
      <c r="V33" s="43"/>
      <c r="W33" s="335">
        <f>ROUND(BD54, 2)</f>
        <v>0</v>
      </c>
      <c r="X33" s="336"/>
      <c r="Y33" s="336"/>
      <c r="Z33" s="336"/>
      <c r="AA33" s="336"/>
      <c r="AB33" s="336"/>
      <c r="AC33" s="336"/>
      <c r="AD33" s="336"/>
      <c r="AE33" s="336"/>
      <c r="AF33" s="43"/>
      <c r="AG33" s="43"/>
      <c r="AH33" s="43"/>
      <c r="AI33" s="43"/>
      <c r="AJ33" s="43"/>
      <c r="AK33" s="335">
        <v>0</v>
      </c>
      <c r="AL33" s="336"/>
      <c r="AM33" s="336"/>
      <c r="AN33" s="336"/>
      <c r="AO33" s="336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51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52</v>
      </c>
      <c r="U35" s="47"/>
      <c r="V35" s="47"/>
      <c r="W35" s="47"/>
      <c r="X35" s="341" t="s">
        <v>53</v>
      </c>
      <c r="Y35" s="339"/>
      <c r="Z35" s="339"/>
      <c r="AA35" s="339"/>
      <c r="AB35" s="339"/>
      <c r="AC35" s="47"/>
      <c r="AD35" s="47"/>
      <c r="AE35" s="47"/>
      <c r="AF35" s="47"/>
      <c r="AG35" s="47"/>
      <c r="AH35" s="47"/>
      <c r="AI35" s="47"/>
      <c r="AJ35" s="47"/>
      <c r="AK35" s="338">
        <f>SUM(AK26:AK33)</f>
        <v>0</v>
      </c>
      <c r="AL35" s="339"/>
      <c r="AM35" s="339"/>
      <c r="AN35" s="339"/>
      <c r="AO35" s="340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54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240621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3" t="str">
        <f>K6</f>
        <v>Lázeňský rybník,Mozartova ulice</v>
      </c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Karlovy Vary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65" t="str">
        <f>IF(AN8= "","",AN8)</f>
        <v>21. 11. 2024</v>
      </c>
      <c r="AN47" s="365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25.7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Statutární město Karlovy Vary,Moskevská 2035/21,K.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66" t="str">
        <f>IF(E17="","",E17)</f>
        <v xml:space="preserve">Ing.Jan Šinták-I.P.R.E.,Kolová 2,362 14 </v>
      </c>
      <c r="AN49" s="367"/>
      <c r="AO49" s="367"/>
      <c r="AP49" s="367"/>
      <c r="AQ49" s="38"/>
      <c r="AR49" s="41"/>
      <c r="AS49" s="368" t="s">
        <v>55</v>
      </c>
      <c r="AT49" s="369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25.7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35</v>
      </c>
      <c r="AJ50" s="38"/>
      <c r="AK50" s="38"/>
      <c r="AL50" s="38"/>
      <c r="AM50" s="366" t="str">
        <f>IF(E20="","",E20)</f>
        <v>Ing.Jana Handšuhová Smutná</v>
      </c>
      <c r="AN50" s="367"/>
      <c r="AO50" s="367"/>
      <c r="AP50" s="367"/>
      <c r="AQ50" s="38"/>
      <c r="AR50" s="41"/>
      <c r="AS50" s="370"/>
      <c r="AT50" s="371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72"/>
      <c r="AT51" s="373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9" t="s">
        <v>56</v>
      </c>
      <c r="D52" s="360"/>
      <c r="E52" s="360"/>
      <c r="F52" s="360"/>
      <c r="G52" s="360"/>
      <c r="H52" s="68"/>
      <c r="I52" s="362" t="s">
        <v>57</v>
      </c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1" t="s">
        <v>58</v>
      </c>
      <c r="AH52" s="360"/>
      <c r="AI52" s="360"/>
      <c r="AJ52" s="360"/>
      <c r="AK52" s="360"/>
      <c r="AL52" s="360"/>
      <c r="AM52" s="360"/>
      <c r="AN52" s="362" t="s">
        <v>59</v>
      </c>
      <c r="AO52" s="360"/>
      <c r="AP52" s="360"/>
      <c r="AQ52" s="69" t="s">
        <v>60</v>
      </c>
      <c r="AR52" s="41"/>
      <c r="AS52" s="70" t="s">
        <v>61</v>
      </c>
      <c r="AT52" s="71" t="s">
        <v>62</v>
      </c>
      <c r="AU52" s="71" t="s">
        <v>63</v>
      </c>
      <c r="AV52" s="71" t="s">
        <v>64</v>
      </c>
      <c r="AW52" s="71" t="s">
        <v>65</v>
      </c>
      <c r="AX52" s="71" t="s">
        <v>66</v>
      </c>
      <c r="AY52" s="71" t="s">
        <v>67</v>
      </c>
      <c r="AZ52" s="71" t="s">
        <v>68</v>
      </c>
      <c r="BA52" s="71" t="s">
        <v>69</v>
      </c>
      <c r="BB52" s="71" t="s">
        <v>70</v>
      </c>
      <c r="BC52" s="71" t="s">
        <v>71</v>
      </c>
      <c r="BD52" s="72" t="s">
        <v>72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73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57">
        <f>ROUND(SUM(AG55:AG62),2)</f>
        <v>0</v>
      </c>
      <c r="AH54" s="357"/>
      <c r="AI54" s="357"/>
      <c r="AJ54" s="357"/>
      <c r="AK54" s="357"/>
      <c r="AL54" s="357"/>
      <c r="AM54" s="357"/>
      <c r="AN54" s="358">
        <f t="shared" ref="AN54:AN62" si="0">SUM(AG54,AT54)</f>
        <v>0</v>
      </c>
      <c r="AO54" s="358"/>
      <c r="AP54" s="358"/>
      <c r="AQ54" s="80" t="s">
        <v>19</v>
      </c>
      <c r="AR54" s="81"/>
      <c r="AS54" s="82">
        <f>ROUND(SUM(AS55:AS62),2)</f>
        <v>0</v>
      </c>
      <c r="AT54" s="83">
        <f t="shared" ref="AT54:AT62" si="1">ROUND(SUM(AV54:AW54),2)</f>
        <v>0</v>
      </c>
      <c r="AU54" s="84">
        <f>ROUND(SUM(AU55:AU62),5)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ROUND(SUM(AZ55:AZ62),2)</f>
        <v>0</v>
      </c>
      <c r="BA54" s="83">
        <f>ROUND(SUM(BA55:BA62),2)</f>
        <v>0</v>
      </c>
      <c r="BB54" s="83">
        <f>ROUND(SUM(BB55:BB62),2)</f>
        <v>0</v>
      </c>
      <c r="BC54" s="83">
        <f>ROUND(SUM(BC55:BC62),2)</f>
        <v>0</v>
      </c>
      <c r="BD54" s="85">
        <f>ROUND(SUM(BD55:BD62),2)</f>
        <v>0</v>
      </c>
      <c r="BS54" s="86" t="s">
        <v>74</v>
      </c>
      <c r="BT54" s="86" t="s">
        <v>75</v>
      </c>
      <c r="BU54" s="87" t="s">
        <v>76</v>
      </c>
      <c r="BV54" s="86" t="s">
        <v>77</v>
      </c>
      <c r="BW54" s="86" t="s">
        <v>5</v>
      </c>
      <c r="BX54" s="86" t="s">
        <v>78</v>
      </c>
      <c r="CL54" s="86" t="s">
        <v>19</v>
      </c>
    </row>
    <row r="55" spans="1:91" s="7" customFormat="1" ht="24.75" customHeight="1">
      <c r="A55" s="88" t="s">
        <v>79</v>
      </c>
      <c r="B55" s="89"/>
      <c r="C55" s="90"/>
      <c r="D55" s="356" t="s">
        <v>80</v>
      </c>
      <c r="E55" s="356"/>
      <c r="F55" s="356"/>
      <c r="G55" s="356"/>
      <c r="H55" s="356"/>
      <c r="I55" s="91"/>
      <c r="J55" s="356" t="s">
        <v>81</v>
      </c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4">
        <f>'01 - SO 01 Odbahnění rybn...'!J30</f>
        <v>0</v>
      </c>
      <c r="AH55" s="355"/>
      <c r="AI55" s="355"/>
      <c r="AJ55" s="355"/>
      <c r="AK55" s="355"/>
      <c r="AL55" s="355"/>
      <c r="AM55" s="355"/>
      <c r="AN55" s="354">
        <f t="shared" si="0"/>
        <v>0</v>
      </c>
      <c r="AO55" s="355"/>
      <c r="AP55" s="355"/>
      <c r="AQ55" s="92" t="s">
        <v>82</v>
      </c>
      <c r="AR55" s="93"/>
      <c r="AS55" s="94">
        <v>0</v>
      </c>
      <c r="AT55" s="95">
        <f t="shared" si="1"/>
        <v>0</v>
      </c>
      <c r="AU55" s="96">
        <f>'01 - SO 01 Odbahnění rybn...'!P83</f>
        <v>0</v>
      </c>
      <c r="AV55" s="95">
        <f>'01 - SO 01 Odbahnění rybn...'!J33</f>
        <v>0</v>
      </c>
      <c r="AW55" s="95">
        <f>'01 - SO 01 Odbahnění rybn...'!J34</f>
        <v>0</v>
      </c>
      <c r="AX55" s="95">
        <f>'01 - SO 01 Odbahnění rybn...'!J35</f>
        <v>0</v>
      </c>
      <c r="AY55" s="95">
        <f>'01 - SO 01 Odbahnění rybn...'!J36</f>
        <v>0</v>
      </c>
      <c r="AZ55" s="95">
        <f>'01 - SO 01 Odbahnění rybn...'!F33</f>
        <v>0</v>
      </c>
      <c r="BA55" s="95">
        <f>'01 - SO 01 Odbahnění rybn...'!F34</f>
        <v>0</v>
      </c>
      <c r="BB55" s="95">
        <f>'01 - SO 01 Odbahnění rybn...'!F35</f>
        <v>0</v>
      </c>
      <c r="BC55" s="95">
        <f>'01 - SO 01 Odbahnění rybn...'!F36</f>
        <v>0</v>
      </c>
      <c r="BD55" s="97">
        <f>'01 - SO 01 Odbahnění rybn...'!F37</f>
        <v>0</v>
      </c>
      <c r="BT55" s="98" t="s">
        <v>83</v>
      </c>
      <c r="BV55" s="98" t="s">
        <v>77</v>
      </c>
      <c r="BW55" s="98" t="s">
        <v>84</v>
      </c>
      <c r="BX55" s="98" t="s">
        <v>5</v>
      </c>
      <c r="CL55" s="98" t="s">
        <v>19</v>
      </c>
      <c r="CM55" s="98" t="s">
        <v>85</v>
      </c>
    </row>
    <row r="56" spans="1:91" s="7" customFormat="1" ht="16.5" customHeight="1">
      <c r="A56" s="88" t="s">
        <v>79</v>
      </c>
      <c r="B56" s="89"/>
      <c r="C56" s="90"/>
      <c r="D56" s="356" t="s">
        <v>86</v>
      </c>
      <c r="E56" s="356"/>
      <c r="F56" s="356"/>
      <c r="G56" s="356"/>
      <c r="H56" s="356"/>
      <c r="I56" s="91"/>
      <c r="J56" s="356" t="s">
        <v>87</v>
      </c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4">
        <f>'02 - SO 02 Výpustní zařízení'!J30</f>
        <v>0</v>
      </c>
      <c r="AH56" s="355"/>
      <c r="AI56" s="355"/>
      <c r="AJ56" s="355"/>
      <c r="AK56" s="355"/>
      <c r="AL56" s="355"/>
      <c r="AM56" s="355"/>
      <c r="AN56" s="354">
        <f t="shared" si="0"/>
        <v>0</v>
      </c>
      <c r="AO56" s="355"/>
      <c r="AP56" s="355"/>
      <c r="AQ56" s="92" t="s">
        <v>82</v>
      </c>
      <c r="AR56" s="93"/>
      <c r="AS56" s="94">
        <v>0</v>
      </c>
      <c r="AT56" s="95">
        <f t="shared" si="1"/>
        <v>0</v>
      </c>
      <c r="AU56" s="96">
        <f>'02 - SO 02 Výpustní zařízení'!P87</f>
        <v>0</v>
      </c>
      <c r="AV56" s="95">
        <f>'02 - SO 02 Výpustní zařízení'!J33</f>
        <v>0</v>
      </c>
      <c r="AW56" s="95">
        <f>'02 - SO 02 Výpustní zařízení'!J34</f>
        <v>0</v>
      </c>
      <c r="AX56" s="95">
        <f>'02 - SO 02 Výpustní zařízení'!J35</f>
        <v>0</v>
      </c>
      <c r="AY56" s="95">
        <f>'02 - SO 02 Výpustní zařízení'!J36</f>
        <v>0</v>
      </c>
      <c r="AZ56" s="95">
        <f>'02 - SO 02 Výpustní zařízení'!F33</f>
        <v>0</v>
      </c>
      <c r="BA56" s="95">
        <f>'02 - SO 02 Výpustní zařízení'!F34</f>
        <v>0</v>
      </c>
      <c r="BB56" s="95">
        <f>'02 - SO 02 Výpustní zařízení'!F35</f>
        <v>0</v>
      </c>
      <c r="BC56" s="95">
        <f>'02 - SO 02 Výpustní zařízení'!F36</f>
        <v>0</v>
      </c>
      <c r="BD56" s="97">
        <f>'02 - SO 02 Výpustní zařízení'!F37</f>
        <v>0</v>
      </c>
      <c r="BT56" s="98" t="s">
        <v>83</v>
      </c>
      <c r="BV56" s="98" t="s">
        <v>77</v>
      </c>
      <c r="BW56" s="98" t="s">
        <v>88</v>
      </c>
      <c r="BX56" s="98" t="s">
        <v>5</v>
      </c>
      <c r="CL56" s="98" t="s">
        <v>19</v>
      </c>
      <c r="CM56" s="98" t="s">
        <v>85</v>
      </c>
    </row>
    <row r="57" spans="1:91" s="7" customFormat="1" ht="16.5" customHeight="1">
      <c r="A57" s="88" t="s">
        <v>79</v>
      </c>
      <c r="B57" s="89"/>
      <c r="C57" s="90"/>
      <c r="D57" s="356" t="s">
        <v>89</v>
      </c>
      <c r="E57" s="356"/>
      <c r="F57" s="356"/>
      <c r="G57" s="356"/>
      <c r="H57" s="356"/>
      <c r="I57" s="91"/>
      <c r="J57" s="356" t="s">
        <v>90</v>
      </c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4">
        <f>'03 - SO 03 Zpevnění břehů...'!J30</f>
        <v>0</v>
      </c>
      <c r="AH57" s="355"/>
      <c r="AI57" s="355"/>
      <c r="AJ57" s="355"/>
      <c r="AK57" s="355"/>
      <c r="AL57" s="355"/>
      <c r="AM57" s="355"/>
      <c r="AN57" s="354">
        <f t="shared" si="0"/>
        <v>0</v>
      </c>
      <c r="AO57" s="355"/>
      <c r="AP57" s="355"/>
      <c r="AQ57" s="92" t="s">
        <v>82</v>
      </c>
      <c r="AR57" s="93"/>
      <c r="AS57" s="94">
        <v>0</v>
      </c>
      <c r="AT57" s="95">
        <f t="shared" si="1"/>
        <v>0</v>
      </c>
      <c r="AU57" s="96">
        <f>'03 - SO 03 Zpevnění břehů...'!P86</f>
        <v>0</v>
      </c>
      <c r="AV57" s="95">
        <f>'03 - SO 03 Zpevnění břehů...'!J33</f>
        <v>0</v>
      </c>
      <c r="AW57" s="95">
        <f>'03 - SO 03 Zpevnění břehů...'!J34</f>
        <v>0</v>
      </c>
      <c r="AX57" s="95">
        <f>'03 - SO 03 Zpevnění břehů...'!J35</f>
        <v>0</v>
      </c>
      <c r="AY57" s="95">
        <f>'03 - SO 03 Zpevnění břehů...'!J36</f>
        <v>0</v>
      </c>
      <c r="AZ57" s="95">
        <f>'03 - SO 03 Zpevnění břehů...'!F33</f>
        <v>0</v>
      </c>
      <c r="BA57" s="95">
        <f>'03 - SO 03 Zpevnění břehů...'!F34</f>
        <v>0</v>
      </c>
      <c r="BB57" s="95">
        <f>'03 - SO 03 Zpevnění břehů...'!F35</f>
        <v>0</v>
      </c>
      <c r="BC57" s="95">
        <f>'03 - SO 03 Zpevnění břehů...'!F36</f>
        <v>0</v>
      </c>
      <c r="BD57" s="97">
        <f>'03 - SO 03 Zpevnění břehů...'!F37</f>
        <v>0</v>
      </c>
      <c r="BT57" s="98" t="s">
        <v>83</v>
      </c>
      <c r="BV57" s="98" t="s">
        <v>77</v>
      </c>
      <c r="BW57" s="98" t="s">
        <v>91</v>
      </c>
      <c r="BX57" s="98" t="s">
        <v>5</v>
      </c>
      <c r="CL57" s="98" t="s">
        <v>19</v>
      </c>
      <c r="CM57" s="98" t="s">
        <v>85</v>
      </c>
    </row>
    <row r="58" spans="1:91" s="7" customFormat="1" ht="16.5" customHeight="1">
      <c r="A58" s="88" t="s">
        <v>79</v>
      </c>
      <c r="B58" s="89"/>
      <c r="C58" s="90"/>
      <c r="D58" s="356" t="s">
        <v>92</v>
      </c>
      <c r="E58" s="356"/>
      <c r="F58" s="356"/>
      <c r="G58" s="356"/>
      <c r="H58" s="356"/>
      <c r="I58" s="91"/>
      <c r="J58" s="356" t="s">
        <v>93</v>
      </c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4">
        <f>'04 - SO 04 Nátok'!J30</f>
        <v>0</v>
      </c>
      <c r="AH58" s="355"/>
      <c r="AI58" s="355"/>
      <c r="AJ58" s="355"/>
      <c r="AK58" s="355"/>
      <c r="AL58" s="355"/>
      <c r="AM58" s="355"/>
      <c r="AN58" s="354">
        <f t="shared" si="0"/>
        <v>0</v>
      </c>
      <c r="AO58" s="355"/>
      <c r="AP58" s="355"/>
      <c r="AQ58" s="92" t="s">
        <v>82</v>
      </c>
      <c r="AR58" s="93"/>
      <c r="AS58" s="94">
        <v>0</v>
      </c>
      <c r="AT58" s="95">
        <f t="shared" si="1"/>
        <v>0</v>
      </c>
      <c r="AU58" s="96">
        <f>'04 - SO 04 Nátok'!P91</f>
        <v>0</v>
      </c>
      <c r="AV58" s="95">
        <f>'04 - SO 04 Nátok'!J33</f>
        <v>0</v>
      </c>
      <c r="AW58" s="95">
        <f>'04 - SO 04 Nátok'!J34</f>
        <v>0</v>
      </c>
      <c r="AX58" s="95">
        <f>'04 - SO 04 Nátok'!J35</f>
        <v>0</v>
      </c>
      <c r="AY58" s="95">
        <f>'04 - SO 04 Nátok'!J36</f>
        <v>0</v>
      </c>
      <c r="AZ58" s="95">
        <f>'04 - SO 04 Nátok'!F33</f>
        <v>0</v>
      </c>
      <c r="BA58" s="95">
        <f>'04 - SO 04 Nátok'!F34</f>
        <v>0</v>
      </c>
      <c r="BB58" s="95">
        <f>'04 - SO 04 Nátok'!F35</f>
        <v>0</v>
      </c>
      <c r="BC58" s="95">
        <f>'04 - SO 04 Nátok'!F36</f>
        <v>0</v>
      </c>
      <c r="BD58" s="97">
        <f>'04 - SO 04 Nátok'!F37</f>
        <v>0</v>
      </c>
      <c r="BT58" s="98" t="s">
        <v>83</v>
      </c>
      <c r="BV58" s="98" t="s">
        <v>77</v>
      </c>
      <c r="BW58" s="98" t="s">
        <v>94</v>
      </c>
      <c r="BX58" s="98" t="s">
        <v>5</v>
      </c>
      <c r="CL58" s="98" t="s">
        <v>19</v>
      </c>
      <c r="CM58" s="98" t="s">
        <v>85</v>
      </c>
    </row>
    <row r="59" spans="1:91" s="7" customFormat="1" ht="16.5" customHeight="1">
      <c r="A59" s="88" t="s">
        <v>79</v>
      </c>
      <c r="B59" s="89"/>
      <c r="C59" s="90"/>
      <c r="D59" s="356" t="s">
        <v>95</v>
      </c>
      <c r="E59" s="356"/>
      <c r="F59" s="356"/>
      <c r="G59" s="356"/>
      <c r="H59" s="356"/>
      <c r="I59" s="91"/>
      <c r="J59" s="356" t="s">
        <v>96</v>
      </c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4">
        <f>'05 - SO 05 Rekonstrukce m...'!J30</f>
        <v>0</v>
      </c>
      <c r="AH59" s="355"/>
      <c r="AI59" s="355"/>
      <c r="AJ59" s="355"/>
      <c r="AK59" s="355"/>
      <c r="AL59" s="355"/>
      <c r="AM59" s="355"/>
      <c r="AN59" s="354">
        <f t="shared" si="0"/>
        <v>0</v>
      </c>
      <c r="AO59" s="355"/>
      <c r="AP59" s="355"/>
      <c r="AQ59" s="92" t="s">
        <v>82</v>
      </c>
      <c r="AR59" s="93"/>
      <c r="AS59" s="94">
        <v>0</v>
      </c>
      <c r="AT59" s="95">
        <f t="shared" si="1"/>
        <v>0</v>
      </c>
      <c r="AU59" s="96">
        <f>'05 - SO 05 Rekonstrukce m...'!P82</f>
        <v>0</v>
      </c>
      <c r="AV59" s="95">
        <f>'05 - SO 05 Rekonstrukce m...'!J33</f>
        <v>0</v>
      </c>
      <c r="AW59" s="95">
        <f>'05 - SO 05 Rekonstrukce m...'!J34</f>
        <v>0</v>
      </c>
      <c r="AX59" s="95">
        <f>'05 - SO 05 Rekonstrukce m...'!J35</f>
        <v>0</v>
      </c>
      <c r="AY59" s="95">
        <f>'05 - SO 05 Rekonstrukce m...'!J36</f>
        <v>0</v>
      </c>
      <c r="AZ59" s="95">
        <f>'05 - SO 05 Rekonstrukce m...'!F33</f>
        <v>0</v>
      </c>
      <c r="BA59" s="95">
        <f>'05 - SO 05 Rekonstrukce m...'!F34</f>
        <v>0</v>
      </c>
      <c r="BB59" s="95">
        <f>'05 - SO 05 Rekonstrukce m...'!F35</f>
        <v>0</v>
      </c>
      <c r="BC59" s="95">
        <f>'05 - SO 05 Rekonstrukce m...'!F36</f>
        <v>0</v>
      </c>
      <c r="BD59" s="97">
        <f>'05 - SO 05 Rekonstrukce m...'!F37</f>
        <v>0</v>
      </c>
      <c r="BT59" s="98" t="s">
        <v>83</v>
      </c>
      <c r="BV59" s="98" t="s">
        <v>77</v>
      </c>
      <c r="BW59" s="98" t="s">
        <v>97</v>
      </c>
      <c r="BX59" s="98" t="s">
        <v>5</v>
      </c>
      <c r="CL59" s="98" t="s">
        <v>19</v>
      </c>
      <c r="CM59" s="98" t="s">
        <v>85</v>
      </c>
    </row>
    <row r="60" spans="1:91" s="7" customFormat="1" ht="16.5" customHeight="1">
      <c r="A60" s="88" t="s">
        <v>79</v>
      </c>
      <c r="B60" s="89"/>
      <c r="C60" s="90"/>
      <c r="D60" s="356" t="s">
        <v>98</v>
      </c>
      <c r="E60" s="356"/>
      <c r="F60" s="356"/>
      <c r="G60" s="356"/>
      <c r="H60" s="356"/>
      <c r="I60" s="91"/>
      <c r="J60" s="356" t="s">
        <v>99</v>
      </c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4">
        <f>'06 - SO 06 Pěší cesty'!J30</f>
        <v>0</v>
      </c>
      <c r="AH60" s="355"/>
      <c r="AI60" s="355"/>
      <c r="AJ60" s="355"/>
      <c r="AK60" s="355"/>
      <c r="AL60" s="355"/>
      <c r="AM60" s="355"/>
      <c r="AN60" s="354">
        <f t="shared" si="0"/>
        <v>0</v>
      </c>
      <c r="AO60" s="355"/>
      <c r="AP60" s="355"/>
      <c r="AQ60" s="92" t="s">
        <v>82</v>
      </c>
      <c r="AR60" s="93"/>
      <c r="AS60" s="94">
        <v>0</v>
      </c>
      <c r="AT60" s="95">
        <f t="shared" si="1"/>
        <v>0</v>
      </c>
      <c r="AU60" s="96">
        <f>'06 - SO 06 Pěší cesty'!P85</f>
        <v>0</v>
      </c>
      <c r="AV60" s="95">
        <f>'06 - SO 06 Pěší cesty'!J33</f>
        <v>0</v>
      </c>
      <c r="AW60" s="95">
        <f>'06 - SO 06 Pěší cesty'!J34</f>
        <v>0</v>
      </c>
      <c r="AX60" s="95">
        <f>'06 - SO 06 Pěší cesty'!J35</f>
        <v>0</v>
      </c>
      <c r="AY60" s="95">
        <f>'06 - SO 06 Pěší cesty'!J36</f>
        <v>0</v>
      </c>
      <c r="AZ60" s="95">
        <f>'06 - SO 06 Pěší cesty'!F33</f>
        <v>0</v>
      </c>
      <c r="BA60" s="95">
        <f>'06 - SO 06 Pěší cesty'!F34</f>
        <v>0</v>
      </c>
      <c r="BB60" s="95">
        <f>'06 - SO 06 Pěší cesty'!F35</f>
        <v>0</v>
      </c>
      <c r="BC60" s="95">
        <f>'06 - SO 06 Pěší cesty'!F36</f>
        <v>0</v>
      </c>
      <c r="BD60" s="97">
        <f>'06 - SO 06 Pěší cesty'!F37</f>
        <v>0</v>
      </c>
      <c r="BT60" s="98" t="s">
        <v>83</v>
      </c>
      <c r="BV60" s="98" t="s">
        <v>77</v>
      </c>
      <c r="BW60" s="98" t="s">
        <v>100</v>
      </c>
      <c r="BX60" s="98" t="s">
        <v>5</v>
      </c>
      <c r="CL60" s="98" t="s">
        <v>19</v>
      </c>
      <c r="CM60" s="98" t="s">
        <v>85</v>
      </c>
    </row>
    <row r="61" spans="1:91" s="7" customFormat="1" ht="16.5" customHeight="1">
      <c r="A61" s="88" t="s">
        <v>79</v>
      </c>
      <c r="B61" s="89"/>
      <c r="C61" s="90"/>
      <c r="D61" s="356" t="s">
        <v>101</v>
      </c>
      <c r="E61" s="356"/>
      <c r="F61" s="356"/>
      <c r="G61" s="356"/>
      <c r="H61" s="356"/>
      <c r="I61" s="91"/>
      <c r="J61" s="356" t="s">
        <v>102</v>
      </c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6"/>
      <c r="AE61" s="356"/>
      <c r="AF61" s="356"/>
      <c r="AG61" s="354">
        <f>'07 - SO 07 Návrh vegetačn...'!J30</f>
        <v>0</v>
      </c>
      <c r="AH61" s="355"/>
      <c r="AI61" s="355"/>
      <c r="AJ61" s="355"/>
      <c r="AK61" s="355"/>
      <c r="AL61" s="355"/>
      <c r="AM61" s="355"/>
      <c r="AN61" s="354">
        <f t="shared" si="0"/>
        <v>0</v>
      </c>
      <c r="AO61" s="355"/>
      <c r="AP61" s="355"/>
      <c r="AQ61" s="92" t="s">
        <v>82</v>
      </c>
      <c r="AR61" s="93"/>
      <c r="AS61" s="94">
        <v>0</v>
      </c>
      <c r="AT61" s="95">
        <f t="shared" si="1"/>
        <v>0</v>
      </c>
      <c r="AU61" s="96">
        <f>'07 - SO 07 Návrh vegetačn...'!P82</f>
        <v>0</v>
      </c>
      <c r="AV61" s="95">
        <f>'07 - SO 07 Návrh vegetačn...'!J33</f>
        <v>0</v>
      </c>
      <c r="AW61" s="95">
        <f>'07 - SO 07 Návrh vegetačn...'!J34</f>
        <v>0</v>
      </c>
      <c r="AX61" s="95">
        <f>'07 - SO 07 Návrh vegetačn...'!J35</f>
        <v>0</v>
      </c>
      <c r="AY61" s="95">
        <f>'07 - SO 07 Návrh vegetačn...'!J36</f>
        <v>0</v>
      </c>
      <c r="AZ61" s="95">
        <f>'07 - SO 07 Návrh vegetačn...'!F33</f>
        <v>0</v>
      </c>
      <c r="BA61" s="95">
        <f>'07 - SO 07 Návrh vegetačn...'!F34</f>
        <v>0</v>
      </c>
      <c r="BB61" s="95">
        <f>'07 - SO 07 Návrh vegetačn...'!F35</f>
        <v>0</v>
      </c>
      <c r="BC61" s="95">
        <f>'07 - SO 07 Návrh vegetačn...'!F36</f>
        <v>0</v>
      </c>
      <c r="BD61" s="97">
        <f>'07 - SO 07 Návrh vegetačn...'!F37</f>
        <v>0</v>
      </c>
      <c r="BT61" s="98" t="s">
        <v>83</v>
      </c>
      <c r="BV61" s="98" t="s">
        <v>77</v>
      </c>
      <c r="BW61" s="98" t="s">
        <v>103</v>
      </c>
      <c r="BX61" s="98" t="s">
        <v>5</v>
      </c>
      <c r="CL61" s="98" t="s">
        <v>19</v>
      </c>
      <c r="CM61" s="98" t="s">
        <v>85</v>
      </c>
    </row>
    <row r="62" spans="1:91" s="7" customFormat="1" ht="16.5" customHeight="1">
      <c r="A62" s="88" t="s">
        <v>79</v>
      </c>
      <c r="B62" s="89"/>
      <c r="C62" s="90"/>
      <c r="D62" s="356" t="s">
        <v>104</v>
      </c>
      <c r="E62" s="356"/>
      <c r="F62" s="356"/>
      <c r="G62" s="356"/>
      <c r="H62" s="356"/>
      <c r="I62" s="91"/>
      <c r="J62" s="356" t="s">
        <v>105</v>
      </c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4">
        <f>'VRN - Ostatní a vedlejší ...'!J30</f>
        <v>0</v>
      </c>
      <c r="AH62" s="355"/>
      <c r="AI62" s="355"/>
      <c r="AJ62" s="355"/>
      <c r="AK62" s="355"/>
      <c r="AL62" s="355"/>
      <c r="AM62" s="355"/>
      <c r="AN62" s="354">
        <f t="shared" si="0"/>
        <v>0</v>
      </c>
      <c r="AO62" s="355"/>
      <c r="AP62" s="355"/>
      <c r="AQ62" s="92" t="s">
        <v>106</v>
      </c>
      <c r="AR62" s="93"/>
      <c r="AS62" s="99">
        <v>0</v>
      </c>
      <c r="AT62" s="100">
        <f t="shared" si="1"/>
        <v>0</v>
      </c>
      <c r="AU62" s="101">
        <f>'VRN - Ostatní a vedlejší ...'!P84</f>
        <v>0</v>
      </c>
      <c r="AV62" s="100">
        <f>'VRN - Ostatní a vedlejší ...'!J33</f>
        <v>0</v>
      </c>
      <c r="AW62" s="100">
        <f>'VRN - Ostatní a vedlejší ...'!J34</f>
        <v>0</v>
      </c>
      <c r="AX62" s="100">
        <f>'VRN - Ostatní a vedlejší ...'!J35</f>
        <v>0</v>
      </c>
      <c r="AY62" s="100">
        <f>'VRN - Ostatní a vedlejší ...'!J36</f>
        <v>0</v>
      </c>
      <c r="AZ62" s="100">
        <f>'VRN - Ostatní a vedlejší ...'!F33</f>
        <v>0</v>
      </c>
      <c r="BA62" s="100">
        <f>'VRN - Ostatní a vedlejší ...'!F34</f>
        <v>0</v>
      </c>
      <c r="BB62" s="100">
        <f>'VRN - Ostatní a vedlejší ...'!F35</f>
        <v>0</v>
      </c>
      <c r="BC62" s="100">
        <f>'VRN - Ostatní a vedlejší ...'!F36</f>
        <v>0</v>
      </c>
      <c r="BD62" s="102">
        <f>'VRN - Ostatní a vedlejší ...'!F37</f>
        <v>0</v>
      </c>
      <c r="BT62" s="98" t="s">
        <v>83</v>
      </c>
      <c r="BV62" s="98" t="s">
        <v>77</v>
      </c>
      <c r="BW62" s="98" t="s">
        <v>107</v>
      </c>
      <c r="BX62" s="98" t="s">
        <v>5</v>
      </c>
      <c r="CL62" s="98" t="s">
        <v>19</v>
      </c>
      <c r="CM62" s="98" t="s">
        <v>85</v>
      </c>
    </row>
    <row r="63" spans="1:91" s="2" customFormat="1" ht="30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41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</row>
    <row r="64" spans="1:91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41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</row>
  </sheetData>
  <sheetProtection algorithmName="SHA-512" hashValue="9G98k7EeunFNW+3y3I9gGEtnHfQSra80PKnXI8Gz9zWlJsyO3cP1T8GKYxFozbceVK6uawcunRQPqGuqpjxAUw==" saltValue="sdbgehc7ZSelw5Rnbr4d3T2BpCNzhTwPwjJ+8FuRHkuRJXSlqtdbPJo9mmAEJSVylZm8s6mMfjx6mBiO7Pikqg==" spinCount="100000" sheet="1" objects="1" scenarios="1" formatColumns="0" formatRows="0"/>
  <mergeCells count="70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D59:H59"/>
    <mergeCell ref="J59:AF59"/>
    <mergeCell ref="J56:AF56"/>
    <mergeCell ref="D56:H56"/>
    <mergeCell ref="AG56:AM56"/>
    <mergeCell ref="D57:H57"/>
    <mergeCell ref="J57:AF57"/>
    <mergeCell ref="AG57:AM57"/>
    <mergeCell ref="D62:H62"/>
    <mergeCell ref="J62:AF62"/>
    <mergeCell ref="AG54:AM54"/>
    <mergeCell ref="AN54:AP54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K30:AO30"/>
    <mergeCell ref="L30:P30"/>
    <mergeCell ref="W30:AE30"/>
    <mergeCell ref="L31:P31"/>
    <mergeCell ref="AN62:AP62"/>
    <mergeCell ref="AG62:AM62"/>
    <mergeCell ref="AN59:AP59"/>
    <mergeCell ref="AG59:AM59"/>
    <mergeCell ref="AN56:AP56"/>
    <mergeCell ref="AN57:AP57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01 - SO 01 Odbahnění rybn...'!C2" display="/"/>
    <hyperlink ref="A56" location="'02 - SO 02 Výpustní zařízení'!C2" display="/"/>
    <hyperlink ref="A57" location="'03 - SO 03 Zpevnění břehů...'!C2" display="/"/>
    <hyperlink ref="A58" location="'04 - SO 04 Nátok'!C2" display="/"/>
    <hyperlink ref="A59" location="'05 - SO 05 Rekonstrukce m...'!C2" display="/"/>
    <hyperlink ref="A60" location="'06 - SO 06 Pěší cesty'!C2" display="/"/>
    <hyperlink ref="A61" location="'07 - SO 07 Návrh vegetačn...'!C2" display="/"/>
    <hyperlink ref="A62" location="'VRN - Ostatní a vedlejš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1.25"/>
  <cols>
    <col min="1" max="1" width="8.33203125" style="247" customWidth="1"/>
    <col min="2" max="2" width="1.6640625" style="247" customWidth="1"/>
    <col min="3" max="4" width="5" style="247" customWidth="1"/>
    <col min="5" max="5" width="11.6640625" style="247" customWidth="1"/>
    <col min="6" max="6" width="9.1640625" style="247" customWidth="1"/>
    <col min="7" max="7" width="5" style="247" customWidth="1"/>
    <col min="8" max="8" width="77.83203125" style="247" customWidth="1"/>
    <col min="9" max="10" width="20" style="247" customWidth="1"/>
    <col min="11" max="11" width="1.6640625" style="247" customWidth="1"/>
  </cols>
  <sheetData>
    <row r="1" spans="2:11" s="1" customFormat="1" ht="37.5" customHeight="1"/>
    <row r="2" spans="2:11" s="1" customFormat="1" ht="7.5" customHeight="1">
      <c r="B2" s="248"/>
      <c r="C2" s="249"/>
      <c r="D2" s="249"/>
      <c r="E2" s="249"/>
      <c r="F2" s="249"/>
      <c r="G2" s="249"/>
      <c r="H2" s="249"/>
      <c r="I2" s="249"/>
      <c r="J2" s="249"/>
      <c r="K2" s="250"/>
    </row>
    <row r="3" spans="2:11" s="16" customFormat="1" ht="45" customHeight="1">
      <c r="B3" s="251"/>
      <c r="C3" s="386" t="s">
        <v>1336</v>
      </c>
      <c r="D3" s="386"/>
      <c r="E3" s="386"/>
      <c r="F3" s="386"/>
      <c r="G3" s="386"/>
      <c r="H3" s="386"/>
      <c r="I3" s="386"/>
      <c r="J3" s="386"/>
      <c r="K3" s="252"/>
    </row>
    <row r="4" spans="2:11" s="1" customFormat="1" ht="25.5" customHeight="1">
      <c r="B4" s="253"/>
      <c r="C4" s="391" t="s">
        <v>1337</v>
      </c>
      <c r="D4" s="391"/>
      <c r="E4" s="391"/>
      <c r="F4" s="391"/>
      <c r="G4" s="391"/>
      <c r="H4" s="391"/>
      <c r="I4" s="391"/>
      <c r="J4" s="391"/>
      <c r="K4" s="254"/>
    </row>
    <row r="5" spans="2:11" s="1" customFormat="1" ht="5.25" customHeight="1">
      <c r="B5" s="253"/>
      <c r="C5" s="255"/>
      <c r="D5" s="255"/>
      <c r="E5" s="255"/>
      <c r="F5" s="255"/>
      <c r="G5" s="255"/>
      <c r="H5" s="255"/>
      <c r="I5" s="255"/>
      <c r="J5" s="255"/>
      <c r="K5" s="254"/>
    </row>
    <row r="6" spans="2:11" s="1" customFormat="1" ht="15" customHeight="1">
      <c r="B6" s="253"/>
      <c r="C6" s="390" t="s">
        <v>1338</v>
      </c>
      <c r="D6" s="390"/>
      <c r="E6" s="390"/>
      <c r="F6" s="390"/>
      <c r="G6" s="390"/>
      <c r="H6" s="390"/>
      <c r="I6" s="390"/>
      <c r="J6" s="390"/>
      <c r="K6" s="254"/>
    </row>
    <row r="7" spans="2:11" s="1" customFormat="1" ht="15" customHeight="1">
      <c r="B7" s="257"/>
      <c r="C7" s="390" t="s">
        <v>1339</v>
      </c>
      <c r="D7" s="390"/>
      <c r="E7" s="390"/>
      <c r="F7" s="390"/>
      <c r="G7" s="390"/>
      <c r="H7" s="390"/>
      <c r="I7" s="390"/>
      <c r="J7" s="390"/>
      <c r="K7" s="254"/>
    </row>
    <row r="8" spans="2:11" s="1" customFormat="1" ht="12.75" customHeight="1">
      <c r="B8" s="257"/>
      <c r="C8" s="256"/>
      <c r="D8" s="256"/>
      <c r="E8" s="256"/>
      <c r="F8" s="256"/>
      <c r="G8" s="256"/>
      <c r="H8" s="256"/>
      <c r="I8" s="256"/>
      <c r="J8" s="256"/>
      <c r="K8" s="254"/>
    </row>
    <row r="9" spans="2:11" s="1" customFormat="1" ht="15" customHeight="1">
      <c r="B9" s="257"/>
      <c r="C9" s="390" t="s">
        <v>1340</v>
      </c>
      <c r="D9" s="390"/>
      <c r="E9" s="390"/>
      <c r="F9" s="390"/>
      <c r="G9" s="390"/>
      <c r="H9" s="390"/>
      <c r="I9" s="390"/>
      <c r="J9" s="390"/>
      <c r="K9" s="254"/>
    </row>
    <row r="10" spans="2:11" s="1" customFormat="1" ht="15" customHeight="1">
      <c r="B10" s="257"/>
      <c r="C10" s="256"/>
      <c r="D10" s="390" t="s">
        <v>1341</v>
      </c>
      <c r="E10" s="390"/>
      <c r="F10" s="390"/>
      <c r="G10" s="390"/>
      <c r="H10" s="390"/>
      <c r="I10" s="390"/>
      <c r="J10" s="390"/>
      <c r="K10" s="254"/>
    </row>
    <row r="11" spans="2:11" s="1" customFormat="1" ht="15" customHeight="1">
      <c r="B11" s="257"/>
      <c r="C11" s="258"/>
      <c r="D11" s="390" t="s">
        <v>1342</v>
      </c>
      <c r="E11" s="390"/>
      <c r="F11" s="390"/>
      <c r="G11" s="390"/>
      <c r="H11" s="390"/>
      <c r="I11" s="390"/>
      <c r="J11" s="390"/>
      <c r="K11" s="254"/>
    </row>
    <row r="12" spans="2:11" s="1" customFormat="1" ht="15" customHeight="1">
      <c r="B12" s="257"/>
      <c r="C12" s="258"/>
      <c r="D12" s="256"/>
      <c r="E12" s="256"/>
      <c r="F12" s="256"/>
      <c r="G12" s="256"/>
      <c r="H12" s="256"/>
      <c r="I12" s="256"/>
      <c r="J12" s="256"/>
      <c r="K12" s="254"/>
    </row>
    <row r="13" spans="2:11" s="1" customFormat="1" ht="15" customHeight="1">
      <c r="B13" s="257"/>
      <c r="C13" s="258"/>
      <c r="D13" s="259" t="s">
        <v>1343</v>
      </c>
      <c r="E13" s="256"/>
      <c r="F13" s="256"/>
      <c r="G13" s="256"/>
      <c r="H13" s="256"/>
      <c r="I13" s="256"/>
      <c r="J13" s="256"/>
      <c r="K13" s="254"/>
    </row>
    <row r="14" spans="2:11" s="1" customFormat="1" ht="12.75" customHeight="1">
      <c r="B14" s="257"/>
      <c r="C14" s="258"/>
      <c r="D14" s="258"/>
      <c r="E14" s="258"/>
      <c r="F14" s="258"/>
      <c r="G14" s="258"/>
      <c r="H14" s="258"/>
      <c r="I14" s="258"/>
      <c r="J14" s="258"/>
      <c r="K14" s="254"/>
    </row>
    <row r="15" spans="2:11" s="1" customFormat="1" ht="15" customHeight="1">
      <c r="B15" s="257"/>
      <c r="C15" s="258"/>
      <c r="D15" s="390" t="s">
        <v>1344</v>
      </c>
      <c r="E15" s="390"/>
      <c r="F15" s="390"/>
      <c r="G15" s="390"/>
      <c r="H15" s="390"/>
      <c r="I15" s="390"/>
      <c r="J15" s="390"/>
      <c r="K15" s="254"/>
    </row>
    <row r="16" spans="2:11" s="1" customFormat="1" ht="15" customHeight="1">
      <c r="B16" s="257"/>
      <c r="C16" s="258"/>
      <c r="D16" s="390" t="s">
        <v>1345</v>
      </c>
      <c r="E16" s="390"/>
      <c r="F16" s="390"/>
      <c r="G16" s="390"/>
      <c r="H16" s="390"/>
      <c r="I16" s="390"/>
      <c r="J16" s="390"/>
      <c r="K16" s="254"/>
    </row>
    <row r="17" spans="2:11" s="1" customFormat="1" ht="15" customHeight="1">
      <c r="B17" s="257"/>
      <c r="C17" s="258"/>
      <c r="D17" s="390" t="s">
        <v>1346</v>
      </c>
      <c r="E17" s="390"/>
      <c r="F17" s="390"/>
      <c r="G17" s="390"/>
      <c r="H17" s="390"/>
      <c r="I17" s="390"/>
      <c r="J17" s="390"/>
      <c r="K17" s="254"/>
    </row>
    <row r="18" spans="2:11" s="1" customFormat="1" ht="15" customHeight="1">
      <c r="B18" s="257"/>
      <c r="C18" s="258"/>
      <c r="D18" s="258"/>
      <c r="E18" s="260" t="s">
        <v>82</v>
      </c>
      <c r="F18" s="390" t="s">
        <v>1347</v>
      </c>
      <c r="G18" s="390"/>
      <c r="H18" s="390"/>
      <c r="I18" s="390"/>
      <c r="J18" s="390"/>
      <c r="K18" s="254"/>
    </row>
    <row r="19" spans="2:11" s="1" customFormat="1" ht="15" customHeight="1">
      <c r="B19" s="257"/>
      <c r="C19" s="258"/>
      <c r="D19" s="258"/>
      <c r="E19" s="260" t="s">
        <v>1348</v>
      </c>
      <c r="F19" s="390" t="s">
        <v>1349</v>
      </c>
      <c r="G19" s="390"/>
      <c r="H19" s="390"/>
      <c r="I19" s="390"/>
      <c r="J19" s="390"/>
      <c r="K19" s="254"/>
    </row>
    <row r="20" spans="2:11" s="1" customFormat="1" ht="15" customHeight="1">
      <c r="B20" s="257"/>
      <c r="C20" s="258"/>
      <c r="D20" s="258"/>
      <c r="E20" s="260" t="s">
        <v>1350</v>
      </c>
      <c r="F20" s="390" t="s">
        <v>1351</v>
      </c>
      <c r="G20" s="390"/>
      <c r="H20" s="390"/>
      <c r="I20" s="390"/>
      <c r="J20" s="390"/>
      <c r="K20" s="254"/>
    </row>
    <row r="21" spans="2:11" s="1" customFormat="1" ht="15" customHeight="1">
      <c r="B21" s="257"/>
      <c r="C21" s="258"/>
      <c r="D21" s="258"/>
      <c r="E21" s="260" t="s">
        <v>106</v>
      </c>
      <c r="F21" s="390" t="s">
        <v>1352</v>
      </c>
      <c r="G21" s="390"/>
      <c r="H21" s="390"/>
      <c r="I21" s="390"/>
      <c r="J21" s="390"/>
      <c r="K21" s="254"/>
    </row>
    <row r="22" spans="2:11" s="1" customFormat="1" ht="15" customHeight="1">
      <c r="B22" s="257"/>
      <c r="C22" s="258"/>
      <c r="D22" s="258"/>
      <c r="E22" s="260" t="s">
        <v>1353</v>
      </c>
      <c r="F22" s="390" t="s">
        <v>1354</v>
      </c>
      <c r="G22" s="390"/>
      <c r="H22" s="390"/>
      <c r="I22" s="390"/>
      <c r="J22" s="390"/>
      <c r="K22" s="254"/>
    </row>
    <row r="23" spans="2:11" s="1" customFormat="1" ht="15" customHeight="1">
      <c r="B23" s="257"/>
      <c r="C23" s="258"/>
      <c r="D23" s="258"/>
      <c r="E23" s="260" t="s">
        <v>1355</v>
      </c>
      <c r="F23" s="390" t="s">
        <v>1356</v>
      </c>
      <c r="G23" s="390"/>
      <c r="H23" s="390"/>
      <c r="I23" s="390"/>
      <c r="J23" s="390"/>
      <c r="K23" s="254"/>
    </row>
    <row r="24" spans="2:11" s="1" customFormat="1" ht="12.75" customHeight="1">
      <c r="B24" s="257"/>
      <c r="C24" s="258"/>
      <c r="D24" s="258"/>
      <c r="E24" s="258"/>
      <c r="F24" s="258"/>
      <c r="G24" s="258"/>
      <c r="H24" s="258"/>
      <c r="I24" s="258"/>
      <c r="J24" s="258"/>
      <c r="K24" s="254"/>
    </row>
    <row r="25" spans="2:11" s="1" customFormat="1" ht="15" customHeight="1">
      <c r="B25" s="257"/>
      <c r="C25" s="390" t="s">
        <v>1357</v>
      </c>
      <c r="D25" s="390"/>
      <c r="E25" s="390"/>
      <c r="F25" s="390"/>
      <c r="G25" s="390"/>
      <c r="H25" s="390"/>
      <c r="I25" s="390"/>
      <c r="J25" s="390"/>
      <c r="K25" s="254"/>
    </row>
    <row r="26" spans="2:11" s="1" customFormat="1" ht="15" customHeight="1">
      <c r="B26" s="257"/>
      <c r="C26" s="390" t="s">
        <v>1358</v>
      </c>
      <c r="D26" s="390"/>
      <c r="E26" s="390"/>
      <c r="F26" s="390"/>
      <c r="G26" s="390"/>
      <c r="H26" s="390"/>
      <c r="I26" s="390"/>
      <c r="J26" s="390"/>
      <c r="K26" s="254"/>
    </row>
    <row r="27" spans="2:11" s="1" customFormat="1" ht="15" customHeight="1">
      <c r="B27" s="257"/>
      <c r="C27" s="256"/>
      <c r="D27" s="390" t="s">
        <v>1359</v>
      </c>
      <c r="E27" s="390"/>
      <c r="F27" s="390"/>
      <c r="G27" s="390"/>
      <c r="H27" s="390"/>
      <c r="I27" s="390"/>
      <c r="J27" s="390"/>
      <c r="K27" s="254"/>
    </row>
    <row r="28" spans="2:11" s="1" customFormat="1" ht="15" customHeight="1">
      <c r="B28" s="257"/>
      <c r="C28" s="258"/>
      <c r="D28" s="390" t="s">
        <v>1360</v>
      </c>
      <c r="E28" s="390"/>
      <c r="F28" s="390"/>
      <c r="G28" s="390"/>
      <c r="H28" s="390"/>
      <c r="I28" s="390"/>
      <c r="J28" s="390"/>
      <c r="K28" s="254"/>
    </row>
    <row r="29" spans="2:11" s="1" customFormat="1" ht="12.75" customHeight="1">
      <c r="B29" s="257"/>
      <c r="C29" s="258"/>
      <c r="D29" s="258"/>
      <c r="E29" s="258"/>
      <c r="F29" s="258"/>
      <c r="G29" s="258"/>
      <c r="H29" s="258"/>
      <c r="I29" s="258"/>
      <c r="J29" s="258"/>
      <c r="K29" s="254"/>
    </row>
    <row r="30" spans="2:11" s="1" customFormat="1" ht="15" customHeight="1">
      <c r="B30" s="257"/>
      <c r="C30" s="258"/>
      <c r="D30" s="390" t="s">
        <v>1361</v>
      </c>
      <c r="E30" s="390"/>
      <c r="F30" s="390"/>
      <c r="G30" s="390"/>
      <c r="H30" s="390"/>
      <c r="I30" s="390"/>
      <c r="J30" s="390"/>
      <c r="K30" s="254"/>
    </row>
    <row r="31" spans="2:11" s="1" customFormat="1" ht="15" customHeight="1">
      <c r="B31" s="257"/>
      <c r="C31" s="258"/>
      <c r="D31" s="390" t="s">
        <v>1362</v>
      </c>
      <c r="E31" s="390"/>
      <c r="F31" s="390"/>
      <c r="G31" s="390"/>
      <c r="H31" s="390"/>
      <c r="I31" s="390"/>
      <c r="J31" s="390"/>
      <c r="K31" s="254"/>
    </row>
    <row r="32" spans="2:11" s="1" customFormat="1" ht="12.75" customHeight="1">
      <c r="B32" s="257"/>
      <c r="C32" s="258"/>
      <c r="D32" s="258"/>
      <c r="E32" s="258"/>
      <c r="F32" s="258"/>
      <c r="G32" s="258"/>
      <c r="H32" s="258"/>
      <c r="I32" s="258"/>
      <c r="J32" s="258"/>
      <c r="K32" s="254"/>
    </row>
    <row r="33" spans="2:11" s="1" customFormat="1" ht="15" customHeight="1">
      <c r="B33" s="257"/>
      <c r="C33" s="258"/>
      <c r="D33" s="390" t="s">
        <v>1363</v>
      </c>
      <c r="E33" s="390"/>
      <c r="F33" s="390"/>
      <c r="G33" s="390"/>
      <c r="H33" s="390"/>
      <c r="I33" s="390"/>
      <c r="J33" s="390"/>
      <c r="K33" s="254"/>
    </row>
    <row r="34" spans="2:11" s="1" customFormat="1" ht="15" customHeight="1">
      <c r="B34" s="257"/>
      <c r="C34" s="258"/>
      <c r="D34" s="390" t="s">
        <v>1364</v>
      </c>
      <c r="E34" s="390"/>
      <c r="F34" s="390"/>
      <c r="G34" s="390"/>
      <c r="H34" s="390"/>
      <c r="I34" s="390"/>
      <c r="J34" s="390"/>
      <c r="K34" s="254"/>
    </row>
    <row r="35" spans="2:11" s="1" customFormat="1" ht="15" customHeight="1">
      <c r="B35" s="257"/>
      <c r="C35" s="258"/>
      <c r="D35" s="390" t="s">
        <v>1365</v>
      </c>
      <c r="E35" s="390"/>
      <c r="F35" s="390"/>
      <c r="G35" s="390"/>
      <c r="H35" s="390"/>
      <c r="I35" s="390"/>
      <c r="J35" s="390"/>
      <c r="K35" s="254"/>
    </row>
    <row r="36" spans="2:11" s="1" customFormat="1" ht="15" customHeight="1">
      <c r="B36" s="257"/>
      <c r="C36" s="258"/>
      <c r="D36" s="256"/>
      <c r="E36" s="259" t="s">
        <v>120</v>
      </c>
      <c r="F36" s="256"/>
      <c r="G36" s="390" t="s">
        <v>1366</v>
      </c>
      <c r="H36" s="390"/>
      <c r="I36" s="390"/>
      <c r="J36" s="390"/>
      <c r="K36" s="254"/>
    </row>
    <row r="37" spans="2:11" s="1" customFormat="1" ht="30.75" customHeight="1">
      <c r="B37" s="257"/>
      <c r="C37" s="258"/>
      <c r="D37" s="256"/>
      <c r="E37" s="259" t="s">
        <v>1367</v>
      </c>
      <c r="F37" s="256"/>
      <c r="G37" s="390" t="s">
        <v>1368</v>
      </c>
      <c r="H37" s="390"/>
      <c r="I37" s="390"/>
      <c r="J37" s="390"/>
      <c r="K37" s="254"/>
    </row>
    <row r="38" spans="2:11" s="1" customFormat="1" ht="15" customHeight="1">
      <c r="B38" s="257"/>
      <c r="C38" s="258"/>
      <c r="D38" s="256"/>
      <c r="E38" s="259" t="s">
        <v>56</v>
      </c>
      <c r="F38" s="256"/>
      <c r="G38" s="390" t="s">
        <v>1369</v>
      </c>
      <c r="H38" s="390"/>
      <c r="I38" s="390"/>
      <c r="J38" s="390"/>
      <c r="K38" s="254"/>
    </row>
    <row r="39" spans="2:11" s="1" customFormat="1" ht="15" customHeight="1">
      <c r="B39" s="257"/>
      <c r="C39" s="258"/>
      <c r="D39" s="256"/>
      <c r="E39" s="259" t="s">
        <v>57</v>
      </c>
      <c r="F39" s="256"/>
      <c r="G39" s="390" t="s">
        <v>1370</v>
      </c>
      <c r="H39" s="390"/>
      <c r="I39" s="390"/>
      <c r="J39" s="390"/>
      <c r="K39" s="254"/>
    </row>
    <row r="40" spans="2:11" s="1" customFormat="1" ht="15" customHeight="1">
      <c r="B40" s="257"/>
      <c r="C40" s="258"/>
      <c r="D40" s="256"/>
      <c r="E40" s="259" t="s">
        <v>121</v>
      </c>
      <c r="F40" s="256"/>
      <c r="G40" s="390" t="s">
        <v>1371</v>
      </c>
      <c r="H40" s="390"/>
      <c r="I40" s="390"/>
      <c r="J40" s="390"/>
      <c r="K40" s="254"/>
    </row>
    <row r="41" spans="2:11" s="1" customFormat="1" ht="15" customHeight="1">
      <c r="B41" s="257"/>
      <c r="C41" s="258"/>
      <c r="D41" s="256"/>
      <c r="E41" s="259" t="s">
        <v>122</v>
      </c>
      <c r="F41" s="256"/>
      <c r="G41" s="390" t="s">
        <v>1372</v>
      </c>
      <c r="H41" s="390"/>
      <c r="I41" s="390"/>
      <c r="J41" s="390"/>
      <c r="K41" s="254"/>
    </row>
    <row r="42" spans="2:11" s="1" customFormat="1" ht="15" customHeight="1">
      <c r="B42" s="257"/>
      <c r="C42" s="258"/>
      <c r="D42" s="256"/>
      <c r="E42" s="259" t="s">
        <v>1373</v>
      </c>
      <c r="F42" s="256"/>
      <c r="G42" s="390" t="s">
        <v>1374</v>
      </c>
      <c r="H42" s="390"/>
      <c r="I42" s="390"/>
      <c r="J42" s="390"/>
      <c r="K42" s="254"/>
    </row>
    <row r="43" spans="2:11" s="1" customFormat="1" ht="15" customHeight="1">
      <c r="B43" s="257"/>
      <c r="C43" s="258"/>
      <c r="D43" s="256"/>
      <c r="E43" s="259"/>
      <c r="F43" s="256"/>
      <c r="G43" s="390" t="s">
        <v>1375</v>
      </c>
      <c r="H43" s="390"/>
      <c r="I43" s="390"/>
      <c r="J43" s="390"/>
      <c r="K43" s="254"/>
    </row>
    <row r="44" spans="2:11" s="1" customFormat="1" ht="15" customHeight="1">
      <c r="B44" s="257"/>
      <c r="C44" s="258"/>
      <c r="D44" s="256"/>
      <c r="E44" s="259" t="s">
        <v>1376</v>
      </c>
      <c r="F44" s="256"/>
      <c r="G44" s="390" t="s">
        <v>1377</v>
      </c>
      <c r="H44" s="390"/>
      <c r="I44" s="390"/>
      <c r="J44" s="390"/>
      <c r="K44" s="254"/>
    </row>
    <row r="45" spans="2:11" s="1" customFormat="1" ht="15" customHeight="1">
      <c r="B45" s="257"/>
      <c r="C45" s="258"/>
      <c r="D45" s="256"/>
      <c r="E45" s="259" t="s">
        <v>124</v>
      </c>
      <c r="F45" s="256"/>
      <c r="G45" s="390" t="s">
        <v>1378</v>
      </c>
      <c r="H45" s="390"/>
      <c r="I45" s="390"/>
      <c r="J45" s="390"/>
      <c r="K45" s="254"/>
    </row>
    <row r="46" spans="2:11" s="1" customFormat="1" ht="12.75" customHeight="1">
      <c r="B46" s="257"/>
      <c r="C46" s="258"/>
      <c r="D46" s="256"/>
      <c r="E46" s="256"/>
      <c r="F46" s="256"/>
      <c r="G46" s="256"/>
      <c r="H46" s="256"/>
      <c r="I46" s="256"/>
      <c r="J46" s="256"/>
      <c r="K46" s="254"/>
    </row>
    <row r="47" spans="2:11" s="1" customFormat="1" ht="15" customHeight="1">
      <c r="B47" s="257"/>
      <c r="C47" s="258"/>
      <c r="D47" s="390" t="s">
        <v>1379</v>
      </c>
      <c r="E47" s="390"/>
      <c r="F47" s="390"/>
      <c r="G47" s="390"/>
      <c r="H47" s="390"/>
      <c r="I47" s="390"/>
      <c r="J47" s="390"/>
      <c r="K47" s="254"/>
    </row>
    <row r="48" spans="2:11" s="1" customFormat="1" ht="15" customHeight="1">
      <c r="B48" s="257"/>
      <c r="C48" s="258"/>
      <c r="D48" s="258"/>
      <c r="E48" s="390" t="s">
        <v>1380</v>
      </c>
      <c r="F48" s="390"/>
      <c r="G48" s="390"/>
      <c r="H48" s="390"/>
      <c r="I48" s="390"/>
      <c r="J48" s="390"/>
      <c r="K48" s="254"/>
    </row>
    <row r="49" spans="2:11" s="1" customFormat="1" ht="15" customHeight="1">
      <c r="B49" s="257"/>
      <c r="C49" s="258"/>
      <c r="D49" s="258"/>
      <c r="E49" s="390" t="s">
        <v>1381</v>
      </c>
      <c r="F49" s="390"/>
      <c r="G49" s="390"/>
      <c r="H49" s="390"/>
      <c r="I49" s="390"/>
      <c r="J49" s="390"/>
      <c r="K49" s="254"/>
    </row>
    <row r="50" spans="2:11" s="1" customFormat="1" ht="15" customHeight="1">
      <c r="B50" s="257"/>
      <c r="C50" s="258"/>
      <c r="D50" s="258"/>
      <c r="E50" s="390" t="s">
        <v>1382</v>
      </c>
      <c r="F50" s="390"/>
      <c r="G50" s="390"/>
      <c r="H50" s="390"/>
      <c r="I50" s="390"/>
      <c r="J50" s="390"/>
      <c r="K50" s="254"/>
    </row>
    <row r="51" spans="2:11" s="1" customFormat="1" ht="15" customHeight="1">
      <c r="B51" s="257"/>
      <c r="C51" s="258"/>
      <c r="D51" s="390" t="s">
        <v>1383</v>
      </c>
      <c r="E51" s="390"/>
      <c r="F51" s="390"/>
      <c r="G51" s="390"/>
      <c r="H51" s="390"/>
      <c r="I51" s="390"/>
      <c r="J51" s="390"/>
      <c r="K51" s="254"/>
    </row>
    <row r="52" spans="2:11" s="1" customFormat="1" ht="25.5" customHeight="1">
      <c r="B52" s="253"/>
      <c r="C52" s="391" t="s">
        <v>1384</v>
      </c>
      <c r="D52" s="391"/>
      <c r="E52" s="391"/>
      <c r="F52" s="391"/>
      <c r="G52" s="391"/>
      <c r="H52" s="391"/>
      <c r="I52" s="391"/>
      <c r="J52" s="391"/>
      <c r="K52" s="254"/>
    </row>
    <row r="53" spans="2:11" s="1" customFormat="1" ht="5.25" customHeight="1">
      <c r="B53" s="253"/>
      <c r="C53" s="255"/>
      <c r="D53" s="255"/>
      <c r="E53" s="255"/>
      <c r="F53" s="255"/>
      <c r="G53" s="255"/>
      <c r="H53" s="255"/>
      <c r="I53" s="255"/>
      <c r="J53" s="255"/>
      <c r="K53" s="254"/>
    </row>
    <row r="54" spans="2:11" s="1" customFormat="1" ht="15" customHeight="1">
      <c r="B54" s="253"/>
      <c r="C54" s="390" t="s">
        <v>1385</v>
      </c>
      <c r="D54" s="390"/>
      <c r="E54" s="390"/>
      <c r="F54" s="390"/>
      <c r="G54" s="390"/>
      <c r="H54" s="390"/>
      <c r="I54" s="390"/>
      <c r="J54" s="390"/>
      <c r="K54" s="254"/>
    </row>
    <row r="55" spans="2:11" s="1" customFormat="1" ht="15" customHeight="1">
      <c r="B55" s="253"/>
      <c r="C55" s="390" t="s">
        <v>1386</v>
      </c>
      <c r="D55" s="390"/>
      <c r="E55" s="390"/>
      <c r="F55" s="390"/>
      <c r="G55" s="390"/>
      <c r="H55" s="390"/>
      <c r="I55" s="390"/>
      <c r="J55" s="390"/>
      <c r="K55" s="254"/>
    </row>
    <row r="56" spans="2:11" s="1" customFormat="1" ht="12.75" customHeight="1">
      <c r="B56" s="253"/>
      <c r="C56" s="256"/>
      <c r="D56" s="256"/>
      <c r="E56" s="256"/>
      <c r="F56" s="256"/>
      <c r="G56" s="256"/>
      <c r="H56" s="256"/>
      <c r="I56" s="256"/>
      <c r="J56" s="256"/>
      <c r="K56" s="254"/>
    </row>
    <row r="57" spans="2:11" s="1" customFormat="1" ht="15" customHeight="1">
      <c r="B57" s="253"/>
      <c r="C57" s="390" t="s">
        <v>1387</v>
      </c>
      <c r="D57" s="390"/>
      <c r="E57" s="390"/>
      <c r="F57" s="390"/>
      <c r="G57" s="390"/>
      <c r="H57" s="390"/>
      <c r="I57" s="390"/>
      <c r="J57" s="390"/>
      <c r="K57" s="254"/>
    </row>
    <row r="58" spans="2:11" s="1" customFormat="1" ht="15" customHeight="1">
      <c r="B58" s="253"/>
      <c r="C58" s="258"/>
      <c r="D58" s="390" t="s">
        <v>1388</v>
      </c>
      <c r="E58" s="390"/>
      <c r="F58" s="390"/>
      <c r="G58" s="390"/>
      <c r="H58" s="390"/>
      <c r="I58" s="390"/>
      <c r="J58" s="390"/>
      <c r="K58" s="254"/>
    </row>
    <row r="59" spans="2:11" s="1" customFormat="1" ht="15" customHeight="1">
      <c r="B59" s="253"/>
      <c r="C59" s="258"/>
      <c r="D59" s="390" t="s">
        <v>1389</v>
      </c>
      <c r="E59" s="390"/>
      <c r="F59" s="390"/>
      <c r="G59" s="390"/>
      <c r="H59" s="390"/>
      <c r="I59" s="390"/>
      <c r="J59" s="390"/>
      <c r="K59" s="254"/>
    </row>
    <row r="60" spans="2:11" s="1" customFormat="1" ht="15" customHeight="1">
      <c r="B60" s="253"/>
      <c r="C60" s="258"/>
      <c r="D60" s="390" t="s">
        <v>1390</v>
      </c>
      <c r="E60" s="390"/>
      <c r="F60" s="390"/>
      <c r="G60" s="390"/>
      <c r="H60" s="390"/>
      <c r="I60" s="390"/>
      <c r="J60" s="390"/>
      <c r="K60" s="254"/>
    </row>
    <row r="61" spans="2:11" s="1" customFormat="1" ht="15" customHeight="1">
      <c r="B61" s="253"/>
      <c r="C61" s="258"/>
      <c r="D61" s="390" t="s">
        <v>1391</v>
      </c>
      <c r="E61" s="390"/>
      <c r="F61" s="390"/>
      <c r="G61" s="390"/>
      <c r="H61" s="390"/>
      <c r="I61" s="390"/>
      <c r="J61" s="390"/>
      <c r="K61" s="254"/>
    </row>
    <row r="62" spans="2:11" s="1" customFormat="1" ht="15" customHeight="1">
      <c r="B62" s="253"/>
      <c r="C62" s="258"/>
      <c r="D62" s="389" t="s">
        <v>1392</v>
      </c>
      <c r="E62" s="389"/>
      <c r="F62" s="389"/>
      <c r="G62" s="389"/>
      <c r="H62" s="389"/>
      <c r="I62" s="389"/>
      <c r="J62" s="389"/>
      <c r="K62" s="254"/>
    </row>
    <row r="63" spans="2:11" s="1" customFormat="1" ht="15" customHeight="1">
      <c r="B63" s="253"/>
      <c r="C63" s="258"/>
      <c r="D63" s="390" t="s">
        <v>1393</v>
      </c>
      <c r="E63" s="390"/>
      <c r="F63" s="390"/>
      <c r="G63" s="390"/>
      <c r="H63" s="390"/>
      <c r="I63" s="390"/>
      <c r="J63" s="390"/>
      <c r="K63" s="254"/>
    </row>
    <row r="64" spans="2:11" s="1" customFormat="1" ht="12.75" customHeight="1">
      <c r="B64" s="253"/>
      <c r="C64" s="258"/>
      <c r="D64" s="258"/>
      <c r="E64" s="261"/>
      <c r="F64" s="258"/>
      <c r="G64" s="258"/>
      <c r="H64" s="258"/>
      <c r="I64" s="258"/>
      <c r="J64" s="258"/>
      <c r="K64" s="254"/>
    </row>
    <row r="65" spans="2:11" s="1" customFormat="1" ht="15" customHeight="1">
      <c r="B65" s="253"/>
      <c r="C65" s="258"/>
      <c r="D65" s="390" t="s">
        <v>1394</v>
      </c>
      <c r="E65" s="390"/>
      <c r="F65" s="390"/>
      <c r="G65" s="390"/>
      <c r="H65" s="390"/>
      <c r="I65" s="390"/>
      <c r="J65" s="390"/>
      <c r="K65" s="254"/>
    </row>
    <row r="66" spans="2:11" s="1" customFormat="1" ht="15" customHeight="1">
      <c r="B66" s="253"/>
      <c r="C66" s="258"/>
      <c r="D66" s="389" t="s">
        <v>1395</v>
      </c>
      <c r="E66" s="389"/>
      <c r="F66" s="389"/>
      <c r="G66" s="389"/>
      <c r="H66" s="389"/>
      <c r="I66" s="389"/>
      <c r="J66" s="389"/>
      <c r="K66" s="254"/>
    </row>
    <row r="67" spans="2:11" s="1" customFormat="1" ht="15" customHeight="1">
      <c r="B67" s="253"/>
      <c r="C67" s="258"/>
      <c r="D67" s="390" t="s">
        <v>1396</v>
      </c>
      <c r="E67" s="390"/>
      <c r="F67" s="390"/>
      <c r="G67" s="390"/>
      <c r="H67" s="390"/>
      <c r="I67" s="390"/>
      <c r="J67" s="390"/>
      <c r="K67" s="254"/>
    </row>
    <row r="68" spans="2:11" s="1" customFormat="1" ht="15" customHeight="1">
      <c r="B68" s="253"/>
      <c r="C68" s="258"/>
      <c r="D68" s="390" t="s">
        <v>1397</v>
      </c>
      <c r="E68" s="390"/>
      <c r="F68" s="390"/>
      <c r="G68" s="390"/>
      <c r="H68" s="390"/>
      <c r="I68" s="390"/>
      <c r="J68" s="390"/>
      <c r="K68" s="254"/>
    </row>
    <row r="69" spans="2:11" s="1" customFormat="1" ht="15" customHeight="1">
      <c r="B69" s="253"/>
      <c r="C69" s="258"/>
      <c r="D69" s="390" t="s">
        <v>1398</v>
      </c>
      <c r="E69" s="390"/>
      <c r="F69" s="390"/>
      <c r="G69" s="390"/>
      <c r="H69" s="390"/>
      <c r="I69" s="390"/>
      <c r="J69" s="390"/>
      <c r="K69" s="254"/>
    </row>
    <row r="70" spans="2:11" s="1" customFormat="1" ht="15" customHeight="1">
      <c r="B70" s="253"/>
      <c r="C70" s="258"/>
      <c r="D70" s="390" t="s">
        <v>1399</v>
      </c>
      <c r="E70" s="390"/>
      <c r="F70" s="390"/>
      <c r="G70" s="390"/>
      <c r="H70" s="390"/>
      <c r="I70" s="390"/>
      <c r="J70" s="390"/>
      <c r="K70" s="254"/>
    </row>
    <row r="71" spans="2:11" s="1" customFormat="1" ht="12.75" customHeight="1">
      <c r="B71" s="262"/>
      <c r="C71" s="263"/>
      <c r="D71" s="263"/>
      <c r="E71" s="263"/>
      <c r="F71" s="263"/>
      <c r="G71" s="263"/>
      <c r="H71" s="263"/>
      <c r="I71" s="263"/>
      <c r="J71" s="263"/>
      <c r="K71" s="264"/>
    </row>
    <row r="72" spans="2:11" s="1" customFormat="1" ht="18.75" customHeight="1">
      <c r="B72" s="265"/>
      <c r="C72" s="265"/>
      <c r="D72" s="265"/>
      <c r="E72" s="265"/>
      <c r="F72" s="265"/>
      <c r="G72" s="265"/>
      <c r="H72" s="265"/>
      <c r="I72" s="265"/>
      <c r="J72" s="265"/>
      <c r="K72" s="266"/>
    </row>
    <row r="73" spans="2:11" s="1" customFormat="1" ht="18.75" customHeight="1">
      <c r="B73" s="266"/>
      <c r="C73" s="266"/>
      <c r="D73" s="266"/>
      <c r="E73" s="266"/>
      <c r="F73" s="266"/>
      <c r="G73" s="266"/>
      <c r="H73" s="266"/>
      <c r="I73" s="266"/>
      <c r="J73" s="266"/>
      <c r="K73" s="266"/>
    </row>
    <row r="74" spans="2:11" s="1" customFormat="1" ht="7.5" customHeight="1">
      <c r="B74" s="267"/>
      <c r="C74" s="268"/>
      <c r="D74" s="268"/>
      <c r="E74" s="268"/>
      <c r="F74" s="268"/>
      <c r="G74" s="268"/>
      <c r="H74" s="268"/>
      <c r="I74" s="268"/>
      <c r="J74" s="268"/>
      <c r="K74" s="269"/>
    </row>
    <row r="75" spans="2:11" s="1" customFormat="1" ht="45" customHeight="1">
      <c r="B75" s="270"/>
      <c r="C75" s="388" t="s">
        <v>1400</v>
      </c>
      <c r="D75" s="388"/>
      <c r="E75" s="388"/>
      <c r="F75" s="388"/>
      <c r="G75" s="388"/>
      <c r="H75" s="388"/>
      <c r="I75" s="388"/>
      <c r="J75" s="388"/>
      <c r="K75" s="271"/>
    </row>
    <row r="76" spans="2:11" s="1" customFormat="1" ht="17.25" customHeight="1">
      <c r="B76" s="270"/>
      <c r="C76" s="272" t="s">
        <v>1401</v>
      </c>
      <c r="D76" s="272"/>
      <c r="E76" s="272"/>
      <c r="F76" s="272" t="s">
        <v>1402</v>
      </c>
      <c r="G76" s="273"/>
      <c r="H76" s="272" t="s">
        <v>57</v>
      </c>
      <c r="I76" s="272" t="s">
        <v>60</v>
      </c>
      <c r="J76" s="272" t="s">
        <v>1403</v>
      </c>
      <c r="K76" s="271"/>
    </row>
    <row r="77" spans="2:11" s="1" customFormat="1" ht="17.25" customHeight="1">
      <c r="B77" s="270"/>
      <c r="C77" s="274" t="s">
        <v>1404</v>
      </c>
      <c r="D77" s="274"/>
      <c r="E77" s="274"/>
      <c r="F77" s="275" t="s">
        <v>1405</v>
      </c>
      <c r="G77" s="276"/>
      <c r="H77" s="274"/>
      <c r="I77" s="274"/>
      <c r="J77" s="274" t="s">
        <v>1406</v>
      </c>
      <c r="K77" s="271"/>
    </row>
    <row r="78" spans="2:11" s="1" customFormat="1" ht="5.25" customHeight="1">
      <c r="B78" s="270"/>
      <c r="C78" s="277"/>
      <c r="D78" s="277"/>
      <c r="E78" s="277"/>
      <c r="F78" s="277"/>
      <c r="G78" s="278"/>
      <c r="H78" s="277"/>
      <c r="I78" s="277"/>
      <c r="J78" s="277"/>
      <c r="K78" s="271"/>
    </row>
    <row r="79" spans="2:11" s="1" customFormat="1" ht="15" customHeight="1">
      <c r="B79" s="270"/>
      <c r="C79" s="259" t="s">
        <v>56</v>
      </c>
      <c r="D79" s="279"/>
      <c r="E79" s="279"/>
      <c r="F79" s="280" t="s">
        <v>1407</v>
      </c>
      <c r="G79" s="281"/>
      <c r="H79" s="259" t="s">
        <v>1408</v>
      </c>
      <c r="I79" s="259" t="s">
        <v>1409</v>
      </c>
      <c r="J79" s="259">
        <v>20</v>
      </c>
      <c r="K79" s="271"/>
    </row>
    <row r="80" spans="2:11" s="1" customFormat="1" ht="15" customHeight="1">
      <c r="B80" s="270"/>
      <c r="C80" s="259" t="s">
        <v>1410</v>
      </c>
      <c r="D80" s="259"/>
      <c r="E80" s="259"/>
      <c r="F80" s="280" t="s">
        <v>1407</v>
      </c>
      <c r="G80" s="281"/>
      <c r="H80" s="259" t="s">
        <v>1411</v>
      </c>
      <c r="I80" s="259" t="s">
        <v>1409</v>
      </c>
      <c r="J80" s="259">
        <v>120</v>
      </c>
      <c r="K80" s="271"/>
    </row>
    <row r="81" spans="2:11" s="1" customFormat="1" ht="15" customHeight="1">
      <c r="B81" s="282"/>
      <c r="C81" s="259" t="s">
        <v>1412</v>
      </c>
      <c r="D81" s="259"/>
      <c r="E81" s="259"/>
      <c r="F81" s="280" t="s">
        <v>1413</v>
      </c>
      <c r="G81" s="281"/>
      <c r="H81" s="259" t="s">
        <v>1414</v>
      </c>
      <c r="I81" s="259" t="s">
        <v>1409</v>
      </c>
      <c r="J81" s="259">
        <v>50</v>
      </c>
      <c r="K81" s="271"/>
    </row>
    <row r="82" spans="2:11" s="1" customFormat="1" ht="15" customHeight="1">
      <c r="B82" s="282"/>
      <c r="C82" s="259" t="s">
        <v>1415</v>
      </c>
      <c r="D82" s="259"/>
      <c r="E82" s="259"/>
      <c r="F82" s="280" t="s">
        <v>1407</v>
      </c>
      <c r="G82" s="281"/>
      <c r="H82" s="259" t="s">
        <v>1416</v>
      </c>
      <c r="I82" s="259" t="s">
        <v>1417</v>
      </c>
      <c r="J82" s="259"/>
      <c r="K82" s="271"/>
    </row>
    <row r="83" spans="2:11" s="1" customFormat="1" ht="15" customHeight="1">
      <c r="B83" s="282"/>
      <c r="C83" s="283" t="s">
        <v>1418</v>
      </c>
      <c r="D83" s="283"/>
      <c r="E83" s="283"/>
      <c r="F83" s="284" t="s">
        <v>1413</v>
      </c>
      <c r="G83" s="283"/>
      <c r="H83" s="283" t="s">
        <v>1419</v>
      </c>
      <c r="I83" s="283" t="s">
        <v>1409</v>
      </c>
      <c r="J83" s="283">
        <v>15</v>
      </c>
      <c r="K83" s="271"/>
    </row>
    <row r="84" spans="2:11" s="1" customFormat="1" ht="15" customHeight="1">
      <c r="B84" s="282"/>
      <c r="C84" s="283" t="s">
        <v>1420</v>
      </c>
      <c r="D84" s="283"/>
      <c r="E84" s="283"/>
      <c r="F84" s="284" t="s">
        <v>1413</v>
      </c>
      <c r="G84" s="283"/>
      <c r="H84" s="283" t="s">
        <v>1421</v>
      </c>
      <c r="I84" s="283" t="s">
        <v>1409</v>
      </c>
      <c r="J84" s="283">
        <v>15</v>
      </c>
      <c r="K84" s="271"/>
    </row>
    <row r="85" spans="2:11" s="1" customFormat="1" ht="15" customHeight="1">
      <c r="B85" s="282"/>
      <c r="C85" s="283" t="s">
        <v>1422</v>
      </c>
      <c r="D85" s="283"/>
      <c r="E85" s="283"/>
      <c r="F85" s="284" t="s">
        <v>1413</v>
      </c>
      <c r="G85" s="283"/>
      <c r="H85" s="283" t="s">
        <v>1423</v>
      </c>
      <c r="I85" s="283" t="s">
        <v>1409</v>
      </c>
      <c r="J85" s="283">
        <v>20</v>
      </c>
      <c r="K85" s="271"/>
    </row>
    <row r="86" spans="2:11" s="1" customFormat="1" ht="15" customHeight="1">
      <c r="B86" s="282"/>
      <c r="C86" s="283" t="s">
        <v>1424</v>
      </c>
      <c r="D86" s="283"/>
      <c r="E86" s="283"/>
      <c r="F86" s="284" t="s">
        <v>1413</v>
      </c>
      <c r="G86" s="283"/>
      <c r="H86" s="283" t="s">
        <v>1425</v>
      </c>
      <c r="I86" s="283" t="s">
        <v>1409</v>
      </c>
      <c r="J86" s="283">
        <v>20</v>
      </c>
      <c r="K86" s="271"/>
    </row>
    <row r="87" spans="2:11" s="1" customFormat="1" ht="15" customHeight="1">
      <c r="B87" s="282"/>
      <c r="C87" s="259" t="s">
        <v>1426</v>
      </c>
      <c r="D87" s="259"/>
      <c r="E87" s="259"/>
      <c r="F87" s="280" t="s">
        <v>1413</v>
      </c>
      <c r="G87" s="281"/>
      <c r="H87" s="259" t="s">
        <v>1427</v>
      </c>
      <c r="I87" s="259" t="s">
        <v>1409</v>
      </c>
      <c r="J87" s="259">
        <v>50</v>
      </c>
      <c r="K87" s="271"/>
    </row>
    <row r="88" spans="2:11" s="1" customFormat="1" ht="15" customHeight="1">
      <c r="B88" s="282"/>
      <c r="C88" s="259" t="s">
        <v>1428</v>
      </c>
      <c r="D88" s="259"/>
      <c r="E88" s="259"/>
      <c r="F88" s="280" t="s">
        <v>1413</v>
      </c>
      <c r="G88" s="281"/>
      <c r="H88" s="259" t="s">
        <v>1429</v>
      </c>
      <c r="I88" s="259" t="s">
        <v>1409</v>
      </c>
      <c r="J88" s="259">
        <v>20</v>
      </c>
      <c r="K88" s="271"/>
    </row>
    <row r="89" spans="2:11" s="1" customFormat="1" ht="15" customHeight="1">
      <c r="B89" s="282"/>
      <c r="C89" s="259" t="s">
        <v>1430</v>
      </c>
      <c r="D89" s="259"/>
      <c r="E89" s="259"/>
      <c r="F89" s="280" t="s">
        <v>1413</v>
      </c>
      <c r="G89" s="281"/>
      <c r="H89" s="259" t="s">
        <v>1431</v>
      </c>
      <c r="I89" s="259" t="s">
        <v>1409</v>
      </c>
      <c r="J89" s="259">
        <v>20</v>
      </c>
      <c r="K89" s="271"/>
    </row>
    <row r="90" spans="2:11" s="1" customFormat="1" ht="15" customHeight="1">
      <c r="B90" s="282"/>
      <c r="C90" s="259" t="s">
        <v>1432</v>
      </c>
      <c r="D90" s="259"/>
      <c r="E90" s="259"/>
      <c r="F90" s="280" t="s">
        <v>1413</v>
      </c>
      <c r="G90" s="281"/>
      <c r="H90" s="259" t="s">
        <v>1433</v>
      </c>
      <c r="I90" s="259" t="s">
        <v>1409</v>
      </c>
      <c r="J90" s="259">
        <v>50</v>
      </c>
      <c r="K90" s="271"/>
    </row>
    <row r="91" spans="2:11" s="1" customFormat="1" ht="15" customHeight="1">
      <c r="B91" s="282"/>
      <c r="C91" s="259" t="s">
        <v>1434</v>
      </c>
      <c r="D91" s="259"/>
      <c r="E91" s="259"/>
      <c r="F91" s="280" t="s">
        <v>1413</v>
      </c>
      <c r="G91" s="281"/>
      <c r="H91" s="259" t="s">
        <v>1434</v>
      </c>
      <c r="I91" s="259" t="s">
        <v>1409</v>
      </c>
      <c r="J91" s="259">
        <v>50</v>
      </c>
      <c r="K91" s="271"/>
    </row>
    <row r="92" spans="2:11" s="1" customFormat="1" ht="15" customHeight="1">
      <c r="B92" s="282"/>
      <c r="C92" s="259" t="s">
        <v>1435</v>
      </c>
      <c r="D92" s="259"/>
      <c r="E92" s="259"/>
      <c r="F92" s="280" t="s">
        <v>1413</v>
      </c>
      <c r="G92" s="281"/>
      <c r="H92" s="259" t="s">
        <v>1436</v>
      </c>
      <c r="I92" s="259" t="s">
        <v>1409</v>
      </c>
      <c r="J92" s="259">
        <v>255</v>
      </c>
      <c r="K92" s="271"/>
    </row>
    <row r="93" spans="2:11" s="1" customFormat="1" ht="15" customHeight="1">
      <c r="B93" s="282"/>
      <c r="C93" s="259" t="s">
        <v>1437</v>
      </c>
      <c r="D93" s="259"/>
      <c r="E93" s="259"/>
      <c r="F93" s="280" t="s">
        <v>1407</v>
      </c>
      <c r="G93" s="281"/>
      <c r="H93" s="259" t="s">
        <v>1438</v>
      </c>
      <c r="I93" s="259" t="s">
        <v>1439</v>
      </c>
      <c r="J93" s="259"/>
      <c r="K93" s="271"/>
    </row>
    <row r="94" spans="2:11" s="1" customFormat="1" ht="15" customHeight="1">
      <c r="B94" s="282"/>
      <c r="C94" s="259" t="s">
        <v>1440</v>
      </c>
      <c r="D94" s="259"/>
      <c r="E94" s="259"/>
      <c r="F94" s="280" t="s">
        <v>1407</v>
      </c>
      <c r="G94" s="281"/>
      <c r="H94" s="259" t="s">
        <v>1441</v>
      </c>
      <c r="I94" s="259" t="s">
        <v>1442</v>
      </c>
      <c r="J94" s="259"/>
      <c r="K94" s="271"/>
    </row>
    <row r="95" spans="2:11" s="1" customFormat="1" ht="15" customHeight="1">
      <c r="B95" s="282"/>
      <c r="C95" s="259" t="s">
        <v>1443</v>
      </c>
      <c r="D95" s="259"/>
      <c r="E95" s="259"/>
      <c r="F95" s="280" t="s">
        <v>1407</v>
      </c>
      <c r="G95" s="281"/>
      <c r="H95" s="259" t="s">
        <v>1443</v>
      </c>
      <c r="I95" s="259" t="s">
        <v>1442</v>
      </c>
      <c r="J95" s="259"/>
      <c r="K95" s="271"/>
    </row>
    <row r="96" spans="2:11" s="1" customFormat="1" ht="15" customHeight="1">
      <c r="B96" s="282"/>
      <c r="C96" s="259" t="s">
        <v>41</v>
      </c>
      <c r="D96" s="259"/>
      <c r="E96" s="259"/>
      <c r="F96" s="280" t="s">
        <v>1407</v>
      </c>
      <c r="G96" s="281"/>
      <c r="H96" s="259" t="s">
        <v>1444</v>
      </c>
      <c r="I96" s="259" t="s">
        <v>1442</v>
      </c>
      <c r="J96" s="259"/>
      <c r="K96" s="271"/>
    </row>
    <row r="97" spans="2:11" s="1" customFormat="1" ht="15" customHeight="1">
      <c r="B97" s="282"/>
      <c r="C97" s="259" t="s">
        <v>51</v>
      </c>
      <c r="D97" s="259"/>
      <c r="E97" s="259"/>
      <c r="F97" s="280" t="s">
        <v>1407</v>
      </c>
      <c r="G97" s="281"/>
      <c r="H97" s="259" t="s">
        <v>1445</v>
      </c>
      <c r="I97" s="259" t="s">
        <v>1442</v>
      </c>
      <c r="J97" s="259"/>
      <c r="K97" s="271"/>
    </row>
    <row r="98" spans="2:11" s="1" customFormat="1" ht="15" customHeight="1">
      <c r="B98" s="285"/>
      <c r="C98" s="286"/>
      <c r="D98" s="286"/>
      <c r="E98" s="286"/>
      <c r="F98" s="286"/>
      <c r="G98" s="286"/>
      <c r="H98" s="286"/>
      <c r="I98" s="286"/>
      <c r="J98" s="286"/>
      <c r="K98" s="287"/>
    </row>
    <row r="99" spans="2:11" s="1" customFormat="1" ht="18.75" customHeight="1">
      <c r="B99" s="288"/>
      <c r="C99" s="289"/>
      <c r="D99" s="289"/>
      <c r="E99" s="289"/>
      <c r="F99" s="289"/>
      <c r="G99" s="289"/>
      <c r="H99" s="289"/>
      <c r="I99" s="289"/>
      <c r="J99" s="289"/>
      <c r="K99" s="288"/>
    </row>
    <row r="100" spans="2:11" s="1" customFormat="1" ht="18.75" customHeight="1"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</row>
    <row r="101" spans="2:11" s="1" customFormat="1" ht="7.5" customHeight="1">
      <c r="B101" s="267"/>
      <c r="C101" s="268"/>
      <c r="D101" s="268"/>
      <c r="E101" s="268"/>
      <c r="F101" s="268"/>
      <c r="G101" s="268"/>
      <c r="H101" s="268"/>
      <c r="I101" s="268"/>
      <c r="J101" s="268"/>
      <c r="K101" s="269"/>
    </row>
    <row r="102" spans="2:11" s="1" customFormat="1" ht="45" customHeight="1">
      <c r="B102" s="270"/>
      <c r="C102" s="388" t="s">
        <v>1446</v>
      </c>
      <c r="D102" s="388"/>
      <c r="E102" s="388"/>
      <c r="F102" s="388"/>
      <c r="G102" s="388"/>
      <c r="H102" s="388"/>
      <c r="I102" s="388"/>
      <c r="J102" s="388"/>
      <c r="K102" s="271"/>
    </row>
    <row r="103" spans="2:11" s="1" customFormat="1" ht="17.25" customHeight="1">
      <c r="B103" s="270"/>
      <c r="C103" s="272" t="s">
        <v>1401</v>
      </c>
      <c r="D103" s="272"/>
      <c r="E103" s="272"/>
      <c r="F103" s="272" t="s">
        <v>1402</v>
      </c>
      <c r="G103" s="273"/>
      <c r="H103" s="272" t="s">
        <v>57</v>
      </c>
      <c r="I103" s="272" t="s">
        <v>60</v>
      </c>
      <c r="J103" s="272" t="s">
        <v>1403</v>
      </c>
      <c r="K103" s="271"/>
    </row>
    <row r="104" spans="2:11" s="1" customFormat="1" ht="17.25" customHeight="1">
      <c r="B104" s="270"/>
      <c r="C104" s="274" t="s">
        <v>1404</v>
      </c>
      <c r="D104" s="274"/>
      <c r="E104" s="274"/>
      <c r="F104" s="275" t="s">
        <v>1405</v>
      </c>
      <c r="G104" s="276"/>
      <c r="H104" s="274"/>
      <c r="I104" s="274"/>
      <c r="J104" s="274" t="s">
        <v>1406</v>
      </c>
      <c r="K104" s="271"/>
    </row>
    <row r="105" spans="2:11" s="1" customFormat="1" ht="5.25" customHeight="1">
      <c r="B105" s="270"/>
      <c r="C105" s="272"/>
      <c r="D105" s="272"/>
      <c r="E105" s="272"/>
      <c r="F105" s="272"/>
      <c r="G105" s="290"/>
      <c r="H105" s="272"/>
      <c r="I105" s="272"/>
      <c r="J105" s="272"/>
      <c r="K105" s="271"/>
    </row>
    <row r="106" spans="2:11" s="1" customFormat="1" ht="15" customHeight="1">
      <c r="B106" s="270"/>
      <c r="C106" s="259" t="s">
        <v>56</v>
      </c>
      <c r="D106" s="279"/>
      <c r="E106" s="279"/>
      <c r="F106" s="280" t="s">
        <v>1407</v>
      </c>
      <c r="G106" s="259"/>
      <c r="H106" s="259" t="s">
        <v>1447</v>
      </c>
      <c r="I106" s="259" t="s">
        <v>1409</v>
      </c>
      <c r="J106" s="259">
        <v>20</v>
      </c>
      <c r="K106" s="271"/>
    </row>
    <row r="107" spans="2:11" s="1" customFormat="1" ht="15" customHeight="1">
      <c r="B107" s="270"/>
      <c r="C107" s="259" t="s">
        <v>1410</v>
      </c>
      <c r="D107" s="259"/>
      <c r="E107" s="259"/>
      <c r="F107" s="280" t="s">
        <v>1407</v>
      </c>
      <c r="G107" s="259"/>
      <c r="H107" s="259" t="s">
        <v>1447</v>
      </c>
      <c r="I107" s="259" t="s">
        <v>1409</v>
      </c>
      <c r="J107" s="259">
        <v>120</v>
      </c>
      <c r="K107" s="271"/>
    </row>
    <row r="108" spans="2:11" s="1" customFormat="1" ht="15" customHeight="1">
      <c r="B108" s="282"/>
      <c r="C108" s="259" t="s">
        <v>1412</v>
      </c>
      <c r="D108" s="259"/>
      <c r="E108" s="259"/>
      <c r="F108" s="280" t="s">
        <v>1413</v>
      </c>
      <c r="G108" s="259"/>
      <c r="H108" s="259" t="s">
        <v>1447</v>
      </c>
      <c r="I108" s="259" t="s">
        <v>1409</v>
      </c>
      <c r="J108" s="259">
        <v>50</v>
      </c>
      <c r="K108" s="271"/>
    </row>
    <row r="109" spans="2:11" s="1" customFormat="1" ht="15" customHeight="1">
      <c r="B109" s="282"/>
      <c r="C109" s="259" t="s">
        <v>1415</v>
      </c>
      <c r="D109" s="259"/>
      <c r="E109" s="259"/>
      <c r="F109" s="280" t="s">
        <v>1407</v>
      </c>
      <c r="G109" s="259"/>
      <c r="H109" s="259" t="s">
        <v>1447</v>
      </c>
      <c r="I109" s="259" t="s">
        <v>1417</v>
      </c>
      <c r="J109" s="259"/>
      <c r="K109" s="271"/>
    </row>
    <row r="110" spans="2:11" s="1" customFormat="1" ht="15" customHeight="1">
      <c r="B110" s="282"/>
      <c r="C110" s="259" t="s">
        <v>1426</v>
      </c>
      <c r="D110" s="259"/>
      <c r="E110" s="259"/>
      <c r="F110" s="280" t="s">
        <v>1413</v>
      </c>
      <c r="G110" s="259"/>
      <c r="H110" s="259" t="s">
        <v>1447</v>
      </c>
      <c r="I110" s="259" t="s">
        <v>1409</v>
      </c>
      <c r="J110" s="259">
        <v>50</v>
      </c>
      <c r="K110" s="271"/>
    </row>
    <row r="111" spans="2:11" s="1" customFormat="1" ht="15" customHeight="1">
      <c r="B111" s="282"/>
      <c r="C111" s="259" t="s">
        <v>1434</v>
      </c>
      <c r="D111" s="259"/>
      <c r="E111" s="259"/>
      <c r="F111" s="280" t="s">
        <v>1413</v>
      </c>
      <c r="G111" s="259"/>
      <c r="H111" s="259" t="s">
        <v>1447</v>
      </c>
      <c r="I111" s="259" t="s">
        <v>1409</v>
      </c>
      <c r="J111" s="259">
        <v>50</v>
      </c>
      <c r="K111" s="271"/>
    </row>
    <row r="112" spans="2:11" s="1" customFormat="1" ht="15" customHeight="1">
      <c r="B112" s="282"/>
      <c r="C112" s="259" t="s">
        <v>1432</v>
      </c>
      <c r="D112" s="259"/>
      <c r="E112" s="259"/>
      <c r="F112" s="280" t="s">
        <v>1413</v>
      </c>
      <c r="G112" s="259"/>
      <c r="H112" s="259" t="s">
        <v>1447</v>
      </c>
      <c r="I112" s="259" t="s">
        <v>1409</v>
      </c>
      <c r="J112" s="259">
        <v>50</v>
      </c>
      <c r="K112" s="271"/>
    </row>
    <row r="113" spans="2:11" s="1" customFormat="1" ht="15" customHeight="1">
      <c r="B113" s="282"/>
      <c r="C113" s="259" t="s">
        <v>56</v>
      </c>
      <c r="D113" s="259"/>
      <c r="E113" s="259"/>
      <c r="F113" s="280" t="s">
        <v>1407</v>
      </c>
      <c r="G113" s="259"/>
      <c r="H113" s="259" t="s">
        <v>1448</v>
      </c>
      <c r="I113" s="259" t="s">
        <v>1409</v>
      </c>
      <c r="J113" s="259">
        <v>20</v>
      </c>
      <c r="K113" s="271"/>
    </row>
    <row r="114" spans="2:11" s="1" customFormat="1" ht="15" customHeight="1">
      <c r="B114" s="282"/>
      <c r="C114" s="259" t="s">
        <v>1449</v>
      </c>
      <c r="D114" s="259"/>
      <c r="E114" s="259"/>
      <c r="F114" s="280" t="s">
        <v>1407</v>
      </c>
      <c r="G114" s="259"/>
      <c r="H114" s="259" t="s">
        <v>1450</v>
      </c>
      <c r="I114" s="259" t="s">
        <v>1409</v>
      </c>
      <c r="J114" s="259">
        <v>120</v>
      </c>
      <c r="K114" s="271"/>
    </row>
    <row r="115" spans="2:11" s="1" customFormat="1" ht="15" customHeight="1">
      <c r="B115" s="282"/>
      <c r="C115" s="259" t="s">
        <v>41</v>
      </c>
      <c r="D115" s="259"/>
      <c r="E115" s="259"/>
      <c r="F115" s="280" t="s">
        <v>1407</v>
      </c>
      <c r="G115" s="259"/>
      <c r="H115" s="259" t="s">
        <v>1451</v>
      </c>
      <c r="I115" s="259" t="s">
        <v>1442</v>
      </c>
      <c r="J115" s="259"/>
      <c r="K115" s="271"/>
    </row>
    <row r="116" spans="2:11" s="1" customFormat="1" ht="15" customHeight="1">
      <c r="B116" s="282"/>
      <c r="C116" s="259" t="s">
        <v>51</v>
      </c>
      <c r="D116" s="259"/>
      <c r="E116" s="259"/>
      <c r="F116" s="280" t="s">
        <v>1407</v>
      </c>
      <c r="G116" s="259"/>
      <c r="H116" s="259" t="s">
        <v>1452</v>
      </c>
      <c r="I116" s="259" t="s">
        <v>1442</v>
      </c>
      <c r="J116" s="259"/>
      <c r="K116" s="271"/>
    </row>
    <row r="117" spans="2:11" s="1" customFormat="1" ht="15" customHeight="1">
      <c r="B117" s="282"/>
      <c r="C117" s="259" t="s">
        <v>60</v>
      </c>
      <c r="D117" s="259"/>
      <c r="E117" s="259"/>
      <c r="F117" s="280" t="s">
        <v>1407</v>
      </c>
      <c r="G117" s="259"/>
      <c r="H117" s="259" t="s">
        <v>1453</v>
      </c>
      <c r="I117" s="259" t="s">
        <v>1454</v>
      </c>
      <c r="J117" s="259"/>
      <c r="K117" s="271"/>
    </row>
    <row r="118" spans="2:11" s="1" customFormat="1" ht="15" customHeight="1">
      <c r="B118" s="285"/>
      <c r="C118" s="291"/>
      <c r="D118" s="291"/>
      <c r="E118" s="291"/>
      <c r="F118" s="291"/>
      <c r="G118" s="291"/>
      <c r="H118" s="291"/>
      <c r="I118" s="291"/>
      <c r="J118" s="291"/>
      <c r="K118" s="287"/>
    </row>
    <row r="119" spans="2:11" s="1" customFormat="1" ht="18.75" customHeight="1">
      <c r="B119" s="292"/>
      <c r="C119" s="293"/>
      <c r="D119" s="293"/>
      <c r="E119" s="293"/>
      <c r="F119" s="294"/>
      <c r="G119" s="293"/>
      <c r="H119" s="293"/>
      <c r="I119" s="293"/>
      <c r="J119" s="293"/>
      <c r="K119" s="292"/>
    </row>
    <row r="120" spans="2:11" s="1" customFormat="1" ht="18.75" customHeight="1">
      <c r="B120" s="266"/>
      <c r="C120" s="266"/>
      <c r="D120" s="266"/>
      <c r="E120" s="266"/>
      <c r="F120" s="266"/>
      <c r="G120" s="266"/>
      <c r="H120" s="266"/>
      <c r="I120" s="266"/>
      <c r="J120" s="266"/>
      <c r="K120" s="266"/>
    </row>
    <row r="121" spans="2:11" s="1" customFormat="1" ht="7.5" customHeight="1">
      <c r="B121" s="295"/>
      <c r="C121" s="296"/>
      <c r="D121" s="296"/>
      <c r="E121" s="296"/>
      <c r="F121" s="296"/>
      <c r="G121" s="296"/>
      <c r="H121" s="296"/>
      <c r="I121" s="296"/>
      <c r="J121" s="296"/>
      <c r="K121" s="297"/>
    </row>
    <row r="122" spans="2:11" s="1" customFormat="1" ht="45" customHeight="1">
      <c r="B122" s="298"/>
      <c r="C122" s="386" t="s">
        <v>1455</v>
      </c>
      <c r="D122" s="386"/>
      <c r="E122" s="386"/>
      <c r="F122" s="386"/>
      <c r="G122" s="386"/>
      <c r="H122" s="386"/>
      <c r="I122" s="386"/>
      <c r="J122" s="386"/>
      <c r="K122" s="299"/>
    </row>
    <row r="123" spans="2:11" s="1" customFormat="1" ht="17.25" customHeight="1">
      <c r="B123" s="300"/>
      <c r="C123" s="272" t="s">
        <v>1401</v>
      </c>
      <c r="D123" s="272"/>
      <c r="E123" s="272"/>
      <c r="F123" s="272" t="s">
        <v>1402</v>
      </c>
      <c r="G123" s="273"/>
      <c r="H123" s="272" t="s">
        <v>57</v>
      </c>
      <c r="I123" s="272" t="s">
        <v>60</v>
      </c>
      <c r="J123" s="272" t="s">
        <v>1403</v>
      </c>
      <c r="K123" s="301"/>
    </row>
    <row r="124" spans="2:11" s="1" customFormat="1" ht="17.25" customHeight="1">
      <c r="B124" s="300"/>
      <c r="C124" s="274" t="s">
        <v>1404</v>
      </c>
      <c r="D124" s="274"/>
      <c r="E124" s="274"/>
      <c r="F124" s="275" t="s">
        <v>1405</v>
      </c>
      <c r="G124" s="276"/>
      <c r="H124" s="274"/>
      <c r="I124" s="274"/>
      <c r="J124" s="274" t="s">
        <v>1406</v>
      </c>
      <c r="K124" s="301"/>
    </row>
    <row r="125" spans="2:11" s="1" customFormat="1" ht="5.25" customHeight="1">
      <c r="B125" s="302"/>
      <c r="C125" s="277"/>
      <c r="D125" s="277"/>
      <c r="E125" s="277"/>
      <c r="F125" s="277"/>
      <c r="G125" s="303"/>
      <c r="H125" s="277"/>
      <c r="I125" s="277"/>
      <c r="J125" s="277"/>
      <c r="K125" s="304"/>
    </row>
    <row r="126" spans="2:11" s="1" customFormat="1" ht="15" customHeight="1">
      <c r="B126" s="302"/>
      <c r="C126" s="259" t="s">
        <v>1410</v>
      </c>
      <c r="D126" s="279"/>
      <c r="E126" s="279"/>
      <c r="F126" s="280" t="s">
        <v>1407</v>
      </c>
      <c r="G126" s="259"/>
      <c r="H126" s="259" t="s">
        <v>1447</v>
      </c>
      <c r="I126" s="259" t="s">
        <v>1409</v>
      </c>
      <c r="J126" s="259">
        <v>120</v>
      </c>
      <c r="K126" s="305"/>
    </row>
    <row r="127" spans="2:11" s="1" customFormat="1" ht="15" customHeight="1">
      <c r="B127" s="302"/>
      <c r="C127" s="259" t="s">
        <v>1456</v>
      </c>
      <c r="D127" s="259"/>
      <c r="E127" s="259"/>
      <c r="F127" s="280" t="s">
        <v>1407</v>
      </c>
      <c r="G127" s="259"/>
      <c r="H127" s="259" t="s">
        <v>1457</v>
      </c>
      <c r="I127" s="259" t="s">
        <v>1409</v>
      </c>
      <c r="J127" s="259" t="s">
        <v>1458</v>
      </c>
      <c r="K127" s="305"/>
    </row>
    <row r="128" spans="2:11" s="1" customFormat="1" ht="15" customHeight="1">
      <c r="B128" s="302"/>
      <c r="C128" s="259" t="s">
        <v>1355</v>
      </c>
      <c r="D128" s="259"/>
      <c r="E128" s="259"/>
      <c r="F128" s="280" t="s">
        <v>1407</v>
      </c>
      <c r="G128" s="259"/>
      <c r="H128" s="259" t="s">
        <v>1459</v>
      </c>
      <c r="I128" s="259" t="s">
        <v>1409</v>
      </c>
      <c r="J128" s="259" t="s">
        <v>1458</v>
      </c>
      <c r="K128" s="305"/>
    </row>
    <row r="129" spans="2:11" s="1" customFormat="1" ht="15" customHeight="1">
      <c r="B129" s="302"/>
      <c r="C129" s="259" t="s">
        <v>1418</v>
      </c>
      <c r="D129" s="259"/>
      <c r="E129" s="259"/>
      <c r="F129" s="280" t="s">
        <v>1413</v>
      </c>
      <c r="G129" s="259"/>
      <c r="H129" s="259" t="s">
        <v>1419</v>
      </c>
      <c r="I129" s="259" t="s">
        <v>1409</v>
      </c>
      <c r="J129" s="259">
        <v>15</v>
      </c>
      <c r="K129" s="305"/>
    </row>
    <row r="130" spans="2:11" s="1" customFormat="1" ht="15" customHeight="1">
      <c r="B130" s="302"/>
      <c r="C130" s="283" t="s">
        <v>1420</v>
      </c>
      <c r="D130" s="283"/>
      <c r="E130" s="283"/>
      <c r="F130" s="284" t="s">
        <v>1413</v>
      </c>
      <c r="G130" s="283"/>
      <c r="H130" s="283" t="s">
        <v>1421</v>
      </c>
      <c r="I130" s="283" t="s">
        <v>1409</v>
      </c>
      <c r="J130" s="283">
        <v>15</v>
      </c>
      <c r="K130" s="305"/>
    </row>
    <row r="131" spans="2:11" s="1" customFormat="1" ht="15" customHeight="1">
      <c r="B131" s="302"/>
      <c r="C131" s="283" t="s">
        <v>1422</v>
      </c>
      <c r="D131" s="283"/>
      <c r="E131" s="283"/>
      <c r="F131" s="284" t="s">
        <v>1413</v>
      </c>
      <c r="G131" s="283"/>
      <c r="H131" s="283" t="s">
        <v>1423</v>
      </c>
      <c r="I131" s="283" t="s">
        <v>1409</v>
      </c>
      <c r="J131" s="283">
        <v>20</v>
      </c>
      <c r="K131" s="305"/>
    </row>
    <row r="132" spans="2:11" s="1" customFormat="1" ht="15" customHeight="1">
      <c r="B132" s="302"/>
      <c r="C132" s="283" t="s">
        <v>1424</v>
      </c>
      <c r="D132" s="283"/>
      <c r="E132" s="283"/>
      <c r="F132" s="284" t="s">
        <v>1413</v>
      </c>
      <c r="G132" s="283"/>
      <c r="H132" s="283" t="s">
        <v>1425</v>
      </c>
      <c r="I132" s="283" t="s">
        <v>1409</v>
      </c>
      <c r="J132" s="283">
        <v>20</v>
      </c>
      <c r="K132" s="305"/>
    </row>
    <row r="133" spans="2:11" s="1" customFormat="1" ht="15" customHeight="1">
      <c r="B133" s="302"/>
      <c r="C133" s="259" t="s">
        <v>1412</v>
      </c>
      <c r="D133" s="259"/>
      <c r="E133" s="259"/>
      <c r="F133" s="280" t="s">
        <v>1413</v>
      </c>
      <c r="G133" s="259"/>
      <c r="H133" s="259" t="s">
        <v>1447</v>
      </c>
      <c r="I133" s="259" t="s">
        <v>1409</v>
      </c>
      <c r="J133" s="259">
        <v>50</v>
      </c>
      <c r="K133" s="305"/>
    </row>
    <row r="134" spans="2:11" s="1" customFormat="1" ht="15" customHeight="1">
      <c r="B134" s="302"/>
      <c r="C134" s="259" t="s">
        <v>1426</v>
      </c>
      <c r="D134" s="259"/>
      <c r="E134" s="259"/>
      <c r="F134" s="280" t="s">
        <v>1413</v>
      </c>
      <c r="G134" s="259"/>
      <c r="H134" s="259" t="s">
        <v>1447</v>
      </c>
      <c r="I134" s="259" t="s">
        <v>1409</v>
      </c>
      <c r="J134" s="259">
        <v>50</v>
      </c>
      <c r="K134" s="305"/>
    </row>
    <row r="135" spans="2:11" s="1" customFormat="1" ht="15" customHeight="1">
      <c r="B135" s="302"/>
      <c r="C135" s="259" t="s">
        <v>1432</v>
      </c>
      <c r="D135" s="259"/>
      <c r="E135" s="259"/>
      <c r="F135" s="280" t="s">
        <v>1413</v>
      </c>
      <c r="G135" s="259"/>
      <c r="H135" s="259" t="s">
        <v>1447</v>
      </c>
      <c r="I135" s="259" t="s">
        <v>1409</v>
      </c>
      <c r="J135" s="259">
        <v>50</v>
      </c>
      <c r="K135" s="305"/>
    </row>
    <row r="136" spans="2:11" s="1" customFormat="1" ht="15" customHeight="1">
      <c r="B136" s="302"/>
      <c r="C136" s="259" t="s">
        <v>1434</v>
      </c>
      <c r="D136" s="259"/>
      <c r="E136" s="259"/>
      <c r="F136" s="280" t="s">
        <v>1413</v>
      </c>
      <c r="G136" s="259"/>
      <c r="H136" s="259" t="s">
        <v>1447</v>
      </c>
      <c r="I136" s="259" t="s">
        <v>1409</v>
      </c>
      <c r="J136" s="259">
        <v>50</v>
      </c>
      <c r="K136" s="305"/>
    </row>
    <row r="137" spans="2:11" s="1" customFormat="1" ht="15" customHeight="1">
      <c r="B137" s="302"/>
      <c r="C137" s="259" t="s">
        <v>1435</v>
      </c>
      <c r="D137" s="259"/>
      <c r="E137" s="259"/>
      <c r="F137" s="280" t="s">
        <v>1413</v>
      </c>
      <c r="G137" s="259"/>
      <c r="H137" s="259" t="s">
        <v>1460</v>
      </c>
      <c r="I137" s="259" t="s">
        <v>1409</v>
      </c>
      <c r="J137" s="259">
        <v>255</v>
      </c>
      <c r="K137" s="305"/>
    </row>
    <row r="138" spans="2:11" s="1" customFormat="1" ht="15" customHeight="1">
      <c r="B138" s="302"/>
      <c r="C138" s="259" t="s">
        <v>1437</v>
      </c>
      <c r="D138" s="259"/>
      <c r="E138" s="259"/>
      <c r="F138" s="280" t="s">
        <v>1407</v>
      </c>
      <c r="G138" s="259"/>
      <c r="H138" s="259" t="s">
        <v>1461</v>
      </c>
      <c r="I138" s="259" t="s">
        <v>1439</v>
      </c>
      <c r="J138" s="259"/>
      <c r="K138" s="305"/>
    </row>
    <row r="139" spans="2:11" s="1" customFormat="1" ht="15" customHeight="1">
      <c r="B139" s="302"/>
      <c r="C139" s="259" t="s">
        <v>1440</v>
      </c>
      <c r="D139" s="259"/>
      <c r="E139" s="259"/>
      <c r="F139" s="280" t="s">
        <v>1407</v>
      </c>
      <c r="G139" s="259"/>
      <c r="H139" s="259" t="s">
        <v>1462</v>
      </c>
      <c r="I139" s="259" t="s">
        <v>1442</v>
      </c>
      <c r="J139" s="259"/>
      <c r="K139" s="305"/>
    </row>
    <row r="140" spans="2:11" s="1" customFormat="1" ht="15" customHeight="1">
      <c r="B140" s="302"/>
      <c r="C140" s="259" t="s">
        <v>1443</v>
      </c>
      <c r="D140" s="259"/>
      <c r="E140" s="259"/>
      <c r="F140" s="280" t="s">
        <v>1407</v>
      </c>
      <c r="G140" s="259"/>
      <c r="H140" s="259" t="s">
        <v>1443</v>
      </c>
      <c r="I140" s="259" t="s">
        <v>1442</v>
      </c>
      <c r="J140" s="259"/>
      <c r="K140" s="305"/>
    </row>
    <row r="141" spans="2:11" s="1" customFormat="1" ht="15" customHeight="1">
      <c r="B141" s="302"/>
      <c r="C141" s="259" t="s">
        <v>41</v>
      </c>
      <c r="D141" s="259"/>
      <c r="E141" s="259"/>
      <c r="F141" s="280" t="s">
        <v>1407</v>
      </c>
      <c r="G141" s="259"/>
      <c r="H141" s="259" t="s">
        <v>1463</v>
      </c>
      <c r="I141" s="259" t="s">
        <v>1442</v>
      </c>
      <c r="J141" s="259"/>
      <c r="K141" s="305"/>
    </row>
    <row r="142" spans="2:11" s="1" customFormat="1" ht="15" customHeight="1">
      <c r="B142" s="302"/>
      <c r="C142" s="259" t="s">
        <v>1464</v>
      </c>
      <c r="D142" s="259"/>
      <c r="E142" s="259"/>
      <c r="F142" s="280" t="s">
        <v>1407</v>
      </c>
      <c r="G142" s="259"/>
      <c r="H142" s="259" t="s">
        <v>1465</v>
      </c>
      <c r="I142" s="259" t="s">
        <v>1442</v>
      </c>
      <c r="J142" s="259"/>
      <c r="K142" s="305"/>
    </row>
    <row r="143" spans="2:11" s="1" customFormat="1" ht="15" customHeight="1">
      <c r="B143" s="306"/>
      <c r="C143" s="307"/>
      <c r="D143" s="307"/>
      <c r="E143" s="307"/>
      <c r="F143" s="307"/>
      <c r="G143" s="307"/>
      <c r="H143" s="307"/>
      <c r="I143" s="307"/>
      <c r="J143" s="307"/>
      <c r="K143" s="308"/>
    </row>
    <row r="144" spans="2:11" s="1" customFormat="1" ht="18.75" customHeight="1">
      <c r="B144" s="293"/>
      <c r="C144" s="293"/>
      <c r="D144" s="293"/>
      <c r="E144" s="293"/>
      <c r="F144" s="294"/>
      <c r="G144" s="293"/>
      <c r="H144" s="293"/>
      <c r="I144" s="293"/>
      <c r="J144" s="293"/>
      <c r="K144" s="293"/>
    </row>
    <row r="145" spans="2:11" s="1" customFormat="1" ht="18.75" customHeight="1">
      <c r="B145" s="266"/>
      <c r="C145" s="266"/>
      <c r="D145" s="266"/>
      <c r="E145" s="266"/>
      <c r="F145" s="266"/>
      <c r="G145" s="266"/>
      <c r="H145" s="266"/>
      <c r="I145" s="266"/>
      <c r="J145" s="266"/>
      <c r="K145" s="266"/>
    </row>
    <row r="146" spans="2:11" s="1" customFormat="1" ht="7.5" customHeight="1">
      <c r="B146" s="267"/>
      <c r="C146" s="268"/>
      <c r="D146" s="268"/>
      <c r="E146" s="268"/>
      <c r="F146" s="268"/>
      <c r="G146" s="268"/>
      <c r="H146" s="268"/>
      <c r="I146" s="268"/>
      <c r="J146" s="268"/>
      <c r="K146" s="269"/>
    </row>
    <row r="147" spans="2:11" s="1" customFormat="1" ht="45" customHeight="1">
      <c r="B147" s="270"/>
      <c r="C147" s="388" t="s">
        <v>1466</v>
      </c>
      <c r="D147" s="388"/>
      <c r="E147" s="388"/>
      <c r="F147" s="388"/>
      <c r="G147" s="388"/>
      <c r="H147" s="388"/>
      <c r="I147" s="388"/>
      <c r="J147" s="388"/>
      <c r="K147" s="271"/>
    </row>
    <row r="148" spans="2:11" s="1" customFormat="1" ht="17.25" customHeight="1">
      <c r="B148" s="270"/>
      <c r="C148" s="272" t="s">
        <v>1401</v>
      </c>
      <c r="D148" s="272"/>
      <c r="E148" s="272"/>
      <c r="F148" s="272" t="s">
        <v>1402</v>
      </c>
      <c r="G148" s="273"/>
      <c r="H148" s="272" t="s">
        <v>57</v>
      </c>
      <c r="I148" s="272" t="s">
        <v>60</v>
      </c>
      <c r="J148" s="272" t="s">
        <v>1403</v>
      </c>
      <c r="K148" s="271"/>
    </row>
    <row r="149" spans="2:11" s="1" customFormat="1" ht="17.25" customHeight="1">
      <c r="B149" s="270"/>
      <c r="C149" s="274" t="s">
        <v>1404</v>
      </c>
      <c r="D149" s="274"/>
      <c r="E149" s="274"/>
      <c r="F149" s="275" t="s">
        <v>1405</v>
      </c>
      <c r="G149" s="276"/>
      <c r="H149" s="274"/>
      <c r="I149" s="274"/>
      <c r="J149" s="274" t="s">
        <v>1406</v>
      </c>
      <c r="K149" s="271"/>
    </row>
    <row r="150" spans="2:11" s="1" customFormat="1" ht="5.25" customHeight="1">
      <c r="B150" s="282"/>
      <c r="C150" s="277"/>
      <c r="D150" s="277"/>
      <c r="E150" s="277"/>
      <c r="F150" s="277"/>
      <c r="G150" s="278"/>
      <c r="H150" s="277"/>
      <c r="I150" s="277"/>
      <c r="J150" s="277"/>
      <c r="K150" s="305"/>
    </row>
    <row r="151" spans="2:11" s="1" customFormat="1" ht="15" customHeight="1">
      <c r="B151" s="282"/>
      <c r="C151" s="309" t="s">
        <v>1410</v>
      </c>
      <c r="D151" s="259"/>
      <c r="E151" s="259"/>
      <c r="F151" s="310" t="s">
        <v>1407</v>
      </c>
      <c r="G151" s="259"/>
      <c r="H151" s="309" t="s">
        <v>1447</v>
      </c>
      <c r="I151" s="309" t="s">
        <v>1409</v>
      </c>
      <c r="J151" s="309">
        <v>120</v>
      </c>
      <c r="K151" s="305"/>
    </row>
    <row r="152" spans="2:11" s="1" customFormat="1" ht="15" customHeight="1">
      <c r="B152" s="282"/>
      <c r="C152" s="309" t="s">
        <v>1456</v>
      </c>
      <c r="D152" s="259"/>
      <c r="E152" s="259"/>
      <c r="F152" s="310" t="s">
        <v>1407</v>
      </c>
      <c r="G152" s="259"/>
      <c r="H152" s="309" t="s">
        <v>1467</v>
      </c>
      <c r="I152" s="309" t="s">
        <v>1409</v>
      </c>
      <c r="J152" s="309" t="s">
        <v>1458</v>
      </c>
      <c r="K152" s="305"/>
    </row>
    <row r="153" spans="2:11" s="1" customFormat="1" ht="15" customHeight="1">
      <c r="B153" s="282"/>
      <c r="C153" s="309" t="s">
        <v>1355</v>
      </c>
      <c r="D153" s="259"/>
      <c r="E153" s="259"/>
      <c r="F153" s="310" t="s">
        <v>1407</v>
      </c>
      <c r="G153" s="259"/>
      <c r="H153" s="309" t="s">
        <v>1468</v>
      </c>
      <c r="I153" s="309" t="s">
        <v>1409</v>
      </c>
      <c r="J153" s="309" t="s">
        <v>1458</v>
      </c>
      <c r="K153" s="305"/>
    </row>
    <row r="154" spans="2:11" s="1" customFormat="1" ht="15" customHeight="1">
      <c r="B154" s="282"/>
      <c r="C154" s="309" t="s">
        <v>1412</v>
      </c>
      <c r="D154" s="259"/>
      <c r="E154" s="259"/>
      <c r="F154" s="310" t="s">
        <v>1413</v>
      </c>
      <c r="G154" s="259"/>
      <c r="H154" s="309" t="s">
        <v>1447</v>
      </c>
      <c r="I154" s="309" t="s">
        <v>1409</v>
      </c>
      <c r="J154" s="309">
        <v>50</v>
      </c>
      <c r="K154" s="305"/>
    </row>
    <row r="155" spans="2:11" s="1" customFormat="1" ht="15" customHeight="1">
      <c r="B155" s="282"/>
      <c r="C155" s="309" t="s">
        <v>1415</v>
      </c>
      <c r="D155" s="259"/>
      <c r="E155" s="259"/>
      <c r="F155" s="310" t="s">
        <v>1407</v>
      </c>
      <c r="G155" s="259"/>
      <c r="H155" s="309" t="s">
        <v>1447</v>
      </c>
      <c r="I155" s="309" t="s">
        <v>1417</v>
      </c>
      <c r="J155" s="309"/>
      <c r="K155" s="305"/>
    </row>
    <row r="156" spans="2:11" s="1" customFormat="1" ht="15" customHeight="1">
      <c r="B156" s="282"/>
      <c r="C156" s="309" t="s">
        <v>1426</v>
      </c>
      <c r="D156" s="259"/>
      <c r="E156" s="259"/>
      <c r="F156" s="310" t="s">
        <v>1413</v>
      </c>
      <c r="G156" s="259"/>
      <c r="H156" s="309" t="s">
        <v>1447</v>
      </c>
      <c r="I156" s="309" t="s">
        <v>1409</v>
      </c>
      <c r="J156" s="309">
        <v>50</v>
      </c>
      <c r="K156" s="305"/>
    </row>
    <row r="157" spans="2:11" s="1" customFormat="1" ht="15" customHeight="1">
      <c r="B157" s="282"/>
      <c r="C157" s="309" t="s">
        <v>1434</v>
      </c>
      <c r="D157" s="259"/>
      <c r="E157" s="259"/>
      <c r="F157" s="310" t="s">
        <v>1413</v>
      </c>
      <c r="G157" s="259"/>
      <c r="H157" s="309" t="s">
        <v>1447</v>
      </c>
      <c r="I157" s="309" t="s">
        <v>1409</v>
      </c>
      <c r="J157" s="309">
        <v>50</v>
      </c>
      <c r="K157" s="305"/>
    </row>
    <row r="158" spans="2:11" s="1" customFormat="1" ht="15" customHeight="1">
      <c r="B158" s="282"/>
      <c r="C158" s="309" t="s">
        <v>1432</v>
      </c>
      <c r="D158" s="259"/>
      <c r="E158" s="259"/>
      <c r="F158" s="310" t="s">
        <v>1413</v>
      </c>
      <c r="G158" s="259"/>
      <c r="H158" s="309" t="s">
        <v>1447</v>
      </c>
      <c r="I158" s="309" t="s">
        <v>1409</v>
      </c>
      <c r="J158" s="309">
        <v>50</v>
      </c>
      <c r="K158" s="305"/>
    </row>
    <row r="159" spans="2:11" s="1" customFormat="1" ht="15" customHeight="1">
      <c r="B159" s="282"/>
      <c r="C159" s="309" t="s">
        <v>112</v>
      </c>
      <c r="D159" s="259"/>
      <c r="E159" s="259"/>
      <c r="F159" s="310" t="s">
        <v>1407</v>
      </c>
      <c r="G159" s="259"/>
      <c r="H159" s="309" t="s">
        <v>1469</v>
      </c>
      <c r="I159" s="309" t="s">
        <v>1409</v>
      </c>
      <c r="J159" s="309" t="s">
        <v>1470</v>
      </c>
      <c r="K159" s="305"/>
    </row>
    <row r="160" spans="2:11" s="1" customFormat="1" ht="15" customHeight="1">
      <c r="B160" s="282"/>
      <c r="C160" s="309" t="s">
        <v>1471</v>
      </c>
      <c r="D160" s="259"/>
      <c r="E160" s="259"/>
      <c r="F160" s="310" t="s">
        <v>1407</v>
      </c>
      <c r="G160" s="259"/>
      <c r="H160" s="309" t="s">
        <v>1472</v>
      </c>
      <c r="I160" s="309" t="s">
        <v>1442</v>
      </c>
      <c r="J160" s="309"/>
      <c r="K160" s="305"/>
    </row>
    <row r="161" spans="2:11" s="1" customFormat="1" ht="15" customHeight="1">
      <c r="B161" s="311"/>
      <c r="C161" s="291"/>
      <c r="D161" s="291"/>
      <c r="E161" s="291"/>
      <c r="F161" s="291"/>
      <c r="G161" s="291"/>
      <c r="H161" s="291"/>
      <c r="I161" s="291"/>
      <c r="J161" s="291"/>
      <c r="K161" s="312"/>
    </row>
    <row r="162" spans="2:11" s="1" customFormat="1" ht="18.75" customHeight="1">
      <c r="B162" s="293"/>
      <c r="C162" s="303"/>
      <c r="D162" s="303"/>
      <c r="E162" s="303"/>
      <c r="F162" s="313"/>
      <c r="G162" s="303"/>
      <c r="H162" s="303"/>
      <c r="I162" s="303"/>
      <c r="J162" s="303"/>
      <c r="K162" s="293"/>
    </row>
    <row r="163" spans="2:11" s="1" customFormat="1" ht="18.75" customHeight="1">
      <c r="B163" s="266"/>
      <c r="C163" s="266"/>
      <c r="D163" s="266"/>
      <c r="E163" s="266"/>
      <c r="F163" s="266"/>
      <c r="G163" s="266"/>
      <c r="H163" s="266"/>
      <c r="I163" s="266"/>
      <c r="J163" s="266"/>
      <c r="K163" s="266"/>
    </row>
    <row r="164" spans="2:11" s="1" customFormat="1" ht="7.5" customHeight="1">
      <c r="B164" s="248"/>
      <c r="C164" s="249"/>
      <c r="D164" s="249"/>
      <c r="E164" s="249"/>
      <c r="F164" s="249"/>
      <c r="G164" s="249"/>
      <c r="H164" s="249"/>
      <c r="I164" s="249"/>
      <c r="J164" s="249"/>
      <c r="K164" s="250"/>
    </row>
    <row r="165" spans="2:11" s="1" customFormat="1" ht="45" customHeight="1">
      <c r="B165" s="251"/>
      <c r="C165" s="386" t="s">
        <v>1473</v>
      </c>
      <c r="D165" s="386"/>
      <c r="E165" s="386"/>
      <c r="F165" s="386"/>
      <c r="G165" s="386"/>
      <c r="H165" s="386"/>
      <c r="I165" s="386"/>
      <c r="J165" s="386"/>
      <c r="K165" s="252"/>
    </row>
    <row r="166" spans="2:11" s="1" customFormat="1" ht="17.25" customHeight="1">
      <c r="B166" s="251"/>
      <c r="C166" s="272" t="s">
        <v>1401</v>
      </c>
      <c r="D166" s="272"/>
      <c r="E166" s="272"/>
      <c r="F166" s="272" t="s">
        <v>1402</v>
      </c>
      <c r="G166" s="314"/>
      <c r="H166" s="315" t="s">
        <v>57</v>
      </c>
      <c r="I166" s="315" t="s">
        <v>60</v>
      </c>
      <c r="J166" s="272" t="s">
        <v>1403</v>
      </c>
      <c r="K166" s="252"/>
    </row>
    <row r="167" spans="2:11" s="1" customFormat="1" ht="17.25" customHeight="1">
      <c r="B167" s="253"/>
      <c r="C167" s="274" t="s">
        <v>1404</v>
      </c>
      <c r="D167" s="274"/>
      <c r="E167" s="274"/>
      <c r="F167" s="275" t="s">
        <v>1405</v>
      </c>
      <c r="G167" s="316"/>
      <c r="H167" s="317"/>
      <c r="I167" s="317"/>
      <c r="J167" s="274" t="s">
        <v>1406</v>
      </c>
      <c r="K167" s="254"/>
    </row>
    <row r="168" spans="2:11" s="1" customFormat="1" ht="5.25" customHeight="1">
      <c r="B168" s="282"/>
      <c r="C168" s="277"/>
      <c r="D168" s="277"/>
      <c r="E168" s="277"/>
      <c r="F168" s="277"/>
      <c r="G168" s="278"/>
      <c r="H168" s="277"/>
      <c r="I168" s="277"/>
      <c r="J168" s="277"/>
      <c r="K168" s="305"/>
    </row>
    <row r="169" spans="2:11" s="1" customFormat="1" ht="15" customHeight="1">
      <c r="B169" s="282"/>
      <c r="C169" s="259" t="s">
        <v>1410</v>
      </c>
      <c r="D169" s="259"/>
      <c r="E169" s="259"/>
      <c r="F169" s="280" t="s">
        <v>1407</v>
      </c>
      <c r="G169" s="259"/>
      <c r="H169" s="259" t="s">
        <v>1447</v>
      </c>
      <c r="I169" s="259" t="s">
        <v>1409</v>
      </c>
      <c r="J169" s="259">
        <v>120</v>
      </c>
      <c r="K169" s="305"/>
    </row>
    <row r="170" spans="2:11" s="1" customFormat="1" ht="15" customHeight="1">
      <c r="B170" s="282"/>
      <c r="C170" s="259" t="s">
        <v>1456</v>
      </c>
      <c r="D170" s="259"/>
      <c r="E170" s="259"/>
      <c r="F170" s="280" t="s">
        <v>1407</v>
      </c>
      <c r="G170" s="259"/>
      <c r="H170" s="259" t="s">
        <v>1457</v>
      </c>
      <c r="I170" s="259" t="s">
        <v>1409</v>
      </c>
      <c r="J170" s="259" t="s">
        <v>1458</v>
      </c>
      <c r="K170" s="305"/>
    </row>
    <row r="171" spans="2:11" s="1" customFormat="1" ht="15" customHeight="1">
      <c r="B171" s="282"/>
      <c r="C171" s="259" t="s">
        <v>1355</v>
      </c>
      <c r="D171" s="259"/>
      <c r="E171" s="259"/>
      <c r="F171" s="280" t="s">
        <v>1407</v>
      </c>
      <c r="G171" s="259"/>
      <c r="H171" s="259" t="s">
        <v>1474</v>
      </c>
      <c r="I171" s="259" t="s">
        <v>1409</v>
      </c>
      <c r="J171" s="259" t="s">
        <v>1458</v>
      </c>
      <c r="K171" s="305"/>
    </row>
    <row r="172" spans="2:11" s="1" customFormat="1" ht="15" customHeight="1">
      <c r="B172" s="282"/>
      <c r="C172" s="259" t="s">
        <v>1412</v>
      </c>
      <c r="D172" s="259"/>
      <c r="E172" s="259"/>
      <c r="F172" s="280" t="s">
        <v>1413</v>
      </c>
      <c r="G172" s="259"/>
      <c r="H172" s="259" t="s">
        <v>1474</v>
      </c>
      <c r="I172" s="259" t="s">
        <v>1409</v>
      </c>
      <c r="J172" s="259">
        <v>50</v>
      </c>
      <c r="K172" s="305"/>
    </row>
    <row r="173" spans="2:11" s="1" customFormat="1" ht="15" customHeight="1">
      <c r="B173" s="282"/>
      <c r="C173" s="259" t="s">
        <v>1415</v>
      </c>
      <c r="D173" s="259"/>
      <c r="E173" s="259"/>
      <c r="F173" s="280" t="s">
        <v>1407</v>
      </c>
      <c r="G173" s="259"/>
      <c r="H173" s="259" t="s">
        <v>1474</v>
      </c>
      <c r="I173" s="259" t="s">
        <v>1417</v>
      </c>
      <c r="J173" s="259"/>
      <c r="K173" s="305"/>
    </row>
    <row r="174" spans="2:11" s="1" customFormat="1" ht="15" customHeight="1">
      <c r="B174" s="282"/>
      <c r="C174" s="259" t="s">
        <v>1426</v>
      </c>
      <c r="D174" s="259"/>
      <c r="E174" s="259"/>
      <c r="F174" s="280" t="s">
        <v>1413</v>
      </c>
      <c r="G174" s="259"/>
      <c r="H174" s="259" t="s">
        <v>1474</v>
      </c>
      <c r="I174" s="259" t="s">
        <v>1409</v>
      </c>
      <c r="J174" s="259">
        <v>50</v>
      </c>
      <c r="K174" s="305"/>
    </row>
    <row r="175" spans="2:11" s="1" customFormat="1" ht="15" customHeight="1">
      <c r="B175" s="282"/>
      <c r="C175" s="259" t="s">
        <v>1434</v>
      </c>
      <c r="D175" s="259"/>
      <c r="E175" s="259"/>
      <c r="F175" s="280" t="s">
        <v>1413</v>
      </c>
      <c r="G175" s="259"/>
      <c r="H175" s="259" t="s">
        <v>1474</v>
      </c>
      <c r="I175" s="259" t="s">
        <v>1409</v>
      </c>
      <c r="J175" s="259">
        <v>50</v>
      </c>
      <c r="K175" s="305"/>
    </row>
    <row r="176" spans="2:11" s="1" customFormat="1" ht="15" customHeight="1">
      <c r="B176" s="282"/>
      <c r="C176" s="259" t="s">
        <v>1432</v>
      </c>
      <c r="D176" s="259"/>
      <c r="E176" s="259"/>
      <c r="F176" s="280" t="s">
        <v>1413</v>
      </c>
      <c r="G176" s="259"/>
      <c r="H176" s="259" t="s">
        <v>1474</v>
      </c>
      <c r="I176" s="259" t="s">
        <v>1409</v>
      </c>
      <c r="J176" s="259">
        <v>50</v>
      </c>
      <c r="K176" s="305"/>
    </row>
    <row r="177" spans="2:11" s="1" customFormat="1" ht="15" customHeight="1">
      <c r="B177" s="282"/>
      <c r="C177" s="259" t="s">
        <v>120</v>
      </c>
      <c r="D177" s="259"/>
      <c r="E177" s="259"/>
      <c r="F177" s="280" t="s">
        <v>1407</v>
      </c>
      <c r="G177" s="259"/>
      <c r="H177" s="259" t="s">
        <v>1475</v>
      </c>
      <c r="I177" s="259" t="s">
        <v>1476</v>
      </c>
      <c r="J177" s="259"/>
      <c r="K177" s="305"/>
    </row>
    <row r="178" spans="2:11" s="1" customFormat="1" ht="15" customHeight="1">
      <c r="B178" s="282"/>
      <c r="C178" s="259" t="s">
        <v>60</v>
      </c>
      <c r="D178" s="259"/>
      <c r="E178" s="259"/>
      <c r="F178" s="280" t="s">
        <v>1407</v>
      </c>
      <c r="G178" s="259"/>
      <c r="H178" s="259" t="s">
        <v>1477</v>
      </c>
      <c r="I178" s="259" t="s">
        <v>1478</v>
      </c>
      <c r="J178" s="259">
        <v>1</v>
      </c>
      <c r="K178" s="305"/>
    </row>
    <row r="179" spans="2:11" s="1" customFormat="1" ht="15" customHeight="1">
      <c r="B179" s="282"/>
      <c r="C179" s="259" t="s">
        <v>56</v>
      </c>
      <c r="D179" s="259"/>
      <c r="E179" s="259"/>
      <c r="F179" s="280" t="s">
        <v>1407</v>
      </c>
      <c r="G179" s="259"/>
      <c r="H179" s="259" t="s">
        <v>1479</v>
      </c>
      <c r="I179" s="259" t="s">
        <v>1409</v>
      </c>
      <c r="J179" s="259">
        <v>20</v>
      </c>
      <c r="K179" s="305"/>
    </row>
    <row r="180" spans="2:11" s="1" customFormat="1" ht="15" customHeight="1">
      <c r="B180" s="282"/>
      <c r="C180" s="259" t="s">
        <v>57</v>
      </c>
      <c r="D180" s="259"/>
      <c r="E180" s="259"/>
      <c r="F180" s="280" t="s">
        <v>1407</v>
      </c>
      <c r="G180" s="259"/>
      <c r="H180" s="259" t="s">
        <v>1480</v>
      </c>
      <c r="I180" s="259" t="s">
        <v>1409</v>
      </c>
      <c r="J180" s="259">
        <v>255</v>
      </c>
      <c r="K180" s="305"/>
    </row>
    <row r="181" spans="2:11" s="1" customFormat="1" ht="15" customHeight="1">
      <c r="B181" s="282"/>
      <c r="C181" s="259" t="s">
        <v>121</v>
      </c>
      <c r="D181" s="259"/>
      <c r="E181" s="259"/>
      <c r="F181" s="280" t="s">
        <v>1407</v>
      </c>
      <c r="G181" s="259"/>
      <c r="H181" s="259" t="s">
        <v>1371</v>
      </c>
      <c r="I181" s="259" t="s">
        <v>1409</v>
      </c>
      <c r="J181" s="259">
        <v>10</v>
      </c>
      <c r="K181" s="305"/>
    </row>
    <row r="182" spans="2:11" s="1" customFormat="1" ht="15" customHeight="1">
      <c r="B182" s="282"/>
      <c r="C182" s="259" t="s">
        <v>122</v>
      </c>
      <c r="D182" s="259"/>
      <c r="E182" s="259"/>
      <c r="F182" s="280" t="s">
        <v>1407</v>
      </c>
      <c r="G182" s="259"/>
      <c r="H182" s="259" t="s">
        <v>1481</v>
      </c>
      <c r="I182" s="259" t="s">
        <v>1442</v>
      </c>
      <c r="J182" s="259"/>
      <c r="K182" s="305"/>
    </row>
    <row r="183" spans="2:11" s="1" customFormat="1" ht="15" customHeight="1">
      <c r="B183" s="282"/>
      <c r="C183" s="259" t="s">
        <v>1482</v>
      </c>
      <c r="D183" s="259"/>
      <c r="E183" s="259"/>
      <c r="F183" s="280" t="s">
        <v>1407</v>
      </c>
      <c r="G183" s="259"/>
      <c r="H183" s="259" t="s">
        <v>1483</v>
      </c>
      <c r="I183" s="259" t="s">
        <v>1442</v>
      </c>
      <c r="J183" s="259"/>
      <c r="K183" s="305"/>
    </row>
    <row r="184" spans="2:11" s="1" customFormat="1" ht="15" customHeight="1">
      <c r="B184" s="282"/>
      <c r="C184" s="259" t="s">
        <v>1471</v>
      </c>
      <c r="D184" s="259"/>
      <c r="E184" s="259"/>
      <c r="F184" s="280" t="s">
        <v>1407</v>
      </c>
      <c r="G184" s="259"/>
      <c r="H184" s="259" t="s">
        <v>1484</v>
      </c>
      <c r="I184" s="259" t="s">
        <v>1442</v>
      </c>
      <c r="J184" s="259"/>
      <c r="K184" s="305"/>
    </row>
    <row r="185" spans="2:11" s="1" customFormat="1" ht="15" customHeight="1">
      <c r="B185" s="282"/>
      <c r="C185" s="259" t="s">
        <v>124</v>
      </c>
      <c r="D185" s="259"/>
      <c r="E185" s="259"/>
      <c r="F185" s="280" t="s">
        <v>1413</v>
      </c>
      <c r="G185" s="259"/>
      <c r="H185" s="259" t="s">
        <v>1485</v>
      </c>
      <c r="I185" s="259" t="s">
        <v>1409</v>
      </c>
      <c r="J185" s="259">
        <v>50</v>
      </c>
      <c r="K185" s="305"/>
    </row>
    <row r="186" spans="2:11" s="1" customFormat="1" ht="15" customHeight="1">
      <c r="B186" s="282"/>
      <c r="C186" s="259" t="s">
        <v>1486</v>
      </c>
      <c r="D186" s="259"/>
      <c r="E186" s="259"/>
      <c r="F186" s="280" t="s">
        <v>1413</v>
      </c>
      <c r="G186" s="259"/>
      <c r="H186" s="259" t="s">
        <v>1487</v>
      </c>
      <c r="I186" s="259" t="s">
        <v>1488</v>
      </c>
      <c r="J186" s="259"/>
      <c r="K186" s="305"/>
    </row>
    <row r="187" spans="2:11" s="1" customFormat="1" ht="15" customHeight="1">
      <c r="B187" s="282"/>
      <c r="C187" s="259" t="s">
        <v>1489</v>
      </c>
      <c r="D187" s="259"/>
      <c r="E187" s="259"/>
      <c r="F187" s="280" t="s">
        <v>1413</v>
      </c>
      <c r="G187" s="259"/>
      <c r="H187" s="259" t="s">
        <v>1490</v>
      </c>
      <c r="I187" s="259" t="s">
        <v>1488</v>
      </c>
      <c r="J187" s="259"/>
      <c r="K187" s="305"/>
    </row>
    <row r="188" spans="2:11" s="1" customFormat="1" ht="15" customHeight="1">
      <c r="B188" s="282"/>
      <c r="C188" s="259" t="s">
        <v>1491</v>
      </c>
      <c r="D188" s="259"/>
      <c r="E188" s="259"/>
      <c r="F188" s="280" t="s">
        <v>1413</v>
      </c>
      <c r="G188" s="259"/>
      <c r="H188" s="259" t="s">
        <v>1492</v>
      </c>
      <c r="I188" s="259" t="s">
        <v>1488</v>
      </c>
      <c r="J188" s="259"/>
      <c r="K188" s="305"/>
    </row>
    <row r="189" spans="2:11" s="1" customFormat="1" ht="15" customHeight="1">
      <c r="B189" s="282"/>
      <c r="C189" s="318" t="s">
        <v>1493</v>
      </c>
      <c r="D189" s="259"/>
      <c r="E189" s="259"/>
      <c r="F189" s="280" t="s">
        <v>1413</v>
      </c>
      <c r="G189" s="259"/>
      <c r="H189" s="259" t="s">
        <v>1494</v>
      </c>
      <c r="I189" s="259" t="s">
        <v>1495</v>
      </c>
      <c r="J189" s="319" t="s">
        <v>1496</v>
      </c>
      <c r="K189" s="305"/>
    </row>
    <row r="190" spans="2:11" s="17" customFormat="1" ht="15" customHeight="1">
      <c r="B190" s="320"/>
      <c r="C190" s="321" t="s">
        <v>1497</v>
      </c>
      <c r="D190" s="322"/>
      <c r="E190" s="322"/>
      <c r="F190" s="323" t="s">
        <v>1413</v>
      </c>
      <c r="G190" s="322"/>
      <c r="H190" s="322" t="s">
        <v>1498</v>
      </c>
      <c r="I190" s="322" t="s">
        <v>1495</v>
      </c>
      <c r="J190" s="324" t="s">
        <v>1496</v>
      </c>
      <c r="K190" s="325"/>
    </row>
    <row r="191" spans="2:11" s="1" customFormat="1" ht="15" customHeight="1">
      <c r="B191" s="282"/>
      <c r="C191" s="318" t="s">
        <v>45</v>
      </c>
      <c r="D191" s="259"/>
      <c r="E191" s="259"/>
      <c r="F191" s="280" t="s">
        <v>1407</v>
      </c>
      <c r="G191" s="259"/>
      <c r="H191" s="256" t="s">
        <v>1499</v>
      </c>
      <c r="I191" s="259" t="s">
        <v>1500</v>
      </c>
      <c r="J191" s="259"/>
      <c r="K191" s="305"/>
    </row>
    <row r="192" spans="2:11" s="1" customFormat="1" ht="15" customHeight="1">
      <c r="B192" s="282"/>
      <c r="C192" s="318" t="s">
        <v>1501</v>
      </c>
      <c r="D192" s="259"/>
      <c r="E192" s="259"/>
      <c r="F192" s="280" t="s">
        <v>1407</v>
      </c>
      <c r="G192" s="259"/>
      <c r="H192" s="259" t="s">
        <v>1502</v>
      </c>
      <c r="I192" s="259" t="s">
        <v>1442</v>
      </c>
      <c r="J192" s="259"/>
      <c r="K192" s="305"/>
    </row>
    <row r="193" spans="2:11" s="1" customFormat="1" ht="15" customHeight="1">
      <c r="B193" s="282"/>
      <c r="C193" s="318" t="s">
        <v>1503</v>
      </c>
      <c r="D193" s="259"/>
      <c r="E193" s="259"/>
      <c r="F193" s="280" t="s">
        <v>1407</v>
      </c>
      <c r="G193" s="259"/>
      <c r="H193" s="259" t="s">
        <v>1504</v>
      </c>
      <c r="I193" s="259" t="s">
        <v>1442</v>
      </c>
      <c r="J193" s="259"/>
      <c r="K193" s="305"/>
    </row>
    <row r="194" spans="2:11" s="1" customFormat="1" ht="15" customHeight="1">
      <c r="B194" s="282"/>
      <c r="C194" s="318" t="s">
        <v>1505</v>
      </c>
      <c r="D194" s="259"/>
      <c r="E194" s="259"/>
      <c r="F194" s="280" t="s">
        <v>1413</v>
      </c>
      <c r="G194" s="259"/>
      <c r="H194" s="259" t="s">
        <v>1506</v>
      </c>
      <c r="I194" s="259" t="s">
        <v>1442</v>
      </c>
      <c r="J194" s="259"/>
      <c r="K194" s="305"/>
    </row>
    <row r="195" spans="2:11" s="1" customFormat="1" ht="15" customHeight="1">
      <c r="B195" s="311"/>
      <c r="C195" s="326"/>
      <c r="D195" s="291"/>
      <c r="E195" s="291"/>
      <c r="F195" s="291"/>
      <c r="G195" s="291"/>
      <c r="H195" s="291"/>
      <c r="I195" s="291"/>
      <c r="J195" s="291"/>
      <c r="K195" s="312"/>
    </row>
    <row r="196" spans="2:11" s="1" customFormat="1" ht="18.75" customHeight="1">
      <c r="B196" s="293"/>
      <c r="C196" s="303"/>
      <c r="D196" s="303"/>
      <c r="E196" s="303"/>
      <c r="F196" s="313"/>
      <c r="G196" s="303"/>
      <c r="H196" s="303"/>
      <c r="I196" s="303"/>
      <c r="J196" s="303"/>
      <c r="K196" s="293"/>
    </row>
    <row r="197" spans="2:11" s="1" customFormat="1" ht="18.75" customHeight="1">
      <c r="B197" s="293"/>
      <c r="C197" s="303"/>
      <c r="D197" s="303"/>
      <c r="E197" s="303"/>
      <c r="F197" s="313"/>
      <c r="G197" s="303"/>
      <c r="H197" s="303"/>
      <c r="I197" s="303"/>
      <c r="J197" s="303"/>
      <c r="K197" s="293"/>
    </row>
    <row r="198" spans="2:11" s="1" customFormat="1" ht="18.75" customHeight="1">
      <c r="B198" s="266"/>
      <c r="C198" s="266"/>
      <c r="D198" s="266"/>
      <c r="E198" s="266"/>
      <c r="F198" s="266"/>
      <c r="G198" s="266"/>
      <c r="H198" s="266"/>
      <c r="I198" s="266"/>
      <c r="J198" s="266"/>
      <c r="K198" s="266"/>
    </row>
    <row r="199" spans="2:11" s="1" customFormat="1" ht="13.5">
      <c r="B199" s="248"/>
      <c r="C199" s="249"/>
      <c r="D199" s="249"/>
      <c r="E199" s="249"/>
      <c r="F199" s="249"/>
      <c r="G199" s="249"/>
      <c r="H199" s="249"/>
      <c r="I199" s="249"/>
      <c r="J199" s="249"/>
      <c r="K199" s="250"/>
    </row>
    <row r="200" spans="2:11" s="1" customFormat="1" ht="21">
      <c r="B200" s="251"/>
      <c r="C200" s="386" t="s">
        <v>1507</v>
      </c>
      <c r="D200" s="386"/>
      <c r="E200" s="386"/>
      <c r="F200" s="386"/>
      <c r="G200" s="386"/>
      <c r="H200" s="386"/>
      <c r="I200" s="386"/>
      <c r="J200" s="386"/>
      <c r="K200" s="252"/>
    </row>
    <row r="201" spans="2:11" s="1" customFormat="1" ht="25.5" customHeight="1">
      <c r="B201" s="251"/>
      <c r="C201" s="327" t="s">
        <v>1508</v>
      </c>
      <c r="D201" s="327"/>
      <c r="E201" s="327"/>
      <c r="F201" s="327" t="s">
        <v>1509</v>
      </c>
      <c r="G201" s="328"/>
      <c r="H201" s="387" t="s">
        <v>1510</v>
      </c>
      <c r="I201" s="387"/>
      <c r="J201" s="387"/>
      <c r="K201" s="252"/>
    </row>
    <row r="202" spans="2:11" s="1" customFormat="1" ht="5.25" customHeight="1">
      <c r="B202" s="282"/>
      <c r="C202" s="277"/>
      <c r="D202" s="277"/>
      <c r="E202" s="277"/>
      <c r="F202" s="277"/>
      <c r="G202" s="303"/>
      <c r="H202" s="277"/>
      <c r="I202" s="277"/>
      <c r="J202" s="277"/>
      <c r="K202" s="305"/>
    </row>
    <row r="203" spans="2:11" s="1" customFormat="1" ht="15" customHeight="1">
      <c r="B203" s="282"/>
      <c r="C203" s="259" t="s">
        <v>1500</v>
      </c>
      <c r="D203" s="259"/>
      <c r="E203" s="259"/>
      <c r="F203" s="280" t="s">
        <v>46</v>
      </c>
      <c r="G203" s="259"/>
      <c r="H203" s="385" t="s">
        <v>1511</v>
      </c>
      <c r="I203" s="385"/>
      <c r="J203" s="385"/>
      <c r="K203" s="305"/>
    </row>
    <row r="204" spans="2:11" s="1" customFormat="1" ht="15" customHeight="1">
      <c r="B204" s="282"/>
      <c r="C204" s="259"/>
      <c r="D204" s="259"/>
      <c r="E204" s="259"/>
      <c r="F204" s="280" t="s">
        <v>47</v>
      </c>
      <c r="G204" s="259"/>
      <c r="H204" s="385" t="s">
        <v>1512</v>
      </c>
      <c r="I204" s="385"/>
      <c r="J204" s="385"/>
      <c r="K204" s="305"/>
    </row>
    <row r="205" spans="2:11" s="1" customFormat="1" ht="15" customHeight="1">
      <c r="B205" s="282"/>
      <c r="C205" s="259"/>
      <c r="D205" s="259"/>
      <c r="E205" s="259"/>
      <c r="F205" s="280" t="s">
        <v>50</v>
      </c>
      <c r="G205" s="259"/>
      <c r="H205" s="385" t="s">
        <v>1513</v>
      </c>
      <c r="I205" s="385"/>
      <c r="J205" s="385"/>
      <c r="K205" s="305"/>
    </row>
    <row r="206" spans="2:11" s="1" customFormat="1" ht="15" customHeight="1">
      <c r="B206" s="282"/>
      <c r="C206" s="259"/>
      <c r="D206" s="259"/>
      <c r="E206" s="259"/>
      <c r="F206" s="280" t="s">
        <v>48</v>
      </c>
      <c r="G206" s="259"/>
      <c r="H206" s="385" t="s">
        <v>1514</v>
      </c>
      <c r="I206" s="385"/>
      <c r="J206" s="385"/>
      <c r="K206" s="305"/>
    </row>
    <row r="207" spans="2:11" s="1" customFormat="1" ht="15" customHeight="1">
      <c r="B207" s="282"/>
      <c r="C207" s="259"/>
      <c r="D207" s="259"/>
      <c r="E207" s="259"/>
      <c r="F207" s="280" t="s">
        <v>49</v>
      </c>
      <c r="G207" s="259"/>
      <c r="H207" s="385" t="s">
        <v>1515</v>
      </c>
      <c r="I207" s="385"/>
      <c r="J207" s="385"/>
      <c r="K207" s="305"/>
    </row>
    <row r="208" spans="2:11" s="1" customFormat="1" ht="15" customHeight="1">
      <c r="B208" s="282"/>
      <c r="C208" s="259"/>
      <c r="D208" s="259"/>
      <c r="E208" s="259"/>
      <c r="F208" s="280"/>
      <c r="G208" s="259"/>
      <c r="H208" s="259"/>
      <c r="I208" s="259"/>
      <c r="J208" s="259"/>
      <c r="K208" s="305"/>
    </row>
    <row r="209" spans="2:11" s="1" customFormat="1" ht="15" customHeight="1">
      <c r="B209" s="282"/>
      <c r="C209" s="259" t="s">
        <v>1454</v>
      </c>
      <c r="D209" s="259"/>
      <c r="E209" s="259"/>
      <c r="F209" s="280" t="s">
        <v>82</v>
      </c>
      <c r="G209" s="259"/>
      <c r="H209" s="385" t="s">
        <v>1516</v>
      </c>
      <c r="I209" s="385"/>
      <c r="J209" s="385"/>
      <c r="K209" s="305"/>
    </row>
    <row r="210" spans="2:11" s="1" customFormat="1" ht="15" customHeight="1">
      <c r="B210" s="282"/>
      <c r="C210" s="259"/>
      <c r="D210" s="259"/>
      <c r="E210" s="259"/>
      <c r="F210" s="280" t="s">
        <v>1350</v>
      </c>
      <c r="G210" s="259"/>
      <c r="H210" s="385" t="s">
        <v>1351</v>
      </c>
      <c r="I210" s="385"/>
      <c r="J210" s="385"/>
      <c r="K210" s="305"/>
    </row>
    <row r="211" spans="2:11" s="1" customFormat="1" ht="15" customHeight="1">
      <c r="B211" s="282"/>
      <c r="C211" s="259"/>
      <c r="D211" s="259"/>
      <c r="E211" s="259"/>
      <c r="F211" s="280" t="s">
        <v>1348</v>
      </c>
      <c r="G211" s="259"/>
      <c r="H211" s="385" t="s">
        <v>1517</v>
      </c>
      <c r="I211" s="385"/>
      <c r="J211" s="385"/>
      <c r="K211" s="305"/>
    </row>
    <row r="212" spans="2:11" s="1" customFormat="1" ht="15" customHeight="1">
      <c r="B212" s="329"/>
      <c r="C212" s="259"/>
      <c r="D212" s="259"/>
      <c r="E212" s="259"/>
      <c r="F212" s="280" t="s">
        <v>106</v>
      </c>
      <c r="G212" s="318"/>
      <c r="H212" s="384" t="s">
        <v>1352</v>
      </c>
      <c r="I212" s="384"/>
      <c r="J212" s="384"/>
      <c r="K212" s="330"/>
    </row>
    <row r="213" spans="2:11" s="1" customFormat="1" ht="15" customHeight="1">
      <c r="B213" s="329"/>
      <c r="C213" s="259"/>
      <c r="D213" s="259"/>
      <c r="E213" s="259"/>
      <c r="F213" s="280" t="s">
        <v>1353</v>
      </c>
      <c r="G213" s="318"/>
      <c r="H213" s="384" t="s">
        <v>1324</v>
      </c>
      <c r="I213" s="384"/>
      <c r="J213" s="384"/>
      <c r="K213" s="330"/>
    </row>
    <row r="214" spans="2:11" s="1" customFormat="1" ht="15" customHeight="1">
      <c r="B214" s="329"/>
      <c r="C214" s="259"/>
      <c r="D214" s="259"/>
      <c r="E214" s="259"/>
      <c r="F214" s="280"/>
      <c r="G214" s="318"/>
      <c r="H214" s="309"/>
      <c r="I214" s="309"/>
      <c r="J214" s="309"/>
      <c r="K214" s="330"/>
    </row>
    <row r="215" spans="2:11" s="1" customFormat="1" ht="15" customHeight="1">
      <c r="B215" s="329"/>
      <c r="C215" s="259" t="s">
        <v>1478</v>
      </c>
      <c r="D215" s="259"/>
      <c r="E215" s="259"/>
      <c r="F215" s="280">
        <v>1</v>
      </c>
      <c r="G215" s="318"/>
      <c r="H215" s="384" t="s">
        <v>1518</v>
      </c>
      <c r="I215" s="384"/>
      <c r="J215" s="384"/>
      <c r="K215" s="330"/>
    </row>
    <row r="216" spans="2:11" s="1" customFormat="1" ht="15" customHeight="1">
      <c r="B216" s="329"/>
      <c r="C216" s="259"/>
      <c r="D216" s="259"/>
      <c r="E216" s="259"/>
      <c r="F216" s="280">
        <v>2</v>
      </c>
      <c r="G216" s="318"/>
      <c r="H216" s="384" t="s">
        <v>1519</v>
      </c>
      <c r="I216" s="384"/>
      <c r="J216" s="384"/>
      <c r="K216" s="330"/>
    </row>
    <row r="217" spans="2:11" s="1" customFormat="1" ht="15" customHeight="1">
      <c r="B217" s="329"/>
      <c r="C217" s="259"/>
      <c r="D217" s="259"/>
      <c r="E217" s="259"/>
      <c r="F217" s="280">
        <v>3</v>
      </c>
      <c r="G217" s="318"/>
      <c r="H217" s="384" t="s">
        <v>1520</v>
      </c>
      <c r="I217" s="384"/>
      <c r="J217" s="384"/>
      <c r="K217" s="330"/>
    </row>
    <row r="218" spans="2:11" s="1" customFormat="1" ht="15" customHeight="1">
      <c r="B218" s="329"/>
      <c r="C218" s="259"/>
      <c r="D218" s="259"/>
      <c r="E218" s="259"/>
      <c r="F218" s="280">
        <v>4</v>
      </c>
      <c r="G218" s="318"/>
      <c r="H218" s="384" t="s">
        <v>1521</v>
      </c>
      <c r="I218" s="384"/>
      <c r="J218" s="384"/>
      <c r="K218" s="330"/>
    </row>
    <row r="219" spans="2:11" s="1" customFormat="1" ht="12.75" customHeight="1">
      <c r="B219" s="331"/>
      <c r="C219" s="332"/>
      <c r="D219" s="332"/>
      <c r="E219" s="332"/>
      <c r="F219" s="332"/>
      <c r="G219" s="332"/>
      <c r="H219" s="332"/>
      <c r="I219" s="332"/>
      <c r="J219" s="332"/>
      <c r="K219" s="333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84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110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ROUND((SUM(BE83:BE181)),  2)</f>
        <v>0</v>
      </c>
      <c r="G33" s="36"/>
      <c r="H33" s="36"/>
      <c r="I33" s="121">
        <v>0.21</v>
      </c>
      <c r="J33" s="120">
        <f>ROUND(((SUM(BE83:BE181))*I33),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ROUND((SUM(BF83:BF181)),  2)</f>
        <v>0</v>
      </c>
      <c r="G34" s="36"/>
      <c r="H34" s="36"/>
      <c r="I34" s="121">
        <v>0.12</v>
      </c>
      <c r="J34" s="120">
        <f>ROUND(((SUM(BF83:BF181))*I34),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ROUND((SUM(BG83:BG181)),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ROUND((SUM(BH83:BH181)),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ROUND((SUM(BI83:BI181)),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01 - SO 01 Odbahnění rybníka a bourací práce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J84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J85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117</v>
      </c>
      <c r="E62" s="146"/>
      <c r="F62" s="146"/>
      <c r="G62" s="146"/>
      <c r="H62" s="146"/>
      <c r="I62" s="146"/>
      <c r="J62" s="147">
        <f>J120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118</v>
      </c>
      <c r="E63" s="146"/>
      <c r="F63" s="146"/>
      <c r="G63" s="146"/>
      <c r="H63" s="146"/>
      <c r="I63" s="146"/>
      <c r="J63" s="147">
        <f>J140</f>
        <v>0</v>
      </c>
      <c r="K63" s="144"/>
      <c r="L63" s="148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119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375" t="str">
        <f>E7</f>
        <v>Lázeňský rybník,Mozartova ulice</v>
      </c>
      <c r="F73" s="376"/>
      <c r="G73" s="376"/>
      <c r="H73" s="376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109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63" t="str">
        <f>E9</f>
        <v>01 - SO 01 Odbahnění rybníka a bourací práce</v>
      </c>
      <c r="F75" s="374"/>
      <c r="G75" s="374"/>
      <c r="H75" s="374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>Karlovy Vary</v>
      </c>
      <c r="G77" s="38"/>
      <c r="H77" s="38"/>
      <c r="I77" s="31" t="s">
        <v>23</v>
      </c>
      <c r="J77" s="61" t="str">
        <f>IF(J12="","",J12)</f>
        <v>21. 11. 2024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40.15" customHeight="1">
      <c r="A79" s="36"/>
      <c r="B79" s="37"/>
      <c r="C79" s="31" t="s">
        <v>25</v>
      </c>
      <c r="D79" s="38"/>
      <c r="E79" s="38"/>
      <c r="F79" s="29" t="str">
        <f>E15</f>
        <v>Statutární město Karlovy Vary,Moskevská 2035/21,K.</v>
      </c>
      <c r="G79" s="38"/>
      <c r="H79" s="38"/>
      <c r="I79" s="31" t="s">
        <v>31</v>
      </c>
      <c r="J79" s="34" t="str">
        <f>E21</f>
        <v xml:space="preserve">Ing.Jan Šinták-I.P.R.E.,Kolová 2,362 14 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25.7" customHeight="1">
      <c r="A80" s="36"/>
      <c r="B80" s="37"/>
      <c r="C80" s="31" t="s">
        <v>29</v>
      </c>
      <c r="D80" s="38"/>
      <c r="E80" s="38"/>
      <c r="F80" s="29" t="str">
        <f>IF(E18="","",E18)</f>
        <v>Vyplň údaj</v>
      </c>
      <c r="G80" s="38"/>
      <c r="H80" s="38"/>
      <c r="I80" s="31" t="s">
        <v>35</v>
      </c>
      <c r="J80" s="34" t="str">
        <f>E24</f>
        <v>Ing.Jana Handšuhová Smutná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9"/>
      <c r="B82" s="150"/>
      <c r="C82" s="151" t="s">
        <v>120</v>
      </c>
      <c r="D82" s="152" t="s">
        <v>60</v>
      </c>
      <c r="E82" s="152" t="s">
        <v>56</v>
      </c>
      <c r="F82" s="152" t="s">
        <v>57</v>
      </c>
      <c r="G82" s="152" t="s">
        <v>121</v>
      </c>
      <c r="H82" s="152" t="s">
        <v>122</v>
      </c>
      <c r="I82" s="152" t="s">
        <v>123</v>
      </c>
      <c r="J82" s="152" t="s">
        <v>113</v>
      </c>
      <c r="K82" s="153" t="s">
        <v>124</v>
      </c>
      <c r="L82" s="154"/>
      <c r="M82" s="70" t="s">
        <v>19</v>
      </c>
      <c r="N82" s="71" t="s">
        <v>45</v>
      </c>
      <c r="O82" s="71" t="s">
        <v>125</v>
      </c>
      <c r="P82" s="71" t="s">
        <v>126</v>
      </c>
      <c r="Q82" s="71" t="s">
        <v>127</v>
      </c>
      <c r="R82" s="71" t="s">
        <v>128</v>
      </c>
      <c r="S82" s="71" t="s">
        <v>129</v>
      </c>
      <c r="T82" s="72" t="s">
        <v>130</v>
      </c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</row>
    <row r="83" spans="1:65" s="2" customFormat="1" ht="22.9" customHeight="1">
      <c r="A83" s="36"/>
      <c r="B83" s="37"/>
      <c r="C83" s="77" t="s">
        <v>131</v>
      </c>
      <c r="D83" s="38"/>
      <c r="E83" s="38"/>
      <c r="F83" s="38"/>
      <c r="G83" s="38"/>
      <c r="H83" s="38"/>
      <c r="I83" s="38"/>
      <c r="J83" s="155">
        <f>BK83</f>
        <v>0</v>
      </c>
      <c r="K83" s="38"/>
      <c r="L83" s="41"/>
      <c r="M83" s="73"/>
      <c r="N83" s="156"/>
      <c r="O83" s="74"/>
      <c r="P83" s="157">
        <f>P84</f>
        <v>0</v>
      </c>
      <c r="Q83" s="74"/>
      <c r="R83" s="157">
        <f>R84</f>
        <v>0</v>
      </c>
      <c r="S83" s="74"/>
      <c r="T83" s="158">
        <f>T84</f>
        <v>153.30500000000001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74</v>
      </c>
      <c r="AU83" s="19" t="s">
        <v>114</v>
      </c>
      <c r="BK83" s="159">
        <f>BK84</f>
        <v>0</v>
      </c>
    </row>
    <row r="84" spans="1:65" s="12" customFormat="1" ht="25.9" customHeight="1">
      <c r="B84" s="160"/>
      <c r="C84" s="161"/>
      <c r="D84" s="162" t="s">
        <v>74</v>
      </c>
      <c r="E84" s="163" t="s">
        <v>132</v>
      </c>
      <c r="F84" s="163" t="s">
        <v>133</v>
      </c>
      <c r="G84" s="161"/>
      <c r="H84" s="161"/>
      <c r="I84" s="164"/>
      <c r="J84" s="165">
        <f>BK84</f>
        <v>0</v>
      </c>
      <c r="K84" s="161"/>
      <c r="L84" s="166"/>
      <c r="M84" s="167"/>
      <c r="N84" s="168"/>
      <c r="O84" s="168"/>
      <c r="P84" s="169">
        <f>P85+P120+P140</f>
        <v>0</v>
      </c>
      <c r="Q84" s="168"/>
      <c r="R84" s="169">
        <f>R85+R120+R140</f>
        <v>0</v>
      </c>
      <c r="S84" s="168"/>
      <c r="T84" s="170">
        <f>T85+T120+T140</f>
        <v>153.30500000000001</v>
      </c>
      <c r="AR84" s="171" t="s">
        <v>83</v>
      </c>
      <c r="AT84" s="172" t="s">
        <v>74</v>
      </c>
      <c r="AU84" s="172" t="s">
        <v>75</v>
      </c>
      <c r="AY84" s="171" t="s">
        <v>134</v>
      </c>
      <c r="BK84" s="173">
        <f>BK85+BK120+BK140</f>
        <v>0</v>
      </c>
    </row>
    <row r="85" spans="1:65" s="12" customFormat="1" ht="22.9" customHeight="1">
      <c r="B85" s="160"/>
      <c r="C85" s="161"/>
      <c r="D85" s="162" t="s">
        <v>74</v>
      </c>
      <c r="E85" s="174" t="s">
        <v>83</v>
      </c>
      <c r="F85" s="174" t="s">
        <v>135</v>
      </c>
      <c r="G85" s="161"/>
      <c r="H85" s="161"/>
      <c r="I85" s="164"/>
      <c r="J85" s="175">
        <f>BK85</f>
        <v>0</v>
      </c>
      <c r="K85" s="161"/>
      <c r="L85" s="166"/>
      <c r="M85" s="167"/>
      <c r="N85" s="168"/>
      <c r="O85" s="168"/>
      <c r="P85" s="169">
        <f>SUM(P86:P119)</f>
        <v>0</v>
      </c>
      <c r="Q85" s="168"/>
      <c r="R85" s="169">
        <f>SUM(R86:R119)</f>
        <v>0</v>
      </c>
      <c r="S85" s="168"/>
      <c r="T85" s="170">
        <f>SUM(T86:T119)</f>
        <v>108.92700000000002</v>
      </c>
      <c r="AR85" s="171" t="s">
        <v>83</v>
      </c>
      <c r="AT85" s="172" t="s">
        <v>74</v>
      </c>
      <c r="AU85" s="172" t="s">
        <v>83</v>
      </c>
      <c r="AY85" s="171" t="s">
        <v>134</v>
      </c>
      <c r="BK85" s="173">
        <f>SUM(BK86:BK119)</f>
        <v>0</v>
      </c>
    </row>
    <row r="86" spans="1:65" s="2" customFormat="1" ht="16.5" customHeight="1">
      <c r="A86" s="36"/>
      <c r="B86" s="37"/>
      <c r="C86" s="176" t="s">
        <v>83</v>
      </c>
      <c r="D86" s="176" t="s">
        <v>136</v>
      </c>
      <c r="E86" s="177" t="s">
        <v>137</v>
      </c>
      <c r="F86" s="178" t="s">
        <v>138</v>
      </c>
      <c r="G86" s="179" t="s">
        <v>139</v>
      </c>
      <c r="H86" s="180">
        <v>279.3</v>
      </c>
      <c r="I86" s="181"/>
      <c r="J86" s="182">
        <f>ROUND(I86*H86,2)</f>
        <v>0</v>
      </c>
      <c r="K86" s="178" t="s">
        <v>140</v>
      </c>
      <c r="L86" s="41"/>
      <c r="M86" s="183" t="s">
        <v>19</v>
      </c>
      <c r="N86" s="184" t="s">
        <v>46</v>
      </c>
      <c r="O86" s="66"/>
      <c r="P86" s="185">
        <f>O86*H86</f>
        <v>0</v>
      </c>
      <c r="Q86" s="185">
        <v>0</v>
      </c>
      <c r="R86" s="185">
        <f>Q86*H86</f>
        <v>0</v>
      </c>
      <c r="S86" s="185">
        <v>0.17</v>
      </c>
      <c r="T86" s="186">
        <f>S86*H86</f>
        <v>47.481000000000009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7" t="s">
        <v>141</v>
      </c>
      <c r="AT86" s="187" t="s">
        <v>136</v>
      </c>
      <c r="AU86" s="187" t="s">
        <v>85</v>
      </c>
      <c r="AY86" s="19" t="s">
        <v>134</v>
      </c>
      <c r="BE86" s="188">
        <f>IF(N86="základní",J86,0)</f>
        <v>0</v>
      </c>
      <c r="BF86" s="188">
        <f>IF(N86="snížená",J86,0)</f>
        <v>0</v>
      </c>
      <c r="BG86" s="188">
        <f>IF(N86="zákl. přenesená",J86,0)</f>
        <v>0</v>
      </c>
      <c r="BH86" s="188">
        <f>IF(N86="sníž. přenesená",J86,0)</f>
        <v>0</v>
      </c>
      <c r="BI86" s="188">
        <f>IF(N86="nulová",J86,0)</f>
        <v>0</v>
      </c>
      <c r="BJ86" s="19" t="s">
        <v>83</v>
      </c>
      <c r="BK86" s="188">
        <f>ROUND(I86*H86,2)</f>
        <v>0</v>
      </c>
      <c r="BL86" s="19" t="s">
        <v>141</v>
      </c>
      <c r="BM86" s="187" t="s">
        <v>142</v>
      </c>
    </row>
    <row r="87" spans="1:65" s="2" customFormat="1" ht="19.5">
      <c r="A87" s="36"/>
      <c r="B87" s="37"/>
      <c r="C87" s="38"/>
      <c r="D87" s="189" t="s">
        <v>143</v>
      </c>
      <c r="E87" s="38"/>
      <c r="F87" s="190" t="s">
        <v>144</v>
      </c>
      <c r="G87" s="38"/>
      <c r="H87" s="38"/>
      <c r="I87" s="191"/>
      <c r="J87" s="38"/>
      <c r="K87" s="38"/>
      <c r="L87" s="41"/>
      <c r="M87" s="192"/>
      <c r="N87" s="193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143</v>
      </c>
      <c r="AU87" s="19" t="s">
        <v>85</v>
      </c>
    </row>
    <row r="88" spans="1:65" s="2" customFormat="1">
      <c r="A88" s="36"/>
      <c r="B88" s="37"/>
      <c r="C88" s="38"/>
      <c r="D88" s="194" t="s">
        <v>145</v>
      </c>
      <c r="E88" s="38"/>
      <c r="F88" s="195" t="s">
        <v>146</v>
      </c>
      <c r="G88" s="38"/>
      <c r="H88" s="38"/>
      <c r="I88" s="191"/>
      <c r="J88" s="38"/>
      <c r="K88" s="38"/>
      <c r="L88" s="41"/>
      <c r="M88" s="192"/>
      <c r="N88" s="193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145</v>
      </c>
      <c r="AU88" s="19" t="s">
        <v>85</v>
      </c>
    </row>
    <row r="89" spans="1:65" s="13" customFormat="1">
      <c r="B89" s="196"/>
      <c r="C89" s="197"/>
      <c r="D89" s="189" t="s">
        <v>147</v>
      </c>
      <c r="E89" s="198" t="s">
        <v>19</v>
      </c>
      <c r="F89" s="199" t="s">
        <v>148</v>
      </c>
      <c r="G89" s="197"/>
      <c r="H89" s="200">
        <v>279.3</v>
      </c>
      <c r="I89" s="201"/>
      <c r="J89" s="197"/>
      <c r="K89" s="197"/>
      <c r="L89" s="202"/>
      <c r="M89" s="203"/>
      <c r="N89" s="204"/>
      <c r="O89" s="204"/>
      <c r="P89" s="204"/>
      <c r="Q89" s="204"/>
      <c r="R89" s="204"/>
      <c r="S89" s="204"/>
      <c r="T89" s="205"/>
      <c r="AT89" s="206" t="s">
        <v>147</v>
      </c>
      <c r="AU89" s="206" t="s">
        <v>85</v>
      </c>
      <c r="AV89" s="13" t="s">
        <v>85</v>
      </c>
      <c r="AW89" s="13" t="s">
        <v>34</v>
      </c>
      <c r="AX89" s="13" t="s">
        <v>83</v>
      </c>
      <c r="AY89" s="206" t="s">
        <v>134</v>
      </c>
    </row>
    <row r="90" spans="1:65" s="2" customFormat="1" ht="16.5" customHeight="1">
      <c r="A90" s="36"/>
      <c r="B90" s="37"/>
      <c r="C90" s="176" t="s">
        <v>85</v>
      </c>
      <c r="D90" s="176" t="s">
        <v>136</v>
      </c>
      <c r="E90" s="177" t="s">
        <v>149</v>
      </c>
      <c r="F90" s="178" t="s">
        <v>150</v>
      </c>
      <c r="G90" s="179" t="s">
        <v>139</v>
      </c>
      <c r="H90" s="180">
        <v>279.3</v>
      </c>
      <c r="I90" s="181"/>
      <c r="J90" s="182">
        <f>ROUND(I90*H90,2)</f>
        <v>0</v>
      </c>
      <c r="K90" s="178" t="s">
        <v>140</v>
      </c>
      <c r="L90" s="41"/>
      <c r="M90" s="183" t="s">
        <v>19</v>
      </c>
      <c r="N90" s="184" t="s">
        <v>46</v>
      </c>
      <c r="O90" s="66"/>
      <c r="P90" s="185">
        <f>O90*H90</f>
        <v>0</v>
      </c>
      <c r="Q90" s="185">
        <v>0</v>
      </c>
      <c r="R90" s="185">
        <f>Q90*H90</f>
        <v>0</v>
      </c>
      <c r="S90" s="185">
        <v>0.22</v>
      </c>
      <c r="T90" s="186">
        <f>S90*H90</f>
        <v>61.446000000000005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7" t="s">
        <v>141</v>
      </c>
      <c r="AT90" s="187" t="s">
        <v>136</v>
      </c>
      <c r="AU90" s="187" t="s">
        <v>85</v>
      </c>
      <c r="AY90" s="19" t="s">
        <v>134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19" t="s">
        <v>83</v>
      </c>
      <c r="BK90" s="188">
        <f>ROUND(I90*H90,2)</f>
        <v>0</v>
      </c>
      <c r="BL90" s="19" t="s">
        <v>141</v>
      </c>
      <c r="BM90" s="187" t="s">
        <v>151</v>
      </c>
    </row>
    <row r="91" spans="1:65" s="2" customFormat="1" ht="19.5">
      <c r="A91" s="36"/>
      <c r="B91" s="37"/>
      <c r="C91" s="38"/>
      <c r="D91" s="189" t="s">
        <v>143</v>
      </c>
      <c r="E91" s="38"/>
      <c r="F91" s="190" t="s">
        <v>152</v>
      </c>
      <c r="G91" s="38"/>
      <c r="H91" s="38"/>
      <c r="I91" s="191"/>
      <c r="J91" s="38"/>
      <c r="K91" s="38"/>
      <c r="L91" s="41"/>
      <c r="M91" s="192"/>
      <c r="N91" s="193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143</v>
      </c>
      <c r="AU91" s="19" t="s">
        <v>85</v>
      </c>
    </row>
    <row r="92" spans="1:65" s="2" customFormat="1">
      <c r="A92" s="36"/>
      <c r="B92" s="37"/>
      <c r="C92" s="38"/>
      <c r="D92" s="194" t="s">
        <v>145</v>
      </c>
      <c r="E92" s="38"/>
      <c r="F92" s="195" t="s">
        <v>153</v>
      </c>
      <c r="G92" s="38"/>
      <c r="H92" s="38"/>
      <c r="I92" s="191"/>
      <c r="J92" s="38"/>
      <c r="K92" s="38"/>
      <c r="L92" s="41"/>
      <c r="M92" s="192"/>
      <c r="N92" s="193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145</v>
      </c>
      <c r="AU92" s="19" t="s">
        <v>85</v>
      </c>
    </row>
    <row r="93" spans="1:65" s="2" customFormat="1" ht="16.5" customHeight="1">
      <c r="A93" s="36"/>
      <c r="B93" s="37"/>
      <c r="C93" s="176" t="s">
        <v>154</v>
      </c>
      <c r="D93" s="176" t="s">
        <v>136</v>
      </c>
      <c r="E93" s="177" t="s">
        <v>155</v>
      </c>
      <c r="F93" s="178" t="s">
        <v>156</v>
      </c>
      <c r="G93" s="179" t="s">
        <v>157</v>
      </c>
      <c r="H93" s="180">
        <v>72.709999999999994</v>
      </c>
      <c r="I93" s="181"/>
      <c r="J93" s="182">
        <f>ROUND(I93*H93,2)</f>
        <v>0</v>
      </c>
      <c r="K93" s="178" t="s">
        <v>140</v>
      </c>
      <c r="L93" s="41"/>
      <c r="M93" s="183" t="s">
        <v>19</v>
      </c>
      <c r="N93" s="184" t="s">
        <v>46</v>
      </c>
      <c r="O93" s="66"/>
      <c r="P93" s="185">
        <f>O93*H93</f>
        <v>0</v>
      </c>
      <c r="Q93" s="185">
        <v>0</v>
      </c>
      <c r="R93" s="185">
        <f>Q93*H93</f>
        <v>0</v>
      </c>
      <c r="S93" s="185">
        <v>0</v>
      </c>
      <c r="T93" s="186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7" t="s">
        <v>141</v>
      </c>
      <c r="AT93" s="187" t="s">
        <v>136</v>
      </c>
      <c r="AU93" s="187" t="s">
        <v>85</v>
      </c>
      <c r="AY93" s="19" t="s">
        <v>134</v>
      </c>
      <c r="BE93" s="188">
        <f>IF(N93="základní",J93,0)</f>
        <v>0</v>
      </c>
      <c r="BF93" s="188">
        <f>IF(N93="snížená",J93,0)</f>
        <v>0</v>
      </c>
      <c r="BG93" s="188">
        <f>IF(N93="zákl. přenesená",J93,0)</f>
        <v>0</v>
      </c>
      <c r="BH93" s="188">
        <f>IF(N93="sníž. přenesená",J93,0)</f>
        <v>0</v>
      </c>
      <c r="BI93" s="188">
        <f>IF(N93="nulová",J93,0)</f>
        <v>0</v>
      </c>
      <c r="BJ93" s="19" t="s">
        <v>83</v>
      </c>
      <c r="BK93" s="188">
        <f>ROUND(I93*H93,2)</f>
        <v>0</v>
      </c>
      <c r="BL93" s="19" t="s">
        <v>141</v>
      </c>
      <c r="BM93" s="187" t="s">
        <v>158</v>
      </c>
    </row>
    <row r="94" spans="1:65" s="2" customFormat="1" ht="19.5">
      <c r="A94" s="36"/>
      <c r="B94" s="37"/>
      <c r="C94" s="38"/>
      <c r="D94" s="189" t="s">
        <v>143</v>
      </c>
      <c r="E94" s="38"/>
      <c r="F94" s="190" t="s">
        <v>159</v>
      </c>
      <c r="G94" s="38"/>
      <c r="H94" s="38"/>
      <c r="I94" s="191"/>
      <c r="J94" s="38"/>
      <c r="K94" s="38"/>
      <c r="L94" s="41"/>
      <c r="M94" s="192"/>
      <c r="N94" s="193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143</v>
      </c>
      <c r="AU94" s="19" t="s">
        <v>85</v>
      </c>
    </row>
    <row r="95" spans="1:65" s="2" customFormat="1">
      <c r="A95" s="36"/>
      <c r="B95" s="37"/>
      <c r="C95" s="38"/>
      <c r="D95" s="194" t="s">
        <v>145</v>
      </c>
      <c r="E95" s="38"/>
      <c r="F95" s="195" t="s">
        <v>160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145</v>
      </c>
      <c r="AU95" s="19" t="s">
        <v>85</v>
      </c>
    </row>
    <row r="96" spans="1:65" s="14" customFormat="1">
      <c r="B96" s="207"/>
      <c r="C96" s="208"/>
      <c r="D96" s="189" t="s">
        <v>147</v>
      </c>
      <c r="E96" s="209" t="s">
        <v>19</v>
      </c>
      <c r="F96" s="210" t="s">
        <v>161</v>
      </c>
      <c r="G96" s="208"/>
      <c r="H96" s="209" t="s">
        <v>19</v>
      </c>
      <c r="I96" s="211"/>
      <c r="J96" s="208"/>
      <c r="K96" s="208"/>
      <c r="L96" s="212"/>
      <c r="M96" s="213"/>
      <c r="N96" s="214"/>
      <c r="O96" s="214"/>
      <c r="P96" s="214"/>
      <c r="Q96" s="214"/>
      <c r="R96" s="214"/>
      <c r="S96" s="214"/>
      <c r="T96" s="215"/>
      <c r="AT96" s="216" t="s">
        <v>147</v>
      </c>
      <c r="AU96" s="216" t="s">
        <v>85</v>
      </c>
      <c r="AV96" s="14" t="s">
        <v>83</v>
      </c>
      <c r="AW96" s="14" t="s">
        <v>34</v>
      </c>
      <c r="AX96" s="14" t="s">
        <v>75</v>
      </c>
      <c r="AY96" s="216" t="s">
        <v>134</v>
      </c>
    </row>
    <row r="97" spans="1:65" s="13" customFormat="1">
      <c r="B97" s="196"/>
      <c r="C97" s="197"/>
      <c r="D97" s="189" t="s">
        <v>147</v>
      </c>
      <c r="E97" s="198" t="s">
        <v>19</v>
      </c>
      <c r="F97" s="199" t="s">
        <v>162</v>
      </c>
      <c r="G97" s="197"/>
      <c r="H97" s="200">
        <v>6.2190000000000003</v>
      </c>
      <c r="I97" s="201"/>
      <c r="J97" s="197"/>
      <c r="K97" s="197"/>
      <c r="L97" s="202"/>
      <c r="M97" s="203"/>
      <c r="N97" s="204"/>
      <c r="O97" s="204"/>
      <c r="P97" s="204"/>
      <c r="Q97" s="204"/>
      <c r="R97" s="204"/>
      <c r="S97" s="204"/>
      <c r="T97" s="205"/>
      <c r="AT97" s="206" t="s">
        <v>147</v>
      </c>
      <c r="AU97" s="206" t="s">
        <v>85</v>
      </c>
      <c r="AV97" s="13" t="s">
        <v>85</v>
      </c>
      <c r="AW97" s="13" t="s">
        <v>34</v>
      </c>
      <c r="AX97" s="13" t="s">
        <v>75</v>
      </c>
      <c r="AY97" s="206" t="s">
        <v>134</v>
      </c>
    </row>
    <row r="98" spans="1:65" s="13" customFormat="1">
      <c r="B98" s="196"/>
      <c r="C98" s="197"/>
      <c r="D98" s="189" t="s">
        <v>147</v>
      </c>
      <c r="E98" s="198" t="s">
        <v>19</v>
      </c>
      <c r="F98" s="199" t="s">
        <v>163</v>
      </c>
      <c r="G98" s="197"/>
      <c r="H98" s="200">
        <v>7.85</v>
      </c>
      <c r="I98" s="201"/>
      <c r="J98" s="197"/>
      <c r="K98" s="197"/>
      <c r="L98" s="202"/>
      <c r="M98" s="203"/>
      <c r="N98" s="204"/>
      <c r="O98" s="204"/>
      <c r="P98" s="204"/>
      <c r="Q98" s="204"/>
      <c r="R98" s="204"/>
      <c r="S98" s="204"/>
      <c r="T98" s="205"/>
      <c r="AT98" s="206" t="s">
        <v>147</v>
      </c>
      <c r="AU98" s="206" t="s">
        <v>85</v>
      </c>
      <c r="AV98" s="13" t="s">
        <v>85</v>
      </c>
      <c r="AW98" s="13" t="s">
        <v>34</v>
      </c>
      <c r="AX98" s="13" t="s">
        <v>75</v>
      </c>
      <c r="AY98" s="206" t="s">
        <v>134</v>
      </c>
    </row>
    <row r="99" spans="1:65" s="13" customFormat="1">
      <c r="B99" s="196"/>
      <c r="C99" s="197"/>
      <c r="D99" s="189" t="s">
        <v>147</v>
      </c>
      <c r="E99" s="198" t="s">
        <v>19</v>
      </c>
      <c r="F99" s="199" t="s">
        <v>164</v>
      </c>
      <c r="G99" s="197"/>
      <c r="H99" s="200">
        <v>8.625</v>
      </c>
      <c r="I99" s="201"/>
      <c r="J99" s="197"/>
      <c r="K99" s="197"/>
      <c r="L99" s="202"/>
      <c r="M99" s="203"/>
      <c r="N99" s="204"/>
      <c r="O99" s="204"/>
      <c r="P99" s="204"/>
      <c r="Q99" s="204"/>
      <c r="R99" s="204"/>
      <c r="S99" s="204"/>
      <c r="T99" s="205"/>
      <c r="AT99" s="206" t="s">
        <v>147</v>
      </c>
      <c r="AU99" s="206" t="s">
        <v>85</v>
      </c>
      <c r="AV99" s="13" t="s">
        <v>85</v>
      </c>
      <c r="AW99" s="13" t="s">
        <v>34</v>
      </c>
      <c r="AX99" s="13" t="s">
        <v>75</v>
      </c>
      <c r="AY99" s="206" t="s">
        <v>134</v>
      </c>
    </row>
    <row r="100" spans="1:65" s="13" customFormat="1">
      <c r="B100" s="196"/>
      <c r="C100" s="197"/>
      <c r="D100" s="189" t="s">
        <v>147</v>
      </c>
      <c r="E100" s="198" t="s">
        <v>19</v>
      </c>
      <c r="F100" s="199" t="s">
        <v>165</v>
      </c>
      <c r="G100" s="197"/>
      <c r="H100" s="200">
        <v>12.188000000000001</v>
      </c>
      <c r="I100" s="201"/>
      <c r="J100" s="197"/>
      <c r="K100" s="197"/>
      <c r="L100" s="202"/>
      <c r="M100" s="203"/>
      <c r="N100" s="204"/>
      <c r="O100" s="204"/>
      <c r="P100" s="204"/>
      <c r="Q100" s="204"/>
      <c r="R100" s="204"/>
      <c r="S100" s="204"/>
      <c r="T100" s="205"/>
      <c r="AT100" s="206" t="s">
        <v>147</v>
      </c>
      <c r="AU100" s="206" t="s">
        <v>85</v>
      </c>
      <c r="AV100" s="13" t="s">
        <v>85</v>
      </c>
      <c r="AW100" s="13" t="s">
        <v>34</v>
      </c>
      <c r="AX100" s="13" t="s">
        <v>75</v>
      </c>
      <c r="AY100" s="206" t="s">
        <v>134</v>
      </c>
    </row>
    <row r="101" spans="1:65" s="13" customFormat="1">
      <c r="B101" s="196"/>
      <c r="C101" s="197"/>
      <c r="D101" s="189" t="s">
        <v>147</v>
      </c>
      <c r="E101" s="198" t="s">
        <v>19</v>
      </c>
      <c r="F101" s="199" t="s">
        <v>166</v>
      </c>
      <c r="G101" s="197"/>
      <c r="H101" s="200">
        <v>17.175000000000001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5"/>
      <c r="AT101" s="206" t="s">
        <v>147</v>
      </c>
      <c r="AU101" s="206" t="s">
        <v>85</v>
      </c>
      <c r="AV101" s="13" t="s">
        <v>85</v>
      </c>
      <c r="AW101" s="13" t="s">
        <v>34</v>
      </c>
      <c r="AX101" s="13" t="s">
        <v>75</v>
      </c>
      <c r="AY101" s="206" t="s">
        <v>134</v>
      </c>
    </row>
    <row r="102" spans="1:65" s="13" customFormat="1">
      <c r="B102" s="196"/>
      <c r="C102" s="197"/>
      <c r="D102" s="189" t="s">
        <v>147</v>
      </c>
      <c r="E102" s="198" t="s">
        <v>19</v>
      </c>
      <c r="F102" s="199" t="s">
        <v>167</v>
      </c>
      <c r="G102" s="197"/>
      <c r="H102" s="200">
        <v>20.652999999999999</v>
      </c>
      <c r="I102" s="201"/>
      <c r="J102" s="197"/>
      <c r="K102" s="197"/>
      <c r="L102" s="202"/>
      <c r="M102" s="203"/>
      <c r="N102" s="204"/>
      <c r="O102" s="204"/>
      <c r="P102" s="204"/>
      <c r="Q102" s="204"/>
      <c r="R102" s="204"/>
      <c r="S102" s="204"/>
      <c r="T102" s="205"/>
      <c r="AT102" s="206" t="s">
        <v>147</v>
      </c>
      <c r="AU102" s="206" t="s">
        <v>85</v>
      </c>
      <c r="AV102" s="13" t="s">
        <v>85</v>
      </c>
      <c r="AW102" s="13" t="s">
        <v>34</v>
      </c>
      <c r="AX102" s="13" t="s">
        <v>75</v>
      </c>
      <c r="AY102" s="206" t="s">
        <v>134</v>
      </c>
    </row>
    <row r="103" spans="1:65" s="15" customFormat="1">
      <c r="B103" s="217"/>
      <c r="C103" s="218"/>
      <c r="D103" s="189" t="s">
        <v>147</v>
      </c>
      <c r="E103" s="219" t="s">
        <v>19</v>
      </c>
      <c r="F103" s="220" t="s">
        <v>168</v>
      </c>
      <c r="G103" s="218"/>
      <c r="H103" s="221">
        <v>72.710000000000008</v>
      </c>
      <c r="I103" s="222"/>
      <c r="J103" s="218"/>
      <c r="K103" s="218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147</v>
      </c>
      <c r="AU103" s="227" t="s">
        <v>85</v>
      </c>
      <c r="AV103" s="15" t="s">
        <v>141</v>
      </c>
      <c r="AW103" s="15" t="s">
        <v>34</v>
      </c>
      <c r="AX103" s="15" t="s">
        <v>83</v>
      </c>
      <c r="AY103" s="227" t="s">
        <v>134</v>
      </c>
    </row>
    <row r="104" spans="1:65" s="2" customFormat="1" ht="16.5" customHeight="1">
      <c r="A104" s="36"/>
      <c r="B104" s="37"/>
      <c r="C104" s="176" t="s">
        <v>141</v>
      </c>
      <c r="D104" s="176" t="s">
        <v>136</v>
      </c>
      <c r="E104" s="177" t="s">
        <v>169</v>
      </c>
      <c r="F104" s="178" t="s">
        <v>170</v>
      </c>
      <c r="G104" s="179" t="s">
        <v>157</v>
      </c>
      <c r="H104" s="180">
        <v>72.709999999999994</v>
      </c>
      <c r="I104" s="181"/>
      <c r="J104" s="182">
        <f>ROUND(I104*H104,2)</f>
        <v>0</v>
      </c>
      <c r="K104" s="178" t="s">
        <v>140</v>
      </c>
      <c r="L104" s="41"/>
      <c r="M104" s="183" t="s">
        <v>19</v>
      </c>
      <c r="N104" s="184" t="s">
        <v>46</v>
      </c>
      <c r="O104" s="66"/>
      <c r="P104" s="185">
        <f>O104*H104</f>
        <v>0</v>
      </c>
      <c r="Q104" s="185">
        <v>0</v>
      </c>
      <c r="R104" s="185">
        <f>Q104*H104</f>
        <v>0</v>
      </c>
      <c r="S104" s="185">
        <v>0</v>
      </c>
      <c r="T104" s="186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7" t="s">
        <v>141</v>
      </c>
      <c r="AT104" s="187" t="s">
        <v>136</v>
      </c>
      <c r="AU104" s="187" t="s">
        <v>85</v>
      </c>
      <c r="AY104" s="19" t="s">
        <v>134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19" t="s">
        <v>83</v>
      </c>
      <c r="BK104" s="188">
        <f>ROUND(I104*H104,2)</f>
        <v>0</v>
      </c>
      <c r="BL104" s="19" t="s">
        <v>141</v>
      </c>
      <c r="BM104" s="187" t="s">
        <v>171</v>
      </c>
    </row>
    <row r="105" spans="1:65" s="2" customFormat="1" ht="19.5">
      <c r="A105" s="36"/>
      <c r="B105" s="37"/>
      <c r="C105" s="38"/>
      <c r="D105" s="189" t="s">
        <v>143</v>
      </c>
      <c r="E105" s="38"/>
      <c r="F105" s="190" t="s">
        <v>172</v>
      </c>
      <c r="G105" s="38"/>
      <c r="H105" s="38"/>
      <c r="I105" s="191"/>
      <c r="J105" s="38"/>
      <c r="K105" s="38"/>
      <c r="L105" s="41"/>
      <c r="M105" s="192"/>
      <c r="N105" s="193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143</v>
      </c>
      <c r="AU105" s="19" t="s">
        <v>85</v>
      </c>
    </row>
    <row r="106" spans="1:65" s="2" customFormat="1">
      <c r="A106" s="36"/>
      <c r="B106" s="37"/>
      <c r="C106" s="38"/>
      <c r="D106" s="194" t="s">
        <v>145</v>
      </c>
      <c r="E106" s="38"/>
      <c r="F106" s="195" t="s">
        <v>173</v>
      </c>
      <c r="G106" s="38"/>
      <c r="H106" s="38"/>
      <c r="I106" s="191"/>
      <c r="J106" s="38"/>
      <c r="K106" s="38"/>
      <c r="L106" s="41"/>
      <c r="M106" s="192"/>
      <c r="N106" s="193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145</v>
      </c>
      <c r="AU106" s="19" t="s">
        <v>85</v>
      </c>
    </row>
    <row r="107" spans="1:65" s="2" customFormat="1" ht="21.75" customHeight="1">
      <c r="A107" s="36"/>
      <c r="B107" s="37"/>
      <c r="C107" s="176" t="s">
        <v>174</v>
      </c>
      <c r="D107" s="176" t="s">
        <v>136</v>
      </c>
      <c r="E107" s="177" t="s">
        <v>175</v>
      </c>
      <c r="F107" s="178" t="s">
        <v>176</v>
      </c>
      <c r="G107" s="179" t="s">
        <v>157</v>
      </c>
      <c r="H107" s="180">
        <v>72.709999999999994</v>
      </c>
      <c r="I107" s="181"/>
      <c r="J107" s="182">
        <f>ROUND(I107*H107,2)</f>
        <v>0</v>
      </c>
      <c r="K107" s="178" t="s">
        <v>140</v>
      </c>
      <c r="L107" s="41"/>
      <c r="M107" s="183" t="s">
        <v>19</v>
      </c>
      <c r="N107" s="184" t="s">
        <v>46</v>
      </c>
      <c r="O107" s="66"/>
      <c r="P107" s="185">
        <f>O107*H107</f>
        <v>0</v>
      </c>
      <c r="Q107" s="185">
        <v>0</v>
      </c>
      <c r="R107" s="185">
        <f>Q107*H107</f>
        <v>0</v>
      </c>
      <c r="S107" s="185">
        <v>0</v>
      </c>
      <c r="T107" s="186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7" t="s">
        <v>141</v>
      </c>
      <c r="AT107" s="187" t="s">
        <v>136</v>
      </c>
      <c r="AU107" s="187" t="s">
        <v>85</v>
      </c>
      <c r="AY107" s="19" t="s">
        <v>134</v>
      </c>
      <c r="BE107" s="188">
        <f>IF(N107="základní",J107,0)</f>
        <v>0</v>
      </c>
      <c r="BF107" s="188">
        <f>IF(N107="snížená",J107,0)</f>
        <v>0</v>
      </c>
      <c r="BG107" s="188">
        <f>IF(N107="zákl. přenesená",J107,0)</f>
        <v>0</v>
      </c>
      <c r="BH107" s="188">
        <f>IF(N107="sníž. přenesená",J107,0)</f>
        <v>0</v>
      </c>
      <c r="BI107" s="188">
        <f>IF(N107="nulová",J107,0)</f>
        <v>0</v>
      </c>
      <c r="BJ107" s="19" t="s">
        <v>83</v>
      </c>
      <c r="BK107" s="188">
        <f>ROUND(I107*H107,2)</f>
        <v>0</v>
      </c>
      <c r="BL107" s="19" t="s">
        <v>141</v>
      </c>
      <c r="BM107" s="187" t="s">
        <v>177</v>
      </c>
    </row>
    <row r="108" spans="1:65" s="2" customFormat="1" ht="19.5">
      <c r="A108" s="36"/>
      <c r="B108" s="37"/>
      <c r="C108" s="38"/>
      <c r="D108" s="189" t="s">
        <v>143</v>
      </c>
      <c r="E108" s="38"/>
      <c r="F108" s="190" t="s">
        <v>178</v>
      </c>
      <c r="G108" s="38"/>
      <c r="H108" s="38"/>
      <c r="I108" s="191"/>
      <c r="J108" s="38"/>
      <c r="K108" s="38"/>
      <c r="L108" s="41"/>
      <c r="M108" s="192"/>
      <c r="N108" s="193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143</v>
      </c>
      <c r="AU108" s="19" t="s">
        <v>85</v>
      </c>
    </row>
    <row r="109" spans="1:65" s="2" customFormat="1">
      <c r="A109" s="36"/>
      <c r="B109" s="37"/>
      <c r="C109" s="38"/>
      <c r="D109" s="194" t="s">
        <v>145</v>
      </c>
      <c r="E109" s="38"/>
      <c r="F109" s="195" t="s">
        <v>179</v>
      </c>
      <c r="G109" s="38"/>
      <c r="H109" s="38"/>
      <c r="I109" s="191"/>
      <c r="J109" s="38"/>
      <c r="K109" s="38"/>
      <c r="L109" s="41"/>
      <c r="M109" s="192"/>
      <c r="N109" s="193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145</v>
      </c>
      <c r="AU109" s="19" t="s">
        <v>85</v>
      </c>
    </row>
    <row r="110" spans="1:65" s="2" customFormat="1" ht="24.2" customHeight="1">
      <c r="A110" s="36"/>
      <c r="B110" s="37"/>
      <c r="C110" s="176" t="s">
        <v>180</v>
      </c>
      <c r="D110" s="176" t="s">
        <v>136</v>
      </c>
      <c r="E110" s="177" t="s">
        <v>181</v>
      </c>
      <c r="F110" s="178" t="s">
        <v>182</v>
      </c>
      <c r="G110" s="179" t="s">
        <v>157</v>
      </c>
      <c r="H110" s="180">
        <v>3053.82</v>
      </c>
      <c r="I110" s="181"/>
      <c r="J110" s="182">
        <f>ROUND(I110*H110,2)</f>
        <v>0</v>
      </c>
      <c r="K110" s="178" t="s">
        <v>140</v>
      </c>
      <c r="L110" s="41"/>
      <c r="M110" s="183" t="s">
        <v>19</v>
      </c>
      <c r="N110" s="184" t="s">
        <v>46</v>
      </c>
      <c r="O110" s="66"/>
      <c r="P110" s="185">
        <f>O110*H110</f>
        <v>0</v>
      </c>
      <c r="Q110" s="185">
        <v>0</v>
      </c>
      <c r="R110" s="185">
        <f>Q110*H110</f>
        <v>0</v>
      </c>
      <c r="S110" s="185">
        <v>0</v>
      </c>
      <c r="T110" s="186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7" t="s">
        <v>141</v>
      </c>
      <c r="AT110" s="187" t="s">
        <v>136</v>
      </c>
      <c r="AU110" s="187" t="s">
        <v>85</v>
      </c>
      <c r="AY110" s="19" t="s">
        <v>134</v>
      </c>
      <c r="BE110" s="188">
        <f>IF(N110="základní",J110,0)</f>
        <v>0</v>
      </c>
      <c r="BF110" s="188">
        <f>IF(N110="snížená",J110,0)</f>
        <v>0</v>
      </c>
      <c r="BG110" s="188">
        <f>IF(N110="zákl. přenesená",J110,0)</f>
        <v>0</v>
      </c>
      <c r="BH110" s="188">
        <f>IF(N110="sníž. přenesená",J110,0)</f>
        <v>0</v>
      </c>
      <c r="BI110" s="188">
        <f>IF(N110="nulová",J110,0)</f>
        <v>0</v>
      </c>
      <c r="BJ110" s="19" t="s">
        <v>83</v>
      </c>
      <c r="BK110" s="188">
        <f>ROUND(I110*H110,2)</f>
        <v>0</v>
      </c>
      <c r="BL110" s="19" t="s">
        <v>141</v>
      </c>
      <c r="BM110" s="187" t="s">
        <v>183</v>
      </c>
    </row>
    <row r="111" spans="1:65" s="2" customFormat="1" ht="19.5">
      <c r="A111" s="36"/>
      <c r="B111" s="37"/>
      <c r="C111" s="38"/>
      <c r="D111" s="189" t="s">
        <v>143</v>
      </c>
      <c r="E111" s="38"/>
      <c r="F111" s="190" t="s">
        <v>184</v>
      </c>
      <c r="G111" s="38"/>
      <c r="H111" s="38"/>
      <c r="I111" s="191"/>
      <c r="J111" s="38"/>
      <c r="K111" s="38"/>
      <c r="L111" s="41"/>
      <c r="M111" s="192"/>
      <c r="N111" s="193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143</v>
      </c>
      <c r="AU111" s="19" t="s">
        <v>85</v>
      </c>
    </row>
    <row r="112" spans="1:65" s="2" customFormat="1">
      <c r="A112" s="36"/>
      <c r="B112" s="37"/>
      <c r="C112" s="38"/>
      <c r="D112" s="194" t="s">
        <v>145</v>
      </c>
      <c r="E112" s="38"/>
      <c r="F112" s="195" t="s">
        <v>185</v>
      </c>
      <c r="G112" s="38"/>
      <c r="H112" s="38"/>
      <c r="I112" s="191"/>
      <c r="J112" s="38"/>
      <c r="K112" s="38"/>
      <c r="L112" s="41"/>
      <c r="M112" s="192"/>
      <c r="N112" s="193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145</v>
      </c>
      <c r="AU112" s="19" t="s">
        <v>85</v>
      </c>
    </row>
    <row r="113" spans="1:65" s="13" customFormat="1">
      <c r="B113" s="196"/>
      <c r="C113" s="197"/>
      <c r="D113" s="189" t="s">
        <v>147</v>
      </c>
      <c r="E113" s="197"/>
      <c r="F113" s="199" t="s">
        <v>186</v>
      </c>
      <c r="G113" s="197"/>
      <c r="H113" s="200">
        <v>3053.82</v>
      </c>
      <c r="I113" s="201"/>
      <c r="J113" s="197"/>
      <c r="K113" s="197"/>
      <c r="L113" s="202"/>
      <c r="M113" s="203"/>
      <c r="N113" s="204"/>
      <c r="O113" s="204"/>
      <c r="P113" s="204"/>
      <c r="Q113" s="204"/>
      <c r="R113" s="204"/>
      <c r="S113" s="204"/>
      <c r="T113" s="205"/>
      <c r="AT113" s="206" t="s">
        <v>147</v>
      </c>
      <c r="AU113" s="206" t="s">
        <v>85</v>
      </c>
      <c r="AV113" s="13" t="s">
        <v>85</v>
      </c>
      <c r="AW113" s="13" t="s">
        <v>4</v>
      </c>
      <c r="AX113" s="13" t="s">
        <v>83</v>
      </c>
      <c r="AY113" s="206" t="s">
        <v>134</v>
      </c>
    </row>
    <row r="114" spans="1:65" s="2" customFormat="1" ht="16.5" customHeight="1">
      <c r="A114" s="36"/>
      <c r="B114" s="37"/>
      <c r="C114" s="176" t="s">
        <v>187</v>
      </c>
      <c r="D114" s="176" t="s">
        <v>136</v>
      </c>
      <c r="E114" s="177" t="s">
        <v>188</v>
      </c>
      <c r="F114" s="178" t="s">
        <v>189</v>
      </c>
      <c r="G114" s="179" t="s">
        <v>157</v>
      </c>
      <c r="H114" s="180">
        <v>72.709999999999994</v>
      </c>
      <c r="I114" s="181"/>
      <c r="J114" s="182">
        <f>ROUND(I114*H114,2)</f>
        <v>0</v>
      </c>
      <c r="K114" s="178" t="s">
        <v>140</v>
      </c>
      <c r="L114" s="41"/>
      <c r="M114" s="183" t="s">
        <v>19</v>
      </c>
      <c r="N114" s="184" t="s">
        <v>46</v>
      </c>
      <c r="O114" s="66"/>
      <c r="P114" s="185">
        <f>O114*H114</f>
        <v>0</v>
      </c>
      <c r="Q114" s="185">
        <v>0</v>
      </c>
      <c r="R114" s="185">
        <f>Q114*H114</f>
        <v>0</v>
      </c>
      <c r="S114" s="185">
        <v>0</v>
      </c>
      <c r="T114" s="186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7" t="s">
        <v>141</v>
      </c>
      <c r="AT114" s="187" t="s">
        <v>136</v>
      </c>
      <c r="AU114" s="187" t="s">
        <v>85</v>
      </c>
      <c r="AY114" s="19" t="s">
        <v>134</v>
      </c>
      <c r="BE114" s="188">
        <f>IF(N114="základní",J114,0)</f>
        <v>0</v>
      </c>
      <c r="BF114" s="188">
        <f>IF(N114="snížená",J114,0)</f>
        <v>0</v>
      </c>
      <c r="BG114" s="188">
        <f>IF(N114="zákl. přenesená",J114,0)</f>
        <v>0</v>
      </c>
      <c r="BH114" s="188">
        <f>IF(N114="sníž. přenesená",J114,0)</f>
        <v>0</v>
      </c>
      <c r="BI114" s="188">
        <f>IF(N114="nulová",J114,0)</f>
        <v>0</v>
      </c>
      <c r="BJ114" s="19" t="s">
        <v>83</v>
      </c>
      <c r="BK114" s="188">
        <f>ROUND(I114*H114,2)</f>
        <v>0</v>
      </c>
      <c r="BL114" s="19" t="s">
        <v>141</v>
      </c>
      <c r="BM114" s="187" t="s">
        <v>190</v>
      </c>
    </row>
    <row r="115" spans="1:65" s="2" customFormat="1" ht="19.5">
      <c r="A115" s="36"/>
      <c r="B115" s="37"/>
      <c r="C115" s="38"/>
      <c r="D115" s="189" t="s">
        <v>143</v>
      </c>
      <c r="E115" s="38"/>
      <c r="F115" s="190" t="s">
        <v>191</v>
      </c>
      <c r="G115" s="38"/>
      <c r="H115" s="38"/>
      <c r="I115" s="191"/>
      <c r="J115" s="38"/>
      <c r="K115" s="38"/>
      <c r="L115" s="41"/>
      <c r="M115" s="192"/>
      <c r="N115" s="193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143</v>
      </c>
      <c r="AU115" s="19" t="s">
        <v>85</v>
      </c>
    </row>
    <row r="116" spans="1:65" s="2" customFormat="1">
      <c r="A116" s="36"/>
      <c r="B116" s="37"/>
      <c r="C116" s="38"/>
      <c r="D116" s="194" t="s">
        <v>145</v>
      </c>
      <c r="E116" s="38"/>
      <c r="F116" s="195" t="s">
        <v>192</v>
      </c>
      <c r="G116" s="38"/>
      <c r="H116" s="38"/>
      <c r="I116" s="191"/>
      <c r="J116" s="38"/>
      <c r="K116" s="38"/>
      <c r="L116" s="41"/>
      <c r="M116" s="192"/>
      <c r="N116" s="193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145</v>
      </c>
      <c r="AU116" s="19" t="s">
        <v>85</v>
      </c>
    </row>
    <row r="117" spans="1:65" s="2" customFormat="1" ht="16.5" customHeight="1">
      <c r="A117" s="36"/>
      <c r="B117" s="37"/>
      <c r="C117" s="176" t="s">
        <v>193</v>
      </c>
      <c r="D117" s="176" t="s">
        <v>136</v>
      </c>
      <c r="E117" s="177" t="s">
        <v>194</v>
      </c>
      <c r="F117" s="178" t="s">
        <v>195</v>
      </c>
      <c r="G117" s="179" t="s">
        <v>196</v>
      </c>
      <c r="H117" s="180">
        <v>123.607</v>
      </c>
      <c r="I117" s="181"/>
      <c r="J117" s="182">
        <f>ROUND(I117*H117,2)</f>
        <v>0</v>
      </c>
      <c r="K117" s="178" t="s">
        <v>197</v>
      </c>
      <c r="L117" s="41"/>
      <c r="M117" s="183" t="s">
        <v>19</v>
      </c>
      <c r="N117" s="184" t="s">
        <v>46</v>
      </c>
      <c r="O117" s="66"/>
      <c r="P117" s="185">
        <f>O117*H117</f>
        <v>0</v>
      </c>
      <c r="Q117" s="185">
        <v>0</v>
      </c>
      <c r="R117" s="185">
        <f>Q117*H117</f>
        <v>0</v>
      </c>
      <c r="S117" s="185">
        <v>0</v>
      </c>
      <c r="T117" s="186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7" t="s">
        <v>141</v>
      </c>
      <c r="AT117" s="187" t="s">
        <v>136</v>
      </c>
      <c r="AU117" s="187" t="s">
        <v>85</v>
      </c>
      <c r="AY117" s="19" t="s">
        <v>134</v>
      </c>
      <c r="BE117" s="188">
        <f>IF(N117="základní",J117,0)</f>
        <v>0</v>
      </c>
      <c r="BF117" s="188">
        <f>IF(N117="snížená",J117,0)</f>
        <v>0</v>
      </c>
      <c r="BG117" s="188">
        <f>IF(N117="zákl. přenesená",J117,0)</f>
        <v>0</v>
      </c>
      <c r="BH117" s="188">
        <f>IF(N117="sníž. přenesená",J117,0)</f>
        <v>0</v>
      </c>
      <c r="BI117" s="188">
        <f>IF(N117="nulová",J117,0)</f>
        <v>0</v>
      </c>
      <c r="BJ117" s="19" t="s">
        <v>83</v>
      </c>
      <c r="BK117" s="188">
        <f>ROUND(I117*H117,2)</f>
        <v>0</v>
      </c>
      <c r="BL117" s="19" t="s">
        <v>141</v>
      </c>
      <c r="BM117" s="187" t="s">
        <v>198</v>
      </c>
    </row>
    <row r="118" spans="1:65" s="2" customFormat="1">
      <c r="A118" s="36"/>
      <c r="B118" s="37"/>
      <c r="C118" s="38"/>
      <c r="D118" s="189" t="s">
        <v>143</v>
      </c>
      <c r="E118" s="38"/>
      <c r="F118" s="190" t="s">
        <v>195</v>
      </c>
      <c r="G118" s="38"/>
      <c r="H118" s="38"/>
      <c r="I118" s="191"/>
      <c r="J118" s="38"/>
      <c r="K118" s="38"/>
      <c r="L118" s="41"/>
      <c r="M118" s="192"/>
      <c r="N118" s="193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143</v>
      </c>
      <c r="AU118" s="19" t="s">
        <v>85</v>
      </c>
    </row>
    <row r="119" spans="1:65" s="13" customFormat="1">
      <c r="B119" s="196"/>
      <c r="C119" s="197"/>
      <c r="D119" s="189" t="s">
        <v>147</v>
      </c>
      <c r="E119" s="197"/>
      <c r="F119" s="199" t="s">
        <v>199</v>
      </c>
      <c r="G119" s="197"/>
      <c r="H119" s="200">
        <v>123.607</v>
      </c>
      <c r="I119" s="201"/>
      <c r="J119" s="197"/>
      <c r="K119" s="197"/>
      <c r="L119" s="202"/>
      <c r="M119" s="203"/>
      <c r="N119" s="204"/>
      <c r="O119" s="204"/>
      <c r="P119" s="204"/>
      <c r="Q119" s="204"/>
      <c r="R119" s="204"/>
      <c r="S119" s="204"/>
      <c r="T119" s="205"/>
      <c r="AT119" s="206" t="s">
        <v>147</v>
      </c>
      <c r="AU119" s="206" t="s">
        <v>85</v>
      </c>
      <c r="AV119" s="13" t="s">
        <v>85</v>
      </c>
      <c r="AW119" s="13" t="s">
        <v>4</v>
      </c>
      <c r="AX119" s="13" t="s">
        <v>83</v>
      </c>
      <c r="AY119" s="206" t="s">
        <v>134</v>
      </c>
    </row>
    <row r="120" spans="1:65" s="12" customFormat="1" ht="22.9" customHeight="1">
      <c r="B120" s="160"/>
      <c r="C120" s="161"/>
      <c r="D120" s="162" t="s">
        <v>74</v>
      </c>
      <c r="E120" s="174" t="s">
        <v>200</v>
      </c>
      <c r="F120" s="174" t="s">
        <v>201</v>
      </c>
      <c r="G120" s="161"/>
      <c r="H120" s="161"/>
      <c r="I120" s="164"/>
      <c r="J120" s="175">
        <f>BK120</f>
        <v>0</v>
      </c>
      <c r="K120" s="161"/>
      <c r="L120" s="166"/>
      <c r="M120" s="167"/>
      <c r="N120" s="168"/>
      <c r="O120" s="168"/>
      <c r="P120" s="169">
        <f>SUM(P121:P139)</f>
        <v>0</v>
      </c>
      <c r="Q120" s="168"/>
      <c r="R120" s="169">
        <f>SUM(R121:R139)</f>
        <v>0</v>
      </c>
      <c r="S120" s="168"/>
      <c r="T120" s="170">
        <f>SUM(T121:T139)</f>
        <v>44.378</v>
      </c>
      <c r="AR120" s="171" t="s">
        <v>83</v>
      </c>
      <c r="AT120" s="172" t="s">
        <v>74</v>
      </c>
      <c r="AU120" s="172" t="s">
        <v>83</v>
      </c>
      <c r="AY120" s="171" t="s">
        <v>134</v>
      </c>
      <c r="BK120" s="173">
        <f>SUM(BK121:BK139)</f>
        <v>0</v>
      </c>
    </row>
    <row r="121" spans="1:65" s="2" customFormat="1" ht="16.5" customHeight="1">
      <c r="A121" s="36"/>
      <c r="B121" s="37"/>
      <c r="C121" s="176" t="s">
        <v>200</v>
      </c>
      <c r="D121" s="176" t="s">
        <v>136</v>
      </c>
      <c r="E121" s="177" t="s">
        <v>202</v>
      </c>
      <c r="F121" s="178" t="s">
        <v>203</v>
      </c>
      <c r="G121" s="179" t="s">
        <v>157</v>
      </c>
      <c r="H121" s="180">
        <v>15.73</v>
      </c>
      <c r="I121" s="181"/>
      <c r="J121" s="182">
        <f>ROUND(I121*H121,2)</f>
        <v>0</v>
      </c>
      <c r="K121" s="178" t="s">
        <v>140</v>
      </c>
      <c r="L121" s="41"/>
      <c r="M121" s="183" t="s">
        <v>19</v>
      </c>
      <c r="N121" s="184" t="s">
        <v>46</v>
      </c>
      <c r="O121" s="66"/>
      <c r="P121" s="185">
        <f>O121*H121</f>
        <v>0</v>
      </c>
      <c r="Q121" s="185">
        <v>0</v>
      </c>
      <c r="R121" s="185">
        <f>Q121*H121</f>
        <v>0</v>
      </c>
      <c r="S121" s="185">
        <v>2</v>
      </c>
      <c r="T121" s="186">
        <f>S121*H121</f>
        <v>31.46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87" t="s">
        <v>141</v>
      </c>
      <c r="AT121" s="187" t="s">
        <v>136</v>
      </c>
      <c r="AU121" s="187" t="s">
        <v>85</v>
      </c>
      <c r="AY121" s="19" t="s">
        <v>134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9" t="s">
        <v>83</v>
      </c>
      <c r="BK121" s="188">
        <f>ROUND(I121*H121,2)</f>
        <v>0</v>
      </c>
      <c r="BL121" s="19" t="s">
        <v>141</v>
      </c>
      <c r="BM121" s="187" t="s">
        <v>204</v>
      </c>
    </row>
    <row r="122" spans="1:65" s="2" customFormat="1">
      <c r="A122" s="36"/>
      <c r="B122" s="37"/>
      <c r="C122" s="38"/>
      <c r="D122" s="189" t="s">
        <v>143</v>
      </c>
      <c r="E122" s="38"/>
      <c r="F122" s="190" t="s">
        <v>203</v>
      </c>
      <c r="G122" s="38"/>
      <c r="H122" s="38"/>
      <c r="I122" s="191"/>
      <c r="J122" s="38"/>
      <c r="K122" s="38"/>
      <c r="L122" s="41"/>
      <c r="M122" s="192"/>
      <c r="N122" s="193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143</v>
      </c>
      <c r="AU122" s="19" t="s">
        <v>85</v>
      </c>
    </row>
    <row r="123" spans="1:65" s="2" customFormat="1">
      <c r="A123" s="36"/>
      <c r="B123" s="37"/>
      <c r="C123" s="38"/>
      <c r="D123" s="194" t="s">
        <v>145</v>
      </c>
      <c r="E123" s="38"/>
      <c r="F123" s="195" t="s">
        <v>205</v>
      </c>
      <c r="G123" s="38"/>
      <c r="H123" s="38"/>
      <c r="I123" s="191"/>
      <c r="J123" s="38"/>
      <c r="K123" s="38"/>
      <c r="L123" s="41"/>
      <c r="M123" s="192"/>
      <c r="N123" s="193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145</v>
      </c>
      <c r="AU123" s="19" t="s">
        <v>85</v>
      </c>
    </row>
    <row r="124" spans="1:65" s="14" customFormat="1">
      <c r="B124" s="207"/>
      <c r="C124" s="208"/>
      <c r="D124" s="189" t="s">
        <v>147</v>
      </c>
      <c r="E124" s="209" t="s">
        <v>19</v>
      </c>
      <c r="F124" s="210" t="s">
        <v>206</v>
      </c>
      <c r="G124" s="208"/>
      <c r="H124" s="209" t="s">
        <v>19</v>
      </c>
      <c r="I124" s="211"/>
      <c r="J124" s="208"/>
      <c r="K124" s="208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147</v>
      </c>
      <c r="AU124" s="216" t="s">
        <v>85</v>
      </c>
      <c r="AV124" s="14" t="s">
        <v>83</v>
      </c>
      <c r="AW124" s="14" t="s">
        <v>34</v>
      </c>
      <c r="AX124" s="14" t="s">
        <v>75</v>
      </c>
      <c r="AY124" s="216" t="s">
        <v>134</v>
      </c>
    </row>
    <row r="125" spans="1:65" s="13" customFormat="1">
      <c r="B125" s="196"/>
      <c r="C125" s="197"/>
      <c r="D125" s="189" t="s">
        <v>147</v>
      </c>
      <c r="E125" s="198" t="s">
        <v>19</v>
      </c>
      <c r="F125" s="199" t="s">
        <v>207</v>
      </c>
      <c r="G125" s="197"/>
      <c r="H125" s="200">
        <v>14.33</v>
      </c>
      <c r="I125" s="201"/>
      <c r="J125" s="197"/>
      <c r="K125" s="197"/>
      <c r="L125" s="202"/>
      <c r="M125" s="203"/>
      <c r="N125" s="204"/>
      <c r="O125" s="204"/>
      <c r="P125" s="204"/>
      <c r="Q125" s="204"/>
      <c r="R125" s="204"/>
      <c r="S125" s="204"/>
      <c r="T125" s="205"/>
      <c r="AT125" s="206" t="s">
        <v>147</v>
      </c>
      <c r="AU125" s="206" t="s">
        <v>85</v>
      </c>
      <c r="AV125" s="13" t="s">
        <v>85</v>
      </c>
      <c r="AW125" s="13" t="s">
        <v>34</v>
      </c>
      <c r="AX125" s="13" t="s">
        <v>75</v>
      </c>
      <c r="AY125" s="206" t="s">
        <v>134</v>
      </c>
    </row>
    <row r="126" spans="1:65" s="13" customFormat="1">
      <c r="B126" s="196"/>
      <c r="C126" s="197"/>
      <c r="D126" s="189" t="s">
        <v>147</v>
      </c>
      <c r="E126" s="198" t="s">
        <v>19</v>
      </c>
      <c r="F126" s="199" t="s">
        <v>208</v>
      </c>
      <c r="G126" s="197"/>
      <c r="H126" s="200">
        <v>1.4</v>
      </c>
      <c r="I126" s="201"/>
      <c r="J126" s="197"/>
      <c r="K126" s="197"/>
      <c r="L126" s="202"/>
      <c r="M126" s="203"/>
      <c r="N126" s="204"/>
      <c r="O126" s="204"/>
      <c r="P126" s="204"/>
      <c r="Q126" s="204"/>
      <c r="R126" s="204"/>
      <c r="S126" s="204"/>
      <c r="T126" s="205"/>
      <c r="AT126" s="206" t="s">
        <v>147</v>
      </c>
      <c r="AU126" s="206" t="s">
        <v>85</v>
      </c>
      <c r="AV126" s="13" t="s">
        <v>85</v>
      </c>
      <c r="AW126" s="13" t="s">
        <v>34</v>
      </c>
      <c r="AX126" s="13" t="s">
        <v>75</v>
      </c>
      <c r="AY126" s="206" t="s">
        <v>134</v>
      </c>
    </row>
    <row r="127" spans="1:65" s="15" customFormat="1">
      <c r="B127" s="217"/>
      <c r="C127" s="218"/>
      <c r="D127" s="189" t="s">
        <v>147</v>
      </c>
      <c r="E127" s="219" t="s">
        <v>19</v>
      </c>
      <c r="F127" s="220" t="s">
        <v>168</v>
      </c>
      <c r="G127" s="218"/>
      <c r="H127" s="221">
        <v>15.73</v>
      </c>
      <c r="I127" s="222"/>
      <c r="J127" s="218"/>
      <c r="K127" s="218"/>
      <c r="L127" s="223"/>
      <c r="M127" s="224"/>
      <c r="N127" s="225"/>
      <c r="O127" s="225"/>
      <c r="P127" s="225"/>
      <c r="Q127" s="225"/>
      <c r="R127" s="225"/>
      <c r="S127" s="225"/>
      <c r="T127" s="226"/>
      <c r="AT127" s="227" t="s">
        <v>147</v>
      </c>
      <c r="AU127" s="227" t="s">
        <v>85</v>
      </c>
      <c r="AV127" s="15" t="s">
        <v>141</v>
      </c>
      <c r="AW127" s="15" t="s">
        <v>34</v>
      </c>
      <c r="AX127" s="15" t="s">
        <v>83</v>
      </c>
      <c r="AY127" s="227" t="s">
        <v>134</v>
      </c>
    </row>
    <row r="128" spans="1:65" s="2" customFormat="1" ht="16.5" customHeight="1">
      <c r="A128" s="36"/>
      <c r="B128" s="37"/>
      <c r="C128" s="176" t="s">
        <v>209</v>
      </c>
      <c r="D128" s="176" t="s">
        <v>136</v>
      </c>
      <c r="E128" s="177" t="s">
        <v>210</v>
      </c>
      <c r="F128" s="178" t="s">
        <v>211</v>
      </c>
      <c r="G128" s="179" t="s">
        <v>157</v>
      </c>
      <c r="H128" s="180">
        <v>2.9</v>
      </c>
      <c r="I128" s="181"/>
      <c r="J128" s="182">
        <f>ROUND(I128*H128,2)</f>
        <v>0</v>
      </c>
      <c r="K128" s="178" t="s">
        <v>140</v>
      </c>
      <c r="L128" s="41"/>
      <c r="M128" s="183" t="s">
        <v>19</v>
      </c>
      <c r="N128" s="184" t="s">
        <v>46</v>
      </c>
      <c r="O128" s="66"/>
      <c r="P128" s="185">
        <f>O128*H128</f>
        <v>0</v>
      </c>
      <c r="Q128" s="185">
        <v>0</v>
      </c>
      <c r="R128" s="185">
        <f>Q128*H128</f>
        <v>0</v>
      </c>
      <c r="S128" s="185">
        <v>2.4</v>
      </c>
      <c r="T128" s="186">
        <f>S128*H128</f>
        <v>6.96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7" t="s">
        <v>141</v>
      </c>
      <c r="AT128" s="187" t="s">
        <v>136</v>
      </c>
      <c r="AU128" s="187" t="s">
        <v>85</v>
      </c>
      <c r="AY128" s="19" t="s">
        <v>134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19" t="s">
        <v>83</v>
      </c>
      <c r="BK128" s="188">
        <f>ROUND(I128*H128,2)</f>
        <v>0</v>
      </c>
      <c r="BL128" s="19" t="s">
        <v>141</v>
      </c>
      <c r="BM128" s="187" t="s">
        <v>212</v>
      </c>
    </row>
    <row r="129" spans="1:65" s="2" customFormat="1">
      <c r="A129" s="36"/>
      <c r="B129" s="37"/>
      <c r="C129" s="38"/>
      <c r="D129" s="189" t="s">
        <v>143</v>
      </c>
      <c r="E129" s="38"/>
      <c r="F129" s="190" t="s">
        <v>213</v>
      </c>
      <c r="G129" s="38"/>
      <c r="H129" s="38"/>
      <c r="I129" s="191"/>
      <c r="J129" s="38"/>
      <c r="K129" s="38"/>
      <c r="L129" s="41"/>
      <c r="M129" s="192"/>
      <c r="N129" s="193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143</v>
      </c>
      <c r="AU129" s="19" t="s">
        <v>85</v>
      </c>
    </row>
    <row r="130" spans="1:65" s="2" customFormat="1">
      <c r="A130" s="36"/>
      <c r="B130" s="37"/>
      <c r="C130" s="38"/>
      <c r="D130" s="194" t="s">
        <v>145</v>
      </c>
      <c r="E130" s="38"/>
      <c r="F130" s="195" t="s">
        <v>214</v>
      </c>
      <c r="G130" s="38"/>
      <c r="H130" s="38"/>
      <c r="I130" s="191"/>
      <c r="J130" s="38"/>
      <c r="K130" s="38"/>
      <c r="L130" s="41"/>
      <c r="M130" s="192"/>
      <c r="N130" s="193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145</v>
      </c>
      <c r="AU130" s="19" t="s">
        <v>85</v>
      </c>
    </row>
    <row r="131" spans="1:65" s="14" customFormat="1">
      <c r="B131" s="207"/>
      <c r="C131" s="208"/>
      <c r="D131" s="189" t="s">
        <v>147</v>
      </c>
      <c r="E131" s="209" t="s">
        <v>19</v>
      </c>
      <c r="F131" s="210" t="s">
        <v>206</v>
      </c>
      <c r="G131" s="208"/>
      <c r="H131" s="209" t="s">
        <v>19</v>
      </c>
      <c r="I131" s="211"/>
      <c r="J131" s="208"/>
      <c r="K131" s="208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147</v>
      </c>
      <c r="AU131" s="216" t="s">
        <v>85</v>
      </c>
      <c r="AV131" s="14" t="s">
        <v>83</v>
      </c>
      <c r="AW131" s="14" t="s">
        <v>34</v>
      </c>
      <c r="AX131" s="14" t="s">
        <v>75</v>
      </c>
      <c r="AY131" s="216" t="s">
        <v>134</v>
      </c>
    </row>
    <row r="132" spans="1:65" s="13" customFormat="1">
      <c r="B132" s="196"/>
      <c r="C132" s="197"/>
      <c r="D132" s="189" t="s">
        <v>147</v>
      </c>
      <c r="E132" s="198" t="s">
        <v>19</v>
      </c>
      <c r="F132" s="199" t="s">
        <v>215</v>
      </c>
      <c r="G132" s="197"/>
      <c r="H132" s="200">
        <v>2.9</v>
      </c>
      <c r="I132" s="201"/>
      <c r="J132" s="197"/>
      <c r="K132" s="197"/>
      <c r="L132" s="202"/>
      <c r="M132" s="203"/>
      <c r="N132" s="204"/>
      <c r="O132" s="204"/>
      <c r="P132" s="204"/>
      <c r="Q132" s="204"/>
      <c r="R132" s="204"/>
      <c r="S132" s="204"/>
      <c r="T132" s="205"/>
      <c r="AT132" s="206" t="s">
        <v>147</v>
      </c>
      <c r="AU132" s="206" t="s">
        <v>85</v>
      </c>
      <c r="AV132" s="13" t="s">
        <v>85</v>
      </c>
      <c r="AW132" s="13" t="s">
        <v>34</v>
      </c>
      <c r="AX132" s="13" t="s">
        <v>83</v>
      </c>
      <c r="AY132" s="206" t="s">
        <v>134</v>
      </c>
    </row>
    <row r="133" spans="1:65" s="2" customFormat="1" ht="16.5" customHeight="1">
      <c r="A133" s="36"/>
      <c r="B133" s="37"/>
      <c r="C133" s="176" t="s">
        <v>216</v>
      </c>
      <c r="D133" s="176" t="s">
        <v>136</v>
      </c>
      <c r="E133" s="177" t="s">
        <v>217</v>
      </c>
      <c r="F133" s="178" t="s">
        <v>218</v>
      </c>
      <c r="G133" s="179" t="s">
        <v>219</v>
      </c>
      <c r="H133" s="180">
        <v>12</v>
      </c>
      <c r="I133" s="181"/>
      <c r="J133" s="182">
        <f>ROUND(I133*H133,2)</f>
        <v>0</v>
      </c>
      <c r="K133" s="178" t="s">
        <v>140</v>
      </c>
      <c r="L133" s="41"/>
      <c r="M133" s="183" t="s">
        <v>19</v>
      </c>
      <c r="N133" s="184" t="s">
        <v>46</v>
      </c>
      <c r="O133" s="66"/>
      <c r="P133" s="185">
        <f>O133*H133</f>
        <v>0</v>
      </c>
      <c r="Q133" s="185">
        <v>0</v>
      </c>
      <c r="R133" s="185">
        <f>Q133*H133</f>
        <v>0</v>
      </c>
      <c r="S133" s="185">
        <v>0.48199999999999998</v>
      </c>
      <c r="T133" s="186">
        <f>S133*H133</f>
        <v>5.7839999999999998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7" t="s">
        <v>141</v>
      </c>
      <c r="AT133" s="187" t="s">
        <v>136</v>
      </c>
      <c r="AU133" s="187" t="s">
        <v>85</v>
      </c>
      <c r="AY133" s="19" t="s">
        <v>134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9" t="s">
        <v>83</v>
      </c>
      <c r="BK133" s="188">
        <f>ROUND(I133*H133,2)</f>
        <v>0</v>
      </c>
      <c r="BL133" s="19" t="s">
        <v>141</v>
      </c>
      <c r="BM133" s="187" t="s">
        <v>220</v>
      </c>
    </row>
    <row r="134" spans="1:65" s="2" customFormat="1">
      <c r="A134" s="36"/>
      <c r="B134" s="37"/>
      <c r="C134" s="38"/>
      <c r="D134" s="189" t="s">
        <v>143</v>
      </c>
      <c r="E134" s="38"/>
      <c r="F134" s="190" t="s">
        <v>221</v>
      </c>
      <c r="G134" s="38"/>
      <c r="H134" s="38"/>
      <c r="I134" s="191"/>
      <c r="J134" s="38"/>
      <c r="K134" s="38"/>
      <c r="L134" s="41"/>
      <c r="M134" s="192"/>
      <c r="N134" s="193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143</v>
      </c>
      <c r="AU134" s="19" t="s">
        <v>85</v>
      </c>
    </row>
    <row r="135" spans="1:65" s="2" customFormat="1">
      <c r="A135" s="36"/>
      <c r="B135" s="37"/>
      <c r="C135" s="38"/>
      <c r="D135" s="194" t="s">
        <v>145</v>
      </c>
      <c r="E135" s="38"/>
      <c r="F135" s="195" t="s">
        <v>222</v>
      </c>
      <c r="G135" s="38"/>
      <c r="H135" s="38"/>
      <c r="I135" s="191"/>
      <c r="J135" s="38"/>
      <c r="K135" s="38"/>
      <c r="L135" s="41"/>
      <c r="M135" s="192"/>
      <c r="N135" s="193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145</v>
      </c>
      <c r="AU135" s="19" t="s">
        <v>85</v>
      </c>
    </row>
    <row r="136" spans="1:65" s="13" customFormat="1">
      <c r="B136" s="196"/>
      <c r="C136" s="197"/>
      <c r="D136" s="189" t="s">
        <v>147</v>
      </c>
      <c r="E136" s="198" t="s">
        <v>19</v>
      </c>
      <c r="F136" s="199" t="s">
        <v>223</v>
      </c>
      <c r="G136" s="197"/>
      <c r="H136" s="200">
        <v>12</v>
      </c>
      <c r="I136" s="201"/>
      <c r="J136" s="197"/>
      <c r="K136" s="197"/>
      <c r="L136" s="202"/>
      <c r="M136" s="203"/>
      <c r="N136" s="204"/>
      <c r="O136" s="204"/>
      <c r="P136" s="204"/>
      <c r="Q136" s="204"/>
      <c r="R136" s="204"/>
      <c r="S136" s="204"/>
      <c r="T136" s="205"/>
      <c r="AT136" s="206" t="s">
        <v>147</v>
      </c>
      <c r="AU136" s="206" t="s">
        <v>85</v>
      </c>
      <c r="AV136" s="13" t="s">
        <v>85</v>
      </c>
      <c r="AW136" s="13" t="s">
        <v>34</v>
      </c>
      <c r="AX136" s="13" t="s">
        <v>83</v>
      </c>
      <c r="AY136" s="206" t="s">
        <v>134</v>
      </c>
    </row>
    <row r="137" spans="1:65" s="2" customFormat="1" ht="16.5" customHeight="1">
      <c r="A137" s="36"/>
      <c r="B137" s="37"/>
      <c r="C137" s="176" t="s">
        <v>8</v>
      </c>
      <c r="D137" s="176" t="s">
        <v>136</v>
      </c>
      <c r="E137" s="177" t="s">
        <v>224</v>
      </c>
      <c r="F137" s="178" t="s">
        <v>225</v>
      </c>
      <c r="G137" s="179" t="s">
        <v>219</v>
      </c>
      <c r="H137" s="180">
        <v>2</v>
      </c>
      <c r="I137" s="181"/>
      <c r="J137" s="182">
        <f>ROUND(I137*H137,2)</f>
        <v>0</v>
      </c>
      <c r="K137" s="178" t="s">
        <v>140</v>
      </c>
      <c r="L137" s="41"/>
      <c r="M137" s="183" t="s">
        <v>19</v>
      </c>
      <c r="N137" s="184" t="s">
        <v>46</v>
      </c>
      <c r="O137" s="66"/>
      <c r="P137" s="185">
        <f>O137*H137</f>
        <v>0</v>
      </c>
      <c r="Q137" s="185">
        <v>0</v>
      </c>
      <c r="R137" s="185">
        <f>Q137*H137</f>
        <v>0</v>
      </c>
      <c r="S137" s="185">
        <v>8.6999999999999994E-2</v>
      </c>
      <c r="T137" s="186">
        <f>S137*H137</f>
        <v>0.17399999999999999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87" t="s">
        <v>141</v>
      </c>
      <c r="AT137" s="187" t="s">
        <v>136</v>
      </c>
      <c r="AU137" s="187" t="s">
        <v>85</v>
      </c>
      <c r="AY137" s="19" t="s">
        <v>134</v>
      </c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19" t="s">
        <v>83</v>
      </c>
      <c r="BK137" s="188">
        <f>ROUND(I137*H137,2)</f>
        <v>0</v>
      </c>
      <c r="BL137" s="19" t="s">
        <v>141</v>
      </c>
      <c r="BM137" s="187" t="s">
        <v>226</v>
      </c>
    </row>
    <row r="138" spans="1:65" s="2" customFormat="1">
      <c r="A138" s="36"/>
      <c r="B138" s="37"/>
      <c r="C138" s="38"/>
      <c r="D138" s="189" t="s">
        <v>143</v>
      </c>
      <c r="E138" s="38"/>
      <c r="F138" s="190" t="s">
        <v>225</v>
      </c>
      <c r="G138" s="38"/>
      <c r="H138" s="38"/>
      <c r="I138" s="191"/>
      <c r="J138" s="38"/>
      <c r="K138" s="38"/>
      <c r="L138" s="41"/>
      <c r="M138" s="192"/>
      <c r="N138" s="193"/>
      <c r="O138" s="66"/>
      <c r="P138" s="66"/>
      <c r="Q138" s="66"/>
      <c r="R138" s="66"/>
      <c r="S138" s="66"/>
      <c r="T138" s="67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143</v>
      </c>
      <c r="AU138" s="19" t="s">
        <v>85</v>
      </c>
    </row>
    <row r="139" spans="1:65" s="2" customFormat="1">
      <c r="A139" s="36"/>
      <c r="B139" s="37"/>
      <c r="C139" s="38"/>
      <c r="D139" s="194" t="s">
        <v>145</v>
      </c>
      <c r="E139" s="38"/>
      <c r="F139" s="195" t="s">
        <v>227</v>
      </c>
      <c r="G139" s="38"/>
      <c r="H139" s="38"/>
      <c r="I139" s="191"/>
      <c r="J139" s="38"/>
      <c r="K139" s="38"/>
      <c r="L139" s="41"/>
      <c r="M139" s="192"/>
      <c r="N139" s="193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145</v>
      </c>
      <c r="AU139" s="19" t="s">
        <v>85</v>
      </c>
    </row>
    <row r="140" spans="1:65" s="12" customFormat="1" ht="22.9" customHeight="1">
      <c r="B140" s="160"/>
      <c r="C140" s="161"/>
      <c r="D140" s="162" t="s">
        <v>74</v>
      </c>
      <c r="E140" s="174" t="s">
        <v>228</v>
      </c>
      <c r="F140" s="174" t="s">
        <v>229</v>
      </c>
      <c r="G140" s="161"/>
      <c r="H140" s="161"/>
      <c r="I140" s="164"/>
      <c r="J140" s="175">
        <f>BK140</f>
        <v>0</v>
      </c>
      <c r="K140" s="161"/>
      <c r="L140" s="166"/>
      <c r="M140" s="167"/>
      <c r="N140" s="168"/>
      <c r="O140" s="168"/>
      <c r="P140" s="169">
        <f>SUM(P141:P181)</f>
        <v>0</v>
      </c>
      <c r="Q140" s="168"/>
      <c r="R140" s="169">
        <f>SUM(R141:R181)</f>
        <v>0</v>
      </c>
      <c r="S140" s="168"/>
      <c r="T140" s="170">
        <f>SUM(T141:T181)</f>
        <v>0</v>
      </c>
      <c r="AR140" s="171" t="s">
        <v>83</v>
      </c>
      <c r="AT140" s="172" t="s">
        <v>74</v>
      </c>
      <c r="AU140" s="172" t="s">
        <v>83</v>
      </c>
      <c r="AY140" s="171" t="s">
        <v>134</v>
      </c>
      <c r="BK140" s="173">
        <f>SUM(BK141:BK181)</f>
        <v>0</v>
      </c>
    </row>
    <row r="141" spans="1:65" s="2" customFormat="1" ht="24.2" customHeight="1">
      <c r="A141" s="36"/>
      <c r="B141" s="37"/>
      <c r="C141" s="176" t="s">
        <v>230</v>
      </c>
      <c r="D141" s="176" t="s">
        <v>136</v>
      </c>
      <c r="E141" s="177" t="s">
        <v>231</v>
      </c>
      <c r="F141" s="178" t="s">
        <v>232</v>
      </c>
      <c r="G141" s="179" t="s">
        <v>196</v>
      </c>
      <c r="H141" s="180">
        <v>31.46</v>
      </c>
      <c r="I141" s="181"/>
      <c r="J141" s="182">
        <f>ROUND(I141*H141,2)</f>
        <v>0</v>
      </c>
      <c r="K141" s="178" t="s">
        <v>140</v>
      </c>
      <c r="L141" s="41"/>
      <c r="M141" s="183" t="s">
        <v>19</v>
      </c>
      <c r="N141" s="184" t="s">
        <v>46</v>
      </c>
      <c r="O141" s="66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7" t="s">
        <v>141</v>
      </c>
      <c r="AT141" s="187" t="s">
        <v>136</v>
      </c>
      <c r="AU141" s="187" t="s">
        <v>85</v>
      </c>
      <c r="AY141" s="19" t="s">
        <v>134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9" t="s">
        <v>83</v>
      </c>
      <c r="BK141" s="188">
        <f>ROUND(I141*H141,2)</f>
        <v>0</v>
      </c>
      <c r="BL141" s="19" t="s">
        <v>141</v>
      </c>
      <c r="BM141" s="187" t="s">
        <v>233</v>
      </c>
    </row>
    <row r="142" spans="1:65" s="2" customFormat="1" ht="19.5">
      <c r="A142" s="36"/>
      <c r="B142" s="37"/>
      <c r="C142" s="38"/>
      <c r="D142" s="189" t="s">
        <v>143</v>
      </c>
      <c r="E142" s="38"/>
      <c r="F142" s="190" t="s">
        <v>234</v>
      </c>
      <c r="G142" s="38"/>
      <c r="H142" s="38"/>
      <c r="I142" s="191"/>
      <c r="J142" s="38"/>
      <c r="K142" s="38"/>
      <c r="L142" s="41"/>
      <c r="M142" s="192"/>
      <c r="N142" s="193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143</v>
      </c>
      <c r="AU142" s="19" t="s">
        <v>85</v>
      </c>
    </row>
    <row r="143" spans="1:65" s="2" customFormat="1">
      <c r="A143" s="36"/>
      <c r="B143" s="37"/>
      <c r="C143" s="38"/>
      <c r="D143" s="194" t="s">
        <v>145</v>
      </c>
      <c r="E143" s="38"/>
      <c r="F143" s="195" t="s">
        <v>235</v>
      </c>
      <c r="G143" s="38"/>
      <c r="H143" s="38"/>
      <c r="I143" s="191"/>
      <c r="J143" s="38"/>
      <c r="K143" s="38"/>
      <c r="L143" s="41"/>
      <c r="M143" s="192"/>
      <c r="N143" s="193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145</v>
      </c>
      <c r="AU143" s="19" t="s">
        <v>85</v>
      </c>
    </row>
    <row r="144" spans="1:65" s="2" customFormat="1" ht="24.2" customHeight="1">
      <c r="A144" s="36"/>
      <c r="B144" s="37"/>
      <c r="C144" s="176" t="s">
        <v>236</v>
      </c>
      <c r="D144" s="176" t="s">
        <v>136</v>
      </c>
      <c r="E144" s="177" t="s">
        <v>237</v>
      </c>
      <c r="F144" s="178" t="s">
        <v>238</v>
      </c>
      <c r="G144" s="179" t="s">
        <v>196</v>
      </c>
      <c r="H144" s="180">
        <v>6.96</v>
      </c>
      <c r="I144" s="181"/>
      <c r="J144" s="182">
        <f>ROUND(I144*H144,2)</f>
        <v>0</v>
      </c>
      <c r="K144" s="178" t="s">
        <v>140</v>
      </c>
      <c r="L144" s="41"/>
      <c r="M144" s="183" t="s">
        <v>19</v>
      </c>
      <c r="N144" s="184" t="s">
        <v>46</v>
      </c>
      <c r="O144" s="66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7" t="s">
        <v>141</v>
      </c>
      <c r="AT144" s="187" t="s">
        <v>136</v>
      </c>
      <c r="AU144" s="187" t="s">
        <v>85</v>
      </c>
      <c r="AY144" s="19" t="s">
        <v>134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19" t="s">
        <v>83</v>
      </c>
      <c r="BK144" s="188">
        <f>ROUND(I144*H144,2)</f>
        <v>0</v>
      </c>
      <c r="BL144" s="19" t="s">
        <v>141</v>
      </c>
      <c r="BM144" s="187" t="s">
        <v>239</v>
      </c>
    </row>
    <row r="145" spans="1:65" s="2" customFormat="1" ht="19.5">
      <c r="A145" s="36"/>
      <c r="B145" s="37"/>
      <c r="C145" s="38"/>
      <c r="D145" s="189" t="s">
        <v>143</v>
      </c>
      <c r="E145" s="38"/>
      <c r="F145" s="190" t="s">
        <v>240</v>
      </c>
      <c r="G145" s="38"/>
      <c r="H145" s="38"/>
      <c r="I145" s="191"/>
      <c r="J145" s="38"/>
      <c r="K145" s="38"/>
      <c r="L145" s="41"/>
      <c r="M145" s="192"/>
      <c r="N145" s="193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143</v>
      </c>
      <c r="AU145" s="19" t="s">
        <v>85</v>
      </c>
    </row>
    <row r="146" spans="1:65" s="2" customFormat="1">
      <c r="A146" s="36"/>
      <c r="B146" s="37"/>
      <c r="C146" s="38"/>
      <c r="D146" s="194" t="s">
        <v>145</v>
      </c>
      <c r="E146" s="38"/>
      <c r="F146" s="195" t="s">
        <v>241</v>
      </c>
      <c r="G146" s="38"/>
      <c r="H146" s="38"/>
      <c r="I146" s="191"/>
      <c r="J146" s="38"/>
      <c r="K146" s="38"/>
      <c r="L146" s="41"/>
      <c r="M146" s="192"/>
      <c r="N146" s="193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145</v>
      </c>
      <c r="AU146" s="19" t="s">
        <v>85</v>
      </c>
    </row>
    <row r="147" spans="1:65" s="2" customFormat="1" ht="16.5" customHeight="1">
      <c r="A147" s="36"/>
      <c r="B147" s="37"/>
      <c r="C147" s="176" t="s">
        <v>242</v>
      </c>
      <c r="D147" s="176" t="s">
        <v>136</v>
      </c>
      <c r="E147" s="177" t="s">
        <v>243</v>
      </c>
      <c r="F147" s="178" t="s">
        <v>244</v>
      </c>
      <c r="G147" s="179" t="s">
        <v>196</v>
      </c>
      <c r="H147" s="180">
        <v>47.481000000000002</v>
      </c>
      <c r="I147" s="181"/>
      <c r="J147" s="182">
        <f>ROUND(I147*H147,2)</f>
        <v>0</v>
      </c>
      <c r="K147" s="178" t="s">
        <v>140</v>
      </c>
      <c r="L147" s="41"/>
      <c r="M147" s="183" t="s">
        <v>19</v>
      </c>
      <c r="N147" s="184" t="s">
        <v>46</v>
      </c>
      <c r="O147" s="66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7" t="s">
        <v>141</v>
      </c>
      <c r="AT147" s="187" t="s">
        <v>136</v>
      </c>
      <c r="AU147" s="187" t="s">
        <v>85</v>
      </c>
      <c r="AY147" s="19" t="s">
        <v>134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9" t="s">
        <v>83</v>
      </c>
      <c r="BK147" s="188">
        <f>ROUND(I147*H147,2)</f>
        <v>0</v>
      </c>
      <c r="BL147" s="19" t="s">
        <v>141</v>
      </c>
      <c r="BM147" s="187" t="s">
        <v>245</v>
      </c>
    </row>
    <row r="148" spans="1:65" s="2" customFormat="1">
      <c r="A148" s="36"/>
      <c r="B148" s="37"/>
      <c r="C148" s="38"/>
      <c r="D148" s="189" t="s">
        <v>143</v>
      </c>
      <c r="E148" s="38"/>
      <c r="F148" s="190" t="s">
        <v>246</v>
      </c>
      <c r="G148" s="38"/>
      <c r="H148" s="38"/>
      <c r="I148" s="191"/>
      <c r="J148" s="38"/>
      <c r="K148" s="38"/>
      <c r="L148" s="41"/>
      <c r="M148" s="192"/>
      <c r="N148" s="193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143</v>
      </c>
      <c r="AU148" s="19" t="s">
        <v>85</v>
      </c>
    </row>
    <row r="149" spans="1:65" s="2" customFormat="1">
      <c r="A149" s="36"/>
      <c r="B149" s="37"/>
      <c r="C149" s="38"/>
      <c r="D149" s="194" t="s">
        <v>145</v>
      </c>
      <c r="E149" s="38"/>
      <c r="F149" s="195" t="s">
        <v>247</v>
      </c>
      <c r="G149" s="38"/>
      <c r="H149" s="38"/>
      <c r="I149" s="191"/>
      <c r="J149" s="38"/>
      <c r="K149" s="38"/>
      <c r="L149" s="41"/>
      <c r="M149" s="192"/>
      <c r="N149" s="193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145</v>
      </c>
      <c r="AU149" s="19" t="s">
        <v>85</v>
      </c>
    </row>
    <row r="150" spans="1:65" s="2" customFormat="1" ht="16.5" customHeight="1">
      <c r="A150" s="36"/>
      <c r="B150" s="37"/>
      <c r="C150" s="176" t="s">
        <v>248</v>
      </c>
      <c r="D150" s="176" t="s">
        <v>136</v>
      </c>
      <c r="E150" s="177" t="s">
        <v>249</v>
      </c>
      <c r="F150" s="178" t="s">
        <v>250</v>
      </c>
      <c r="G150" s="179" t="s">
        <v>196</v>
      </c>
      <c r="H150" s="180">
        <v>902.13900000000001</v>
      </c>
      <c r="I150" s="181"/>
      <c r="J150" s="182">
        <f>ROUND(I150*H150,2)</f>
        <v>0</v>
      </c>
      <c r="K150" s="178" t="s">
        <v>140</v>
      </c>
      <c r="L150" s="41"/>
      <c r="M150" s="183" t="s">
        <v>19</v>
      </c>
      <c r="N150" s="184" t="s">
        <v>46</v>
      </c>
      <c r="O150" s="66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7" t="s">
        <v>141</v>
      </c>
      <c r="AT150" s="187" t="s">
        <v>136</v>
      </c>
      <c r="AU150" s="187" t="s">
        <v>85</v>
      </c>
      <c r="AY150" s="19" t="s">
        <v>134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9" t="s">
        <v>83</v>
      </c>
      <c r="BK150" s="188">
        <f>ROUND(I150*H150,2)</f>
        <v>0</v>
      </c>
      <c r="BL150" s="19" t="s">
        <v>141</v>
      </c>
      <c r="BM150" s="187" t="s">
        <v>251</v>
      </c>
    </row>
    <row r="151" spans="1:65" s="2" customFormat="1">
      <c r="A151" s="36"/>
      <c r="B151" s="37"/>
      <c r="C151" s="38"/>
      <c r="D151" s="189" t="s">
        <v>143</v>
      </c>
      <c r="E151" s="38"/>
      <c r="F151" s="190" t="s">
        <v>252</v>
      </c>
      <c r="G151" s="38"/>
      <c r="H151" s="38"/>
      <c r="I151" s="191"/>
      <c r="J151" s="38"/>
      <c r="K151" s="38"/>
      <c r="L151" s="41"/>
      <c r="M151" s="192"/>
      <c r="N151" s="193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143</v>
      </c>
      <c r="AU151" s="19" t="s">
        <v>85</v>
      </c>
    </row>
    <row r="152" spans="1:65" s="2" customFormat="1">
      <c r="A152" s="36"/>
      <c r="B152" s="37"/>
      <c r="C152" s="38"/>
      <c r="D152" s="194" t="s">
        <v>145</v>
      </c>
      <c r="E152" s="38"/>
      <c r="F152" s="195" t="s">
        <v>253</v>
      </c>
      <c r="G152" s="38"/>
      <c r="H152" s="38"/>
      <c r="I152" s="191"/>
      <c r="J152" s="38"/>
      <c r="K152" s="38"/>
      <c r="L152" s="41"/>
      <c r="M152" s="192"/>
      <c r="N152" s="193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145</v>
      </c>
      <c r="AU152" s="19" t="s">
        <v>85</v>
      </c>
    </row>
    <row r="153" spans="1:65" s="13" customFormat="1">
      <c r="B153" s="196"/>
      <c r="C153" s="197"/>
      <c r="D153" s="189" t="s">
        <v>147</v>
      </c>
      <c r="E153" s="197"/>
      <c r="F153" s="199" t="s">
        <v>254</v>
      </c>
      <c r="G153" s="197"/>
      <c r="H153" s="200">
        <v>902.13900000000001</v>
      </c>
      <c r="I153" s="201"/>
      <c r="J153" s="197"/>
      <c r="K153" s="197"/>
      <c r="L153" s="202"/>
      <c r="M153" s="203"/>
      <c r="N153" s="204"/>
      <c r="O153" s="204"/>
      <c r="P153" s="204"/>
      <c r="Q153" s="204"/>
      <c r="R153" s="204"/>
      <c r="S153" s="204"/>
      <c r="T153" s="205"/>
      <c r="AT153" s="206" t="s">
        <v>147</v>
      </c>
      <c r="AU153" s="206" t="s">
        <v>85</v>
      </c>
      <c r="AV153" s="13" t="s">
        <v>85</v>
      </c>
      <c r="AW153" s="13" t="s">
        <v>4</v>
      </c>
      <c r="AX153" s="13" t="s">
        <v>83</v>
      </c>
      <c r="AY153" s="206" t="s">
        <v>134</v>
      </c>
    </row>
    <row r="154" spans="1:65" s="2" customFormat="1" ht="16.5" customHeight="1">
      <c r="A154" s="36"/>
      <c r="B154" s="37"/>
      <c r="C154" s="176" t="s">
        <v>255</v>
      </c>
      <c r="D154" s="176" t="s">
        <v>136</v>
      </c>
      <c r="E154" s="177" t="s">
        <v>256</v>
      </c>
      <c r="F154" s="178" t="s">
        <v>257</v>
      </c>
      <c r="G154" s="179" t="s">
        <v>196</v>
      </c>
      <c r="H154" s="180">
        <v>61.445999999999998</v>
      </c>
      <c r="I154" s="181"/>
      <c r="J154" s="182">
        <f>ROUND(I154*H154,2)</f>
        <v>0</v>
      </c>
      <c r="K154" s="178" t="s">
        <v>140</v>
      </c>
      <c r="L154" s="41"/>
      <c r="M154" s="183" t="s">
        <v>19</v>
      </c>
      <c r="N154" s="184" t="s">
        <v>46</v>
      </c>
      <c r="O154" s="66"/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7" t="s">
        <v>141</v>
      </c>
      <c r="AT154" s="187" t="s">
        <v>136</v>
      </c>
      <c r="AU154" s="187" t="s">
        <v>85</v>
      </c>
      <c r="AY154" s="19" t="s">
        <v>134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9" t="s">
        <v>83</v>
      </c>
      <c r="BK154" s="188">
        <f>ROUND(I154*H154,2)</f>
        <v>0</v>
      </c>
      <c r="BL154" s="19" t="s">
        <v>141</v>
      </c>
      <c r="BM154" s="187" t="s">
        <v>258</v>
      </c>
    </row>
    <row r="155" spans="1:65" s="2" customFormat="1">
      <c r="A155" s="36"/>
      <c r="B155" s="37"/>
      <c r="C155" s="38"/>
      <c r="D155" s="189" t="s">
        <v>143</v>
      </c>
      <c r="E155" s="38"/>
      <c r="F155" s="190" t="s">
        <v>259</v>
      </c>
      <c r="G155" s="38"/>
      <c r="H155" s="38"/>
      <c r="I155" s="191"/>
      <c r="J155" s="38"/>
      <c r="K155" s="38"/>
      <c r="L155" s="41"/>
      <c r="M155" s="192"/>
      <c r="N155" s="193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143</v>
      </c>
      <c r="AU155" s="19" t="s">
        <v>85</v>
      </c>
    </row>
    <row r="156" spans="1:65" s="2" customFormat="1">
      <c r="A156" s="36"/>
      <c r="B156" s="37"/>
      <c r="C156" s="38"/>
      <c r="D156" s="194" t="s">
        <v>145</v>
      </c>
      <c r="E156" s="38"/>
      <c r="F156" s="195" t="s">
        <v>260</v>
      </c>
      <c r="G156" s="38"/>
      <c r="H156" s="38"/>
      <c r="I156" s="191"/>
      <c r="J156" s="38"/>
      <c r="K156" s="38"/>
      <c r="L156" s="41"/>
      <c r="M156" s="192"/>
      <c r="N156" s="193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145</v>
      </c>
      <c r="AU156" s="19" t="s">
        <v>85</v>
      </c>
    </row>
    <row r="157" spans="1:65" s="2" customFormat="1" ht="16.5" customHeight="1">
      <c r="A157" s="36"/>
      <c r="B157" s="37"/>
      <c r="C157" s="176" t="s">
        <v>261</v>
      </c>
      <c r="D157" s="176" t="s">
        <v>136</v>
      </c>
      <c r="E157" s="177" t="s">
        <v>262</v>
      </c>
      <c r="F157" s="178" t="s">
        <v>263</v>
      </c>
      <c r="G157" s="179" t="s">
        <v>196</v>
      </c>
      <c r="H157" s="180">
        <v>1167.854</v>
      </c>
      <c r="I157" s="181"/>
      <c r="J157" s="182">
        <f>ROUND(I157*H157,2)</f>
        <v>0</v>
      </c>
      <c r="K157" s="178" t="s">
        <v>140</v>
      </c>
      <c r="L157" s="41"/>
      <c r="M157" s="183" t="s">
        <v>19</v>
      </c>
      <c r="N157" s="184" t="s">
        <v>46</v>
      </c>
      <c r="O157" s="66"/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7" t="s">
        <v>141</v>
      </c>
      <c r="AT157" s="187" t="s">
        <v>136</v>
      </c>
      <c r="AU157" s="187" t="s">
        <v>85</v>
      </c>
      <c r="AY157" s="19" t="s">
        <v>134</v>
      </c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19" t="s">
        <v>83</v>
      </c>
      <c r="BK157" s="188">
        <f>ROUND(I157*H157,2)</f>
        <v>0</v>
      </c>
      <c r="BL157" s="19" t="s">
        <v>141</v>
      </c>
      <c r="BM157" s="187" t="s">
        <v>264</v>
      </c>
    </row>
    <row r="158" spans="1:65" s="2" customFormat="1">
      <c r="A158" s="36"/>
      <c r="B158" s="37"/>
      <c r="C158" s="38"/>
      <c r="D158" s="189" t="s">
        <v>143</v>
      </c>
      <c r="E158" s="38"/>
      <c r="F158" s="190" t="s">
        <v>252</v>
      </c>
      <c r="G158" s="38"/>
      <c r="H158" s="38"/>
      <c r="I158" s="191"/>
      <c r="J158" s="38"/>
      <c r="K158" s="38"/>
      <c r="L158" s="41"/>
      <c r="M158" s="192"/>
      <c r="N158" s="193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143</v>
      </c>
      <c r="AU158" s="19" t="s">
        <v>85</v>
      </c>
    </row>
    <row r="159" spans="1:65" s="2" customFormat="1">
      <c r="A159" s="36"/>
      <c r="B159" s="37"/>
      <c r="C159" s="38"/>
      <c r="D159" s="194" t="s">
        <v>145</v>
      </c>
      <c r="E159" s="38"/>
      <c r="F159" s="195" t="s">
        <v>265</v>
      </c>
      <c r="G159" s="38"/>
      <c r="H159" s="38"/>
      <c r="I159" s="191"/>
      <c r="J159" s="38"/>
      <c r="K159" s="38"/>
      <c r="L159" s="41"/>
      <c r="M159" s="192"/>
      <c r="N159" s="193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145</v>
      </c>
      <c r="AU159" s="19" t="s">
        <v>85</v>
      </c>
    </row>
    <row r="160" spans="1:65" s="13" customFormat="1">
      <c r="B160" s="196"/>
      <c r="C160" s="197"/>
      <c r="D160" s="189" t="s">
        <v>147</v>
      </c>
      <c r="E160" s="197"/>
      <c r="F160" s="199" t="s">
        <v>266</v>
      </c>
      <c r="G160" s="197"/>
      <c r="H160" s="200">
        <v>1167.854</v>
      </c>
      <c r="I160" s="201"/>
      <c r="J160" s="197"/>
      <c r="K160" s="197"/>
      <c r="L160" s="202"/>
      <c r="M160" s="203"/>
      <c r="N160" s="204"/>
      <c r="O160" s="204"/>
      <c r="P160" s="204"/>
      <c r="Q160" s="204"/>
      <c r="R160" s="204"/>
      <c r="S160" s="204"/>
      <c r="T160" s="205"/>
      <c r="AT160" s="206" t="s">
        <v>147</v>
      </c>
      <c r="AU160" s="206" t="s">
        <v>85</v>
      </c>
      <c r="AV160" s="13" t="s">
        <v>85</v>
      </c>
      <c r="AW160" s="13" t="s">
        <v>4</v>
      </c>
      <c r="AX160" s="13" t="s">
        <v>83</v>
      </c>
      <c r="AY160" s="206" t="s">
        <v>134</v>
      </c>
    </row>
    <row r="161" spans="1:65" s="2" customFormat="1" ht="16.5" customHeight="1">
      <c r="A161" s="36"/>
      <c r="B161" s="37"/>
      <c r="C161" s="176" t="s">
        <v>267</v>
      </c>
      <c r="D161" s="176" t="s">
        <v>136</v>
      </c>
      <c r="E161" s="177" t="s">
        <v>268</v>
      </c>
      <c r="F161" s="178" t="s">
        <v>269</v>
      </c>
      <c r="G161" s="179" t="s">
        <v>196</v>
      </c>
      <c r="H161" s="180">
        <v>108.92700000000001</v>
      </c>
      <c r="I161" s="181"/>
      <c r="J161" s="182">
        <f>ROUND(I161*H161,2)</f>
        <v>0</v>
      </c>
      <c r="K161" s="178" t="s">
        <v>140</v>
      </c>
      <c r="L161" s="41"/>
      <c r="M161" s="183" t="s">
        <v>19</v>
      </c>
      <c r="N161" s="184" t="s">
        <v>46</v>
      </c>
      <c r="O161" s="66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7" t="s">
        <v>141</v>
      </c>
      <c r="AT161" s="187" t="s">
        <v>136</v>
      </c>
      <c r="AU161" s="187" t="s">
        <v>85</v>
      </c>
      <c r="AY161" s="19" t="s">
        <v>134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9" t="s">
        <v>83</v>
      </c>
      <c r="BK161" s="188">
        <f>ROUND(I161*H161,2)</f>
        <v>0</v>
      </c>
      <c r="BL161" s="19" t="s">
        <v>141</v>
      </c>
      <c r="BM161" s="187" t="s">
        <v>270</v>
      </c>
    </row>
    <row r="162" spans="1:65" s="2" customFormat="1">
      <c r="A162" s="36"/>
      <c r="B162" s="37"/>
      <c r="C162" s="38"/>
      <c r="D162" s="189" t="s">
        <v>143</v>
      </c>
      <c r="E162" s="38"/>
      <c r="F162" s="190" t="s">
        <v>271</v>
      </c>
      <c r="G162" s="38"/>
      <c r="H162" s="38"/>
      <c r="I162" s="191"/>
      <c r="J162" s="38"/>
      <c r="K162" s="38"/>
      <c r="L162" s="41"/>
      <c r="M162" s="192"/>
      <c r="N162" s="193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143</v>
      </c>
      <c r="AU162" s="19" t="s">
        <v>85</v>
      </c>
    </row>
    <row r="163" spans="1:65" s="2" customFormat="1">
      <c r="A163" s="36"/>
      <c r="B163" s="37"/>
      <c r="C163" s="38"/>
      <c r="D163" s="194" t="s">
        <v>145</v>
      </c>
      <c r="E163" s="38"/>
      <c r="F163" s="195" t="s">
        <v>272</v>
      </c>
      <c r="G163" s="38"/>
      <c r="H163" s="38"/>
      <c r="I163" s="191"/>
      <c r="J163" s="38"/>
      <c r="K163" s="38"/>
      <c r="L163" s="41"/>
      <c r="M163" s="192"/>
      <c r="N163" s="193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145</v>
      </c>
      <c r="AU163" s="19" t="s">
        <v>85</v>
      </c>
    </row>
    <row r="164" spans="1:65" s="13" customFormat="1">
      <c r="B164" s="196"/>
      <c r="C164" s="197"/>
      <c r="D164" s="189" t="s">
        <v>147</v>
      </c>
      <c r="E164" s="198" t="s">
        <v>19</v>
      </c>
      <c r="F164" s="199" t="s">
        <v>273</v>
      </c>
      <c r="G164" s="197"/>
      <c r="H164" s="200">
        <v>108.92700000000001</v>
      </c>
      <c r="I164" s="201"/>
      <c r="J164" s="197"/>
      <c r="K164" s="197"/>
      <c r="L164" s="202"/>
      <c r="M164" s="203"/>
      <c r="N164" s="204"/>
      <c r="O164" s="204"/>
      <c r="P164" s="204"/>
      <c r="Q164" s="204"/>
      <c r="R164" s="204"/>
      <c r="S164" s="204"/>
      <c r="T164" s="205"/>
      <c r="AT164" s="206" t="s">
        <v>147</v>
      </c>
      <c r="AU164" s="206" t="s">
        <v>85</v>
      </c>
      <c r="AV164" s="13" t="s">
        <v>85</v>
      </c>
      <c r="AW164" s="13" t="s">
        <v>34</v>
      </c>
      <c r="AX164" s="13" t="s">
        <v>83</v>
      </c>
      <c r="AY164" s="206" t="s">
        <v>134</v>
      </c>
    </row>
    <row r="165" spans="1:65" s="2" customFormat="1" ht="24.2" customHeight="1">
      <c r="A165" s="36"/>
      <c r="B165" s="37"/>
      <c r="C165" s="176" t="s">
        <v>274</v>
      </c>
      <c r="D165" s="176" t="s">
        <v>136</v>
      </c>
      <c r="E165" s="177" t="s">
        <v>275</v>
      </c>
      <c r="F165" s="178" t="s">
        <v>276</v>
      </c>
      <c r="G165" s="179" t="s">
        <v>196</v>
      </c>
      <c r="H165" s="180">
        <v>47.481000000000002</v>
      </c>
      <c r="I165" s="181"/>
      <c r="J165" s="182">
        <f>ROUND(I165*H165,2)</f>
        <v>0</v>
      </c>
      <c r="K165" s="178" t="s">
        <v>140</v>
      </c>
      <c r="L165" s="41"/>
      <c r="M165" s="183" t="s">
        <v>19</v>
      </c>
      <c r="N165" s="184" t="s">
        <v>46</v>
      </c>
      <c r="O165" s="66"/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87" t="s">
        <v>141</v>
      </c>
      <c r="AT165" s="187" t="s">
        <v>136</v>
      </c>
      <c r="AU165" s="187" t="s">
        <v>85</v>
      </c>
      <c r="AY165" s="19" t="s">
        <v>134</v>
      </c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19" t="s">
        <v>83</v>
      </c>
      <c r="BK165" s="188">
        <f>ROUND(I165*H165,2)</f>
        <v>0</v>
      </c>
      <c r="BL165" s="19" t="s">
        <v>141</v>
      </c>
      <c r="BM165" s="187" t="s">
        <v>277</v>
      </c>
    </row>
    <row r="166" spans="1:65" s="2" customFormat="1" ht="19.5">
      <c r="A166" s="36"/>
      <c r="B166" s="37"/>
      <c r="C166" s="38"/>
      <c r="D166" s="189" t="s">
        <v>143</v>
      </c>
      <c r="E166" s="38"/>
      <c r="F166" s="190" t="s">
        <v>278</v>
      </c>
      <c r="G166" s="38"/>
      <c r="H166" s="38"/>
      <c r="I166" s="191"/>
      <c r="J166" s="38"/>
      <c r="K166" s="38"/>
      <c r="L166" s="41"/>
      <c r="M166" s="192"/>
      <c r="N166" s="193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143</v>
      </c>
      <c r="AU166" s="19" t="s">
        <v>85</v>
      </c>
    </row>
    <row r="167" spans="1:65" s="2" customFormat="1">
      <c r="A167" s="36"/>
      <c r="B167" s="37"/>
      <c r="C167" s="38"/>
      <c r="D167" s="194" t="s">
        <v>145</v>
      </c>
      <c r="E167" s="38"/>
      <c r="F167" s="195" t="s">
        <v>279</v>
      </c>
      <c r="G167" s="38"/>
      <c r="H167" s="38"/>
      <c r="I167" s="191"/>
      <c r="J167" s="38"/>
      <c r="K167" s="38"/>
      <c r="L167" s="41"/>
      <c r="M167" s="192"/>
      <c r="N167" s="193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145</v>
      </c>
      <c r="AU167" s="19" t="s">
        <v>85</v>
      </c>
    </row>
    <row r="168" spans="1:65" s="2" customFormat="1" ht="24.2" customHeight="1">
      <c r="A168" s="36"/>
      <c r="B168" s="37"/>
      <c r="C168" s="176" t="s">
        <v>7</v>
      </c>
      <c r="D168" s="176" t="s">
        <v>136</v>
      </c>
      <c r="E168" s="177" t="s">
        <v>280</v>
      </c>
      <c r="F168" s="178" t="s">
        <v>281</v>
      </c>
      <c r="G168" s="179" t="s">
        <v>196</v>
      </c>
      <c r="H168" s="180">
        <v>61.445999999999998</v>
      </c>
      <c r="I168" s="181"/>
      <c r="J168" s="182">
        <f>ROUND(I168*H168,2)</f>
        <v>0</v>
      </c>
      <c r="K168" s="178" t="s">
        <v>140</v>
      </c>
      <c r="L168" s="41"/>
      <c r="M168" s="183" t="s">
        <v>19</v>
      </c>
      <c r="N168" s="184" t="s">
        <v>46</v>
      </c>
      <c r="O168" s="66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7" t="s">
        <v>141</v>
      </c>
      <c r="AT168" s="187" t="s">
        <v>136</v>
      </c>
      <c r="AU168" s="187" t="s">
        <v>85</v>
      </c>
      <c r="AY168" s="19" t="s">
        <v>134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19" t="s">
        <v>83</v>
      </c>
      <c r="BK168" s="188">
        <f>ROUND(I168*H168,2)</f>
        <v>0</v>
      </c>
      <c r="BL168" s="19" t="s">
        <v>141</v>
      </c>
      <c r="BM168" s="187" t="s">
        <v>282</v>
      </c>
    </row>
    <row r="169" spans="1:65" s="2" customFormat="1" ht="19.5">
      <c r="A169" s="36"/>
      <c r="B169" s="37"/>
      <c r="C169" s="38"/>
      <c r="D169" s="189" t="s">
        <v>143</v>
      </c>
      <c r="E169" s="38"/>
      <c r="F169" s="190" t="s">
        <v>283</v>
      </c>
      <c r="G169" s="38"/>
      <c r="H169" s="38"/>
      <c r="I169" s="191"/>
      <c r="J169" s="38"/>
      <c r="K169" s="38"/>
      <c r="L169" s="41"/>
      <c r="M169" s="192"/>
      <c r="N169" s="193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143</v>
      </c>
      <c r="AU169" s="19" t="s">
        <v>85</v>
      </c>
    </row>
    <row r="170" spans="1:65" s="2" customFormat="1">
      <c r="A170" s="36"/>
      <c r="B170" s="37"/>
      <c r="C170" s="38"/>
      <c r="D170" s="194" t="s">
        <v>145</v>
      </c>
      <c r="E170" s="38"/>
      <c r="F170" s="195" t="s">
        <v>284</v>
      </c>
      <c r="G170" s="38"/>
      <c r="H170" s="38"/>
      <c r="I170" s="191"/>
      <c r="J170" s="38"/>
      <c r="K170" s="38"/>
      <c r="L170" s="41"/>
      <c r="M170" s="192"/>
      <c r="N170" s="193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145</v>
      </c>
      <c r="AU170" s="19" t="s">
        <v>85</v>
      </c>
    </row>
    <row r="171" spans="1:65" s="2" customFormat="1" ht="16.5" customHeight="1">
      <c r="A171" s="36"/>
      <c r="B171" s="37"/>
      <c r="C171" s="176" t="s">
        <v>285</v>
      </c>
      <c r="D171" s="176" t="s">
        <v>136</v>
      </c>
      <c r="E171" s="177" t="s">
        <v>286</v>
      </c>
      <c r="F171" s="178" t="s">
        <v>287</v>
      </c>
      <c r="G171" s="179" t="s">
        <v>196</v>
      </c>
      <c r="H171" s="180">
        <v>38.42</v>
      </c>
      <c r="I171" s="181"/>
      <c r="J171" s="182">
        <f>ROUND(I171*H171,2)</f>
        <v>0</v>
      </c>
      <c r="K171" s="178" t="s">
        <v>140</v>
      </c>
      <c r="L171" s="41"/>
      <c r="M171" s="183" t="s">
        <v>19</v>
      </c>
      <c r="N171" s="184" t="s">
        <v>46</v>
      </c>
      <c r="O171" s="66"/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7" t="s">
        <v>141</v>
      </c>
      <c r="AT171" s="187" t="s">
        <v>136</v>
      </c>
      <c r="AU171" s="187" t="s">
        <v>85</v>
      </c>
      <c r="AY171" s="19" t="s">
        <v>134</v>
      </c>
      <c r="BE171" s="188">
        <f>IF(N171="základní",J171,0)</f>
        <v>0</v>
      </c>
      <c r="BF171" s="188">
        <f>IF(N171="snížená",J171,0)</f>
        <v>0</v>
      </c>
      <c r="BG171" s="188">
        <f>IF(N171="zákl. přenesená",J171,0)</f>
        <v>0</v>
      </c>
      <c r="BH171" s="188">
        <f>IF(N171="sníž. přenesená",J171,0)</f>
        <v>0</v>
      </c>
      <c r="BI171" s="188">
        <f>IF(N171="nulová",J171,0)</f>
        <v>0</v>
      </c>
      <c r="BJ171" s="19" t="s">
        <v>83</v>
      </c>
      <c r="BK171" s="188">
        <f>ROUND(I171*H171,2)</f>
        <v>0</v>
      </c>
      <c r="BL171" s="19" t="s">
        <v>141</v>
      </c>
      <c r="BM171" s="187" t="s">
        <v>288</v>
      </c>
    </row>
    <row r="172" spans="1:65" s="2" customFormat="1" ht="19.5">
      <c r="A172" s="36"/>
      <c r="B172" s="37"/>
      <c r="C172" s="38"/>
      <c r="D172" s="189" t="s">
        <v>143</v>
      </c>
      <c r="E172" s="38"/>
      <c r="F172" s="190" t="s">
        <v>289</v>
      </c>
      <c r="G172" s="38"/>
      <c r="H172" s="38"/>
      <c r="I172" s="191"/>
      <c r="J172" s="38"/>
      <c r="K172" s="38"/>
      <c r="L172" s="41"/>
      <c r="M172" s="192"/>
      <c r="N172" s="193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143</v>
      </c>
      <c r="AU172" s="19" t="s">
        <v>85</v>
      </c>
    </row>
    <row r="173" spans="1:65" s="2" customFormat="1">
      <c r="A173" s="36"/>
      <c r="B173" s="37"/>
      <c r="C173" s="38"/>
      <c r="D173" s="194" t="s">
        <v>145</v>
      </c>
      <c r="E173" s="38"/>
      <c r="F173" s="195" t="s">
        <v>290</v>
      </c>
      <c r="G173" s="38"/>
      <c r="H173" s="38"/>
      <c r="I173" s="191"/>
      <c r="J173" s="38"/>
      <c r="K173" s="38"/>
      <c r="L173" s="41"/>
      <c r="M173" s="192"/>
      <c r="N173" s="193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145</v>
      </c>
      <c r="AU173" s="19" t="s">
        <v>85</v>
      </c>
    </row>
    <row r="174" spans="1:65" s="13" customFormat="1">
      <c r="B174" s="196"/>
      <c r="C174" s="197"/>
      <c r="D174" s="189" t="s">
        <v>147</v>
      </c>
      <c r="E174" s="198" t="s">
        <v>19</v>
      </c>
      <c r="F174" s="199" t="s">
        <v>291</v>
      </c>
      <c r="G174" s="197"/>
      <c r="H174" s="200">
        <v>38.42</v>
      </c>
      <c r="I174" s="201"/>
      <c r="J174" s="197"/>
      <c r="K174" s="197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147</v>
      </c>
      <c r="AU174" s="206" t="s">
        <v>85</v>
      </c>
      <c r="AV174" s="13" t="s">
        <v>85</v>
      </c>
      <c r="AW174" s="13" t="s">
        <v>34</v>
      </c>
      <c r="AX174" s="13" t="s">
        <v>83</v>
      </c>
      <c r="AY174" s="206" t="s">
        <v>134</v>
      </c>
    </row>
    <row r="175" spans="1:65" s="2" customFormat="1" ht="16.5" customHeight="1">
      <c r="A175" s="36"/>
      <c r="B175" s="37"/>
      <c r="C175" s="176" t="s">
        <v>292</v>
      </c>
      <c r="D175" s="176" t="s">
        <v>136</v>
      </c>
      <c r="E175" s="177" t="s">
        <v>293</v>
      </c>
      <c r="F175" s="178" t="s">
        <v>294</v>
      </c>
      <c r="G175" s="179" t="s">
        <v>196</v>
      </c>
      <c r="H175" s="180">
        <v>38.42</v>
      </c>
      <c r="I175" s="181"/>
      <c r="J175" s="182">
        <f>ROUND(I175*H175,2)</f>
        <v>0</v>
      </c>
      <c r="K175" s="178" t="s">
        <v>140</v>
      </c>
      <c r="L175" s="41"/>
      <c r="M175" s="183" t="s">
        <v>19</v>
      </c>
      <c r="N175" s="184" t="s">
        <v>46</v>
      </c>
      <c r="O175" s="66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87" t="s">
        <v>141</v>
      </c>
      <c r="AT175" s="187" t="s">
        <v>136</v>
      </c>
      <c r="AU175" s="187" t="s">
        <v>85</v>
      </c>
      <c r="AY175" s="19" t="s">
        <v>134</v>
      </c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19" t="s">
        <v>83</v>
      </c>
      <c r="BK175" s="188">
        <f>ROUND(I175*H175,2)</f>
        <v>0</v>
      </c>
      <c r="BL175" s="19" t="s">
        <v>141</v>
      </c>
      <c r="BM175" s="187" t="s">
        <v>295</v>
      </c>
    </row>
    <row r="176" spans="1:65" s="2" customFormat="1">
      <c r="A176" s="36"/>
      <c r="B176" s="37"/>
      <c r="C176" s="38"/>
      <c r="D176" s="189" t="s">
        <v>143</v>
      </c>
      <c r="E176" s="38"/>
      <c r="F176" s="190" t="s">
        <v>296</v>
      </c>
      <c r="G176" s="38"/>
      <c r="H176" s="38"/>
      <c r="I176" s="191"/>
      <c r="J176" s="38"/>
      <c r="K176" s="38"/>
      <c r="L176" s="41"/>
      <c r="M176" s="192"/>
      <c r="N176" s="193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143</v>
      </c>
      <c r="AU176" s="19" t="s">
        <v>85</v>
      </c>
    </row>
    <row r="177" spans="1:65" s="2" customFormat="1">
      <c r="A177" s="36"/>
      <c r="B177" s="37"/>
      <c r="C177" s="38"/>
      <c r="D177" s="194" t="s">
        <v>145</v>
      </c>
      <c r="E177" s="38"/>
      <c r="F177" s="195" t="s">
        <v>297</v>
      </c>
      <c r="G177" s="38"/>
      <c r="H177" s="38"/>
      <c r="I177" s="191"/>
      <c r="J177" s="38"/>
      <c r="K177" s="38"/>
      <c r="L177" s="41"/>
      <c r="M177" s="192"/>
      <c r="N177" s="193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145</v>
      </c>
      <c r="AU177" s="19" t="s">
        <v>85</v>
      </c>
    </row>
    <row r="178" spans="1:65" s="2" customFormat="1" ht="16.5" customHeight="1">
      <c r="A178" s="36"/>
      <c r="B178" s="37"/>
      <c r="C178" s="176" t="s">
        <v>298</v>
      </c>
      <c r="D178" s="176" t="s">
        <v>136</v>
      </c>
      <c r="E178" s="177" t="s">
        <v>299</v>
      </c>
      <c r="F178" s="178" t="s">
        <v>300</v>
      </c>
      <c r="G178" s="179" t="s">
        <v>196</v>
      </c>
      <c r="H178" s="180">
        <v>729.98</v>
      </c>
      <c r="I178" s="181"/>
      <c r="J178" s="182">
        <f>ROUND(I178*H178,2)</f>
        <v>0</v>
      </c>
      <c r="K178" s="178" t="s">
        <v>140</v>
      </c>
      <c r="L178" s="41"/>
      <c r="M178" s="183" t="s">
        <v>19</v>
      </c>
      <c r="N178" s="184" t="s">
        <v>46</v>
      </c>
      <c r="O178" s="66"/>
      <c r="P178" s="185">
        <f>O178*H178</f>
        <v>0</v>
      </c>
      <c r="Q178" s="185">
        <v>0</v>
      </c>
      <c r="R178" s="185">
        <f>Q178*H178</f>
        <v>0</v>
      </c>
      <c r="S178" s="185">
        <v>0</v>
      </c>
      <c r="T178" s="18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7" t="s">
        <v>141</v>
      </c>
      <c r="AT178" s="187" t="s">
        <v>136</v>
      </c>
      <c r="AU178" s="187" t="s">
        <v>85</v>
      </c>
      <c r="AY178" s="19" t="s">
        <v>134</v>
      </c>
      <c r="BE178" s="188">
        <f>IF(N178="základní",J178,0)</f>
        <v>0</v>
      </c>
      <c r="BF178" s="188">
        <f>IF(N178="snížená",J178,0)</f>
        <v>0</v>
      </c>
      <c r="BG178" s="188">
        <f>IF(N178="zákl. přenesená",J178,0)</f>
        <v>0</v>
      </c>
      <c r="BH178" s="188">
        <f>IF(N178="sníž. přenesená",J178,0)</f>
        <v>0</v>
      </c>
      <c r="BI178" s="188">
        <f>IF(N178="nulová",J178,0)</f>
        <v>0</v>
      </c>
      <c r="BJ178" s="19" t="s">
        <v>83</v>
      </c>
      <c r="BK178" s="188">
        <f>ROUND(I178*H178,2)</f>
        <v>0</v>
      </c>
      <c r="BL178" s="19" t="s">
        <v>141</v>
      </c>
      <c r="BM178" s="187" t="s">
        <v>301</v>
      </c>
    </row>
    <row r="179" spans="1:65" s="2" customFormat="1" ht="19.5">
      <c r="A179" s="36"/>
      <c r="B179" s="37"/>
      <c r="C179" s="38"/>
      <c r="D179" s="189" t="s">
        <v>143</v>
      </c>
      <c r="E179" s="38"/>
      <c r="F179" s="190" t="s">
        <v>302</v>
      </c>
      <c r="G179" s="38"/>
      <c r="H179" s="38"/>
      <c r="I179" s="191"/>
      <c r="J179" s="38"/>
      <c r="K179" s="38"/>
      <c r="L179" s="41"/>
      <c r="M179" s="192"/>
      <c r="N179" s="193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143</v>
      </c>
      <c r="AU179" s="19" t="s">
        <v>85</v>
      </c>
    </row>
    <row r="180" spans="1:65" s="2" customFormat="1">
      <c r="A180" s="36"/>
      <c r="B180" s="37"/>
      <c r="C180" s="38"/>
      <c r="D180" s="194" t="s">
        <v>145</v>
      </c>
      <c r="E180" s="38"/>
      <c r="F180" s="195" t="s">
        <v>303</v>
      </c>
      <c r="G180" s="38"/>
      <c r="H180" s="38"/>
      <c r="I180" s="191"/>
      <c r="J180" s="38"/>
      <c r="K180" s="38"/>
      <c r="L180" s="41"/>
      <c r="M180" s="192"/>
      <c r="N180" s="193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145</v>
      </c>
      <c r="AU180" s="19" t="s">
        <v>85</v>
      </c>
    </row>
    <row r="181" spans="1:65" s="13" customFormat="1">
      <c r="B181" s="196"/>
      <c r="C181" s="197"/>
      <c r="D181" s="189" t="s">
        <v>147</v>
      </c>
      <c r="E181" s="197"/>
      <c r="F181" s="199" t="s">
        <v>304</v>
      </c>
      <c r="G181" s="197"/>
      <c r="H181" s="200">
        <v>729.98</v>
      </c>
      <c r="I181" s="201"/>
      <c r="J181" s="197"/>
      <c r="K181" s="197"/>
      <c r="L181" s="202"/>
      <c r="M181" s="228"/>
      <c r="N181" s="229"/>
      <c r="O181" s="229"/>
      <c r="P181" s="229"/>
      <c r="Q181" s="229"/>
      <c r="R181" s="229"/>
      <c r="S181" s="229"/>
      <c r="T181" s="230"/>
      <c r="AT181" s="206" t="s">
        <v>147</v>
      </c>
      <c r="AU181" s="206" t="s">
        <v>85</v>
      </c>
      <c r="AV181" s="13" t="s">
        <v>85</v>
      </c>
      <c r="AW181" s="13" t="s">
        <v>4</v>
      </c>
      <c r="AX181" s="13" t="s">
        <v>83</v>
      </c>
      <c r="AY181" s="206" t="s">
        <v>134</v>
      </c>
    </row>
    <row r="182" spans="1:65" s="2" customFormat="1" ht="6.95" customHeight="1">
      <c r="A182" s="36"/>
      <c r="B182" s="49"/>
      <c r="C182" s="50"/>
      <c r="D182" s="50"/>
      <c r="E182" s="50"/>
      <c r="F182" s="50"/>
      <c r="G182" s="50"/>
      <c r="H182" s="50"/>
      <c r="I182" s="50"/>
      <c r="J182" s="50"/>
      <c r="K182" s="50"/>
      <c r="L182" s="41"/>
      <c r="M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</row>
  </sheetData>
  <sheetProtection algorithmName="SHA-512" hashValue="2c1ZiD55P7StO1wFyovBCTt5vE/zMc0XdD9QRG1Xe7Er6tgqam4mAV6vrDW57LQuIbP6py2J3XB2BDFP6tSQ5Q==" saltValue="Brt1UMh+7iIV84y4WuywdgNc7HlzDulvfzFRU1hWj7uenoynSzebc09l4Mi/EN8/gPw9Klhyk9mcsnrNilrP+A==" spinCount="100000" sheet="1" objects="1" scenarios="1" formatColumns="0" formatRows="0" autoFilter="0"/>
  <autoFilter ref="C82:K181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/>
    <hyperlink ref="F92" r:id="rId2"/>
    <hyperlink ref="F95" r:id="rId3"/>
    <hyperlink ref="F106" r:id="rId4"/>
    <hyperlink ref="F109" r:id="rId5"/>
    <hyperlink ref="F112" r:id="rId6"/>
    <hyperlink ref="F116" r:id="rId7"/>
    <hyperlink ref="F123" r:id="rId8"/>
    <hyperlink ref="F130" r:id="rId9"/>
    <hyperlink ref="F135" r:id="rId10"/>
    <hyperlink ref="F139" r:id="rId11"/>
    <hyperlink ref="F143" r:id="rId12"/>
    <hyperlink ref="F146" r:id="rId13"/>
    <hyperlink ref="F149" r:id="rId14"/>
    <hyperlink ref="F152" r:id="rId15"/>
    <hyperlink ref="F156" r:id="rId16"/>
    <hyperlink ref="F159" r:id="rId17"/>
    <hyperlink ref="F163" r:id="rId18"/>
    <hyperlink ref="F167" r:id="rId19"/>
    <hyperlink ref="F170" r:id="rId20"/>
    <hyperlink ref="F173" r:id="rId21"/>
    <hyperlink ref="F177" r:id="rId22"/>
    <hyperlink ref="F180" r:id="rId23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88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305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ROUND(J87,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ROUND((SUM(BE87:BE341)),  2)</f>
        <v>0</v>
      </c>
      <c r="G33" s="36"/>
      <c r="H33" s="36"/>
      <c r="I33" s="121">
        <v>0.21</v>
      </c>
      <c r="J33" s="120">
        <f>ROUND(((SUM(BE87:BE341))*I33),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ROUND((SUM(BF87:BF341)),  2)</f>
        <v>0</v>
      </c>
      <c r="G34" s="36"/>
      <c r="H34" s="36"/>
      <c r="I34" s="121">
        <v>0.12</v>
      </c>
      <c r="J34" s="120">
        <f>ROUND(((SUM(BF87:BF341))*I34),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ROUND((SUM(BG87:BG341)),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ROUND((SUM(BH87:BH341)),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ROUND((SUM(BI87:BI341)),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02 - SO 02 Výpustní zařízení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J87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J88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J89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306</v>
      </c>
      <c r="E62" s="146"/>
      <c r="F62" s="146"/>
      <c r="G62" s="146"/>
      <c r="H62" s="146"/>
      <c r="I62" s="146"/>
      <c r="J62" s="147">
        <f>J223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307</v>
      </c>
      <c r="E63" s="146"/>
      <c r="F63" s="146"/>
      <c r="G63" s="146"/>
      <c r="H63" s="146"/>
      <c r="I63" s="146"/>
      <c r="J63" s="147">
        <f>J234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308</v>
      </c>
      <c r="E64" s="146"/>
      <c r="F64" s="146"/>
      <c r="G64" s="146"/>
      <c r="H64" s="146"/>
      <c r="I64" s="146"/>
      <c r="J64" s="147">
        <f>J267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309</v>
      </c>
      <c r="E65" s="146"/>
      <c r="F65" s="146"/>
      <c r="G65" s="146"/>
      <c r="H65" s="146"/>
      <c r="I65" s="146"/>
      <c r="J65" s="147">
        <f>J278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117</v>
      </c>
      <c r="E66" s="146"/>
      <c r="F66" s="146"/>
      <c r="G66" s="146"/>
      <c r="H66" s="146"/>
      <c r="I66" s="146"/>
      <c r="J66" s="147">
        <f>J314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310</v>
      </c>
      <c r="E67" s="146"/>
      <c r="F67" s="146"/>
      <c r="G67" s="146"/>
      <c r="H67" s="146"/>
      <c r="I67" s="146"/>
      <c r="J67" s="147">
        <f>J338</f>
        <v>0</v>
      </c>
      <c r="K67" s="144"/>
      <c r="L67" s="148"/>
    </row>
    <row r="68" spans="1:31" s="2" customFormat="1" ht="21.75" customHeight="1">
      <c r="A68" s="36"/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6.95" customHeight="1">
      <c r="A69" s="36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pans="1:31" s="2" customFormat="1" ht="6.95" customHeight="1">
      <c r="A73" s="36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4.95" customHeight="1">
      <c r="A74" s="36"/>
      <c r="B74" s="37"/>
      <c r="C74" s="25" t="s">
        <v>119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75" t="str">
        <f>E7</f>
        <v>Lázeňský rybník,Mozartova ulice</v>
      </c>
      <c r="F77" s="376"/>
      <c r="G77" s="376"/>
      <c r="H77" s="376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109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6.5" customHeight="1">
      <c r="A79" s="36"/>
      <c r="B79" s="37"/>
      <c r="C79" s="38"/>
      <c r="D79" s="38"/>
      <c r="E79" s="363" t="str">
        <f>E9</f>
        <v>02 - SO 02 Výpustní zařízení</v>
      </c>
      <c r="F79" s="374"/>
      <c r="G79" s="374"/>
      <c r="H79" s="374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21</v>
      </c>
      <c r="D81" s="38"/>
      <c r="E81" s="38"/>
      <c r="F81" s="29" t="str">
        <f>F12</f>
        <v>Karlovy Vary</v>
      </c>
      <c r="G81" s="38"/>
      <c r="H81" s="38"/>
      <c r="I81" s="31" t="s">
        <v>23</v>
      </c>
      <c r="J81" s="61" t="str">
        <f>IF(J12="","",J12)</f>
        <v>21. 11. 2024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40.15" customHeight="1">
      <c r="A83" s="36"/>
      <c r="B83" s="37"/>
      <c r="C83" s="31" t="s">
        <v>25</v>
      </c>
      <c r="D83" s="38"/>
      <c r="E83" s="38"/>
      <c r="F83" s="29" t="str">
        <f>E15</f>
        <v>Statutární město Karlovy Vary,Moskevská 2035/21,K.</v>
      </c>
      <c r="G83" s="38"/>
      <c r="H83" s="38"/>
      <c r="I83" s="31" t="s">
        <v>31</v>
      </c>
      <c r="J83" s="34" t="str">
        <f>E21</f>
        <v xml:space="preserve">Ing.Jan Šinták-I.P.R.E.,Kolová 2,362 14 </v>
      </c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25.7" customHeight="1">
      <c r="A84" s="36"/>
      <c r="B84" s="37"/>
      <c r="C84" s="31" t="s">
        <v>29</v>
      </c>
      <c r="D84" s="38"/>
      <c r="E84" s="38"/>
      <c r="F84" s="29" t="str">
        <f>IF(E18="","",E18)</f>
        <v>Vyplň údaj</v>
      </c>
      <c r="G84" s="38"/>
      <c r="H84" s="38"/>
      <c r="I84" s="31" t="s">
        <v>35</v>
      </c>
      <c r="J84" s="34" t="str">
        <f>E24</f>
        <v>Ing.Jana Handšuhová Smutná</v>
      </c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0.3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11" customFormat="1" ht="29.25" customHeight="1">
      <c r="A86" s="149"/>
      <c r="B86" s="150"/>
      <c r="C86" s="151" t="s">
        <v>120</v>
      </c>
      <c r="D86" s="152" t="s">
        <v>60</v>
      </c>
      <c r="E86" s="152" t="s">
        <v>56</v>
      </c>
      <c r="F86" s="152" t="s">
        <v>57</v>
      </c>
      <c r="G86" s="152" t="s">
        <v>121</v>
      </c>
      <c r="H86" s="152" t="s">
        <v>122</v>
      </c>
      <c r="I86" s="152" t="s">
        <v>123</v>
      </c>
      <c r="J86" s="152" t="s">
        <v>113</v>
      </c>
      <c r="K86" s="153" t="s">
        <v>124</v>
      </c>
      <c r="L86" s="154"/>
      <c r="M86" s="70" t="s">
        <v>19</v>
      </c>
      <c r="N86" s="71" t="s">
        <v>45</v>
      </c>
      <c r="O86" s="71" t="s">
        <v>125</v>
      </c>
      <c r="P86" s="71" t="s">
        <v>126</v>
      </c>
      <c r="Q86" s="71" t="s">
        <v>127</v>
      </c>
      <c r="R86" s="71" t="s">
        <v>128</v>
      </c>
      <c r="S86" s="71" t="s">
        <v>129</v>
      </c>
      <c r="T86" s="72" t="s">
        <v>130</v>
      </c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</row>
    <row r="87" spans="1:65" s="2" customFormat="1" ht="22.9" customHeight="1">
      <c r="A87" s="36"/>
      <c r="B87" s="37"/>
      <c r="C87" s="77" t="s">
        <v>131</v>
      </c>
      <c r="D87" s="38"/>
      <c r="E87" s="38"/>
      <c r="F87" s="38"/>
      <c r="G87" s="38"/>
      <c r="H87" s="38"/>
      <c r="I87" s="38"/>
      <c r="J87" s="155">
        <f>BK87</f>
        <v>0</v>
      </c>
      <c r="K87" s="38"/>
      <c r="L87" s="41"/>
      <c r="M87" s="73"/>
      <c r="N87" s="156"/>
      <c r="O87" s="74"/>
      <c r="P87" s="157">
        <f>P88</f>
        <v>0</v>
      </c>
      <c r="Q87" s="74"/>
      <c r="R87" s="157">
        <f>R88</f>
        <v>26.931876559999999</v>
      </c>
      <c r="S87" s="74"/>
      <c r="T87" s="158">
        <f>T88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74</v>
      </c>
      <c r="AU87" s="19" t="s">
        <v>114</v>
      </c>
      <c r="BK87" s="159">
        <f>BK88</f>
        <v>0</v>
      </c>
    </row>
    <row r="88" spans="1:65" s="12" customFormat="1" ht="25.9" customHeight="1">
      <c r="B88" s="160"/>
      <c r="C88" s="161"/>
      <c r="D88" s="162" t="s">
        <v>74</v>
      </c>
      <c r="E88" s="163" t="s">
        <v>132</v>
      </c>
      <c r="F88" s="163" t="s">
        <v>133</v>
      </c>
      <c r="G88" s="161"/>
      <c r="H88" s="161"/>
      <c r="I88" s="164"/>
      <c r="J88" s="165">
        <f>BK88</f>
        <v>0</v>
      </c>
      <c r="K88" s="161"/>
      <c r="L88" s="166"/>
      <c r="M88" s="167"/>
      <c r="N88" s="168"/>
      <c r="O88" s="168"/>
      <c r="P88" s="169">
        <f>P89+P223+P234+P267+P278+P314+P338</f>
        <v>0</v>
      </c>
      <c r="Q88" s="168"/>
      <c r="R88" s="169">
        <f>R89+R223+R234+R267+R278+R314+R338</f>
        <v>26.931876559999999</v>
      </c>
      <c r="S88" s="168"/>
      <c r="T88" s="170">
        <f>T89+T223+T234+T267+T278+T314+T338</f>
        <v>0</v>
      </c>
      <c r="AR88" s="171" t="s">
        <v>83</v>
      </c>
      <c r="AT88" s="172" t="s">
        <v>74</v>
      </c>
      <c r="AU88" s="172" t="s">
        <v>75</v>
      </c>
      <c r="AY88" s="171" t="s">
        <v>134</v>
      </c>
      <c r="BK88" s="173">
        <f>BK89+BK223+BK234+BK267+BK278+BK314+BK338</f>
        <v>0</v>
      </c>
    </row>
    <row r="89" spans="1:65" s="12" customFormat="1" ht="22.9" customHeight="1">
      <c r="B89" s="160"/>
      <c r="C89" s="161"/>
      <c r="D89" s="162" t="s">
        <v>74</v>
      </c>
      <c r="E89" s="174" t="s">
        <v>83</v>
      </c>
      <c r="F89" s="174" t="s">
        <v>135</v>
      </c>
      <c r="G89" s="161"/>
      <c r="H89" s="161"/>
      <c r="I89" s="164"/>
      <c r="J89" s="175">
        <f>BK89</f>
        <v>0</v>
      </c>
      <c r="K89" s="161"/>
      <c r="L89" s="166"/>
      <c r="M89" s="167"/>
      <c r="N89" s="168"/>
      <c r="O89" s="168"/>
      <c r="P89" s="169">
        <f>SUM(P90:P222)</f>
        <v>0</v>
      </c>
      <c r="Q89" s="168"/>
      <c r="R89" s="169">
        <f>SUM(R90:R222)</f>
        <v>13.673655199999999</v>
      </c>
      <c r="S89" s="168"/>
      <c r="T89" s="170">
        <f>SUM(T90:T222)</f>
        <v>0</v>
      </c>
      <c r="AR89" s="171" t="s">
        <v>83</v>
      </c>
      <c r="AT89" s="172" t="s">
        <v>74</v>
      </c>
      <c r="AU89" s="172" t="s">
        <v>83</v>
      </c>
      <c r="AY89" s="171" t="s">
        <v>134</v>
      </c>
      <c r="BK89" s="173">
        <f>SUM(BK90:BK222)</f>
        <v>0</v>
      </c>
    </row>
    <row r="90" spans="1:65" s="2" customFormat="1" ht="16.5" customHeight="1">
      <c r="A90" s="36"/>
      <c r="B90" s="37"/>
      <c r="C90" s="176" t="s">
        <v>83</v>
      </c>
      <c r="D90" s="176" t="s">
        <v>136</v>
      </c>
      <c r="E90" s="177" t="s">
        <v>311</v>
      </c>
      <c r="F90" s="178" t="s">
        <v>312</v>
      </c>
      <c r="G90" s="179" t="s">
        <v>313</v>
      </c>
      <c r="H90" s="180">
        <v>240</v>
      </c>
      <c r="I90" s="181"/>
      <c r="J90" s="182">
        <f>ROUND(I90*H90,2)</f>
        <v>0</v>
      </c>
      <c r="K90" s="178" t="s">
        <v>140</v>
      </c>
      <c r="L90" s="41"/>
      <c r="M90" s="183" t="s">
        <v>19</v>
      </c>
      <c r="N90" s="184" t="s">
        <v>46</v>
      </c>
      <c r="O90" s="66"/>
      <c r="P90" s="185">
        <f>O90*H90</f>
        <v>0</v>
      </c>
      <c r="Q90" s="185">
        <v>3.0000000000000001E-5</v>
      </c>
      <c r="R90" s="185">
        <f>Q90*H90</f>
        <v>7.1999999999999998E-3</v>
      </c>
      <c r="S90" s="185">
        <v>0</v>
      </c>
      <c r="T90" s="186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7" t="s">
        <v>141</v>
      </c>
      <c r="AT90" s="187" t="s">
        <v>136</v>
      </c>
      <c r="AU90" s="187" t="s">
        <v>85</v>
      </c>
      <c r="AY90" s="19" t="s">
        <v>134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19" t="s">
        <v>83</v>
      </c>
      <c r="BK90" s="188">
        <f>ROUND(I90*H90,2)</f>
        <v>0</v>
      </c>
      <c r="BL90" s="19" t="s">
        <v>141</v>
      </c>
      <c r="BM90" s="187" t="s">
        <v>314</v>
      </c>
    </row>
    <row r="91" spans="1:65" s="2" customFormat="1">
      <c r="A91" s="36"/>
      <c r="B91" s="37"/>
      <c r="C91" s="38"/>
      <c r="D91" s="189" t="s">
        <v>143</v>
      </c>
      <c r="E91" s="38"/>
      <c r="F91" s="190" t="s">
        <v>315</v>
      </c>
      <c r="G91" s="38"/>
      <c r="H91" s="38"/>
      <c r="I91" s="191"/>
      <c r="J91" s="38"/>
      <c r="K91" s="38"/>
      <c r="L91" s="41"/>
      <c r="M91" s="192"/>
      <c r="N91" s="193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143</v>
      </c>
      <c r="AU91" s="19" t="s">
        <v>85</v>
      </c>
    </row>
    <row r="92" spans="1:65" s="2" customFormat="1">
      <c r="A92" s="36"/>
      <c r="B92" s="37"/>
      <c r="C92" s="38"/>
      <c r="D92" s="194" t="s">
        <v>145</v>
      </c>
      <c r="E92" s="38"/>
      <c r="F92" s="195" t="s">
        <v>316</v>
      </c>
      <c r="G92" s="38"/>
      <c r="H92" s="38"/>
      <c r="I92" s="191"/>
      <c r="J92" s="38"/>
      <c r="K92" s="38"/>
      <c r="L92" s="41"/>
      <c r="M92" s="192"/>
      <c r="N92" s="193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145</v>
      </c>
      <c r="AU92" s="19" t="s">
        <v>85</v>
      </c>
    </row>
    <row r="93" spans="1:65" s="13" customFormat="1">
      <c r="B93" s="196"/>
      <c r="C93" s="197"/>
      <c r="D93" s="189" t="s">
        <v>147</v>
      </c>
      <c r="E93" s="198" t="s">
        <v>19</v>
      </c>
      <c r="F93" s="199" t="s">
        <v>317</v>
      </c>
      <c r="G93" s="197"/>
      <c r="H93" s="200">
        <v>240</v>
      </c>
      <c r="I93" s="201"/>
      <c r="J93" s="197"/>
      <c r="K93" s="197"/>
      <c r="L93" s="202"/>
      <c r="M93" s="203"/>
      <c r="N93" s="204"/>
      <c r="O93" s="204"/>
      <c r="P93" s="204"/>
      <c r="Q93" s="204"/>
      <c r="R93" s="204"/>
      <c r="S93" s="204"/>
      <c r="T93" s="205"/>
      <c r="AT93" s="206" t="s">
        <v>147</v>
      </c>
      <c r="AU93" s="206" t="s">
        <v>85</v>
      </c>
      <c r="AV93" s="13" t="s">
        <v>85</v>
      </c>
      <c r="AW93" s="13" t="s">
        <v>34</v>
      </c>
      <c r="AX93" s="13" t="s">
        <v>83</v>
      </c>
      <c r="AY93" s="206" t="s">
        <v>134</v>
      </c>
    </row>
    <row r="94" spans="1:65" s="2" customFormat="1" ht="16.5" customHeight="1">
      <c r="A94" s="36"/>
      <c r="B94" s="37"/>
      <c r="C94" s="176" t="s">
        <v>85</v>
      </c>
      <c r="D94" s="176" t="s">
        <v>136</v>
      </c>
      <c r="E94" s="177" t="s">
        <v>318</v>
      </c>
      <c r="F94" s="178" t="s">
        <v>319</v>
      </c>
      <c r="G94" s="179" t="s">
        <v>320</v>
      </c>
      <c r="H94" s="180">
        <v>20</v>
      </c>
      <c r="I94" s="181"/>
      <c r="J94" s="182">
        <f>ROUND(I94*H94,2)</f>
        <v>0</v>
      </c>
      <c r="K94" s="178" t="s">
        <v>140</v>
      </c>
      <c r="L94" s="41"/>
      <c r="M94" s="183" t="s">
        <v>19</v>
      </c>
      <c r="N94" s="184" t="s">
        <v>46</v>
      </c>
      <c r="O94" s="66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7" t="s">
        <v>141</v>
      </c>
      <c r="AT94" s="187" t="s">
        <v>136</v>
      </c>
      <c r="AU94" s="187" t="s">
        <v>85</v>
      </c>
      <c r="AY94" s="19" t="s">
        <v>134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83</v>
      </c>
      <c r="BK94" s="188">
        <f>ROUND(I94*H94,2)</f>
        <v>0</v>
      </c>
      <c r="BL94" s="19" t="s">
        <v>141</v>
      </c>
      <c r="BM94" s="187" t="s">
        <v>321</v>
      </c>
    </row>
    <row r="95" spans="1:65" s="2" customFormat="1">
      <c r="A95" s="36"/>
      <c r="B95" s="37"/>
      <c r="C95" s="38"/>
      <c r="D95" s="189" t="s">
        <v>143</v>
      </c>
      <c r="E95" s="38"/>
      <c r="F95" s="190" t="s">
        <v>322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143</v>
      </c>
      <c r="AU95" s="19" t="s">
        <v>85</v>
      </c>
    </row>
    <row r="96" spans="1:65" s="2" customFormat="1">
      <c r="A96" s="36"/>
      <c r="B96" s="37"/>
      <c r="C96" s="38"/>
      <c r="D96" s="194" t="s">
        <v>145</v>
      </c>
      <c r="E96" s="38"/>
      <c r="F96" s="195" t="s">
        <v>323</v>
      </c>
      <c r="G96" s="38"/>
      <c r="H96" s="38"/>
      <c r="I96" s="191"/>
      <c r="J96" s="38"/>
      <c r="K96" s="38"/>
      <c r="L96" s="41"/>
      <c r="M96" s="192"/>
      <c r="N96" s="193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145</v>
      </c>
      <c r="AU96" s="19" t="s">
        <v>85</v>
      </c>
    </row>
    <row r="97" spans="1:65" s="2" customFormat="1" ht="16.5" customHeight="1">
      <c r="A97" s="36"/>
      <c r="B97" s="37"/>
      <c r="C97" s="176" t="s">
        <v>154</v>
      </c>
      <c r="D97" s="176" t="s">
        <v>136</v>
      </c>
      <c r="E97" s="177" t="s">
        <v>324</v>
      </c>
      <c r="F97" s="178" t="s">
        <v>325</v>
      </c>
      <c r="G97" s="179" t="s">
        <v>139</v>
      </c>
      <c r="H97" s="180">
        <v>16.48</v>
      </c>
      <c r="I97" s="181"/>
      <c r="J97" s="182">
        <f>ROUND(I97*H97,2)</f>
        <v>0</v>
      </c>
      <c r="K97" s="178" t="s">
        <v>140</v>
      </c>
      <c r="L97" s="41"/>
      <c r="M97" s="183" t="s">
        <v>19</v>
      </c>
      <c r="N97" s="184" t="s">
        <v>46</v>
      </c>
      <c r="O97" s="66"/>
      <c r="P97" s="185">
        <f>O97*H97</f>
        <v>0</v>
      </c>
      <c r="Q97" s="185">
        <v>0</v>
      </c>
      <c r="R97" s="185">
        <f>Q97*H97</f>
        <v>0</v>
      </c>
      <c r="S97" s="185">
        <v>0</v>
      </c>
      <c r="T97" s="186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7" t="s">
        <v>141</v>
      </c>
      <c r="AT97" s="187" t="s">
        <v>136</v>
      </c>
      <c r="AU97" s="187" t="s">
        <v>85</v>
      </c>
      <c r="AY97" s="19" t="s">
        <v>134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19" t="s">
        <v>83</v>
      </c>
      <c r="BK97" s="188">
        <f>ROUND(I97*H97,2)</f>
        <v>0</v>
      </c>
      <c r="BL97" s="19" t="s">
        <v>141</v>
      </c>
      <c r="BM97" s="187" t="s">
        <v>326</v>
      </c>
    </row>
    <row r="98" spans="1:65" s="2" customFormat="1">
      <c r="A98" s="36"/>
      <c r="B98" s="37"/>
      <c r="C98" s="38"/>
      <c r="D98" s="189" t="s">
        <v>143</v>
      </c>
      <c r="E98" s="38"/>
      <c r="F98" s="190" t="s">
        <v>327</v>
      </c>
      <c r="G98" s="38"/>
      <c r="H98" s="38"/>
      <c r="I98" s="191"/>
      <c r="J98" s="38"/>
      <c r="K98" s="38"/>
      <c r="L98" s="41"/>
      <c r="M98" s="192"/>
      <c r="N98" s="193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143</v>
      </c>
      <c r="AU98" s="19" t="s">
        <v>85</v>
      </c>
    </row>
    <row r="99" spans="1:65" s="2" customFormat="1">
      <c r="A99" s="36"/>
      <c r="B99" s="37"/>
      <c r="C99" s="38"/>
      <c r="D99" s="194" t="s">
        <v>145</v>
      </c>
      <c r="E99" s="38"/>
      <c r="F99" s="195" t="s">
        <v>328</v>
      </c>
      <c r="G99" s="38"/>
      <c r="H99" s="38"/>
      <c r="I99" s="191"/>
      <c r="J99" s="38"/>
      <c r="K99" s="38"/>
      <c r="L99" s="41"/>
      <c r="M99" s="192"/>
      <c r="N99" s="193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145</v>
      </c>
      <c r="AU99" s="19" t="s">
        <v>85</v>
      </c>
    </row>
    <row r="100" spans="1:65" s="14" customFormat="1">
      <c r="B100" s="207"/>
      <c r="C100" s="208"/>
      <c r="D100" s="189" t="s">
        <v>147</v>
      </c>
      <c r="E100" s="209" t="s">
        <v>19</v>
      </c>
      <c r="F100" s="210" t="s">
        <v>329</v>
      </c>
      <c r="G100" s="208"/>
      <c r="H100" s="209" t="s">
        <v>19</v>
      </c>
      <c r="I100" s="211"/>
      <c r="J100" s="208"/>
      <c r="K100" s="208"/>
      <c r="L100" s="212"/>
      <c r="M100" s="213"/>
      <c r="N100" s="214"/>
      <c r="O100" s="214"/>
      <c r="P100" s="214"/>
      <c r="Q100" s="214"/>
      <c r="R100" s="214"/>
      <c r="S100" s="214"/>
      <c r="T100" s="215"/>
      <c r="AT100" s="216" t="s">
        <v>147</v>
      </c>
      <c r="AU100" s="216" t="s">
        <v>85</v>
      </c>
      <c r="AV100" s="14" t="s">
        <v>83</v>
      </c>
      <c r="AW100" s="14" t="s">
        <v>34</v>
      </c>
      <c r="AX100" s="14" t="s">
        <v>75</v>
      </c>
      <c r="AY100" s="216" t="s">
        <v>134</v>
      </c>
    </row>
    <row r="101" spans="1:65" s="13" customFormat="1">
      <c r="B101" s="196"/>
      <c r="C101" s="197"/>
      <c r="D101" s="189" t="s">
        <v>147</v>
      </c>
      <c r="E101" s="198" t="s">
        <v>19</v>
      </c>
      <c r="F101" s="199" t="s">
        <v>330</v>
      </c>
      <c r="G101" s="197"/>
      <c r="H101" s="200">
        <v>4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5"/>
      <c r="AT101" s="206" t="s">
        <v>147</v>
      </c>
      <c r="AU101" s="206" t="s">
        <v>85</v>
      </c>
      <c r="AV101" s="13" t="s">
        <v>85</v>
      </c>
      <c r="AW101" s="13" t="s">
        <v>34</v>
      </c>
      <c r="AX101" s="13" t="s">
        <v>75</v>
      </c>
      <c r="AY101" s="206" t="s">
        <v>134</v>
      </c>
    </row>
    <row r="102" spans="1:65" s="14" customFormat="1">
      <c r="B102" s="207"/>
      <c r="C102" s="208"/>
      <c r="D102" s="189" t="s">
        <v>147</v>
      </c>
      <c r="E102" s="209" t="s">
        <v>19</v>
      </c>
      <c r="F102" s="210" t="s">
        <v>331</v>
      </c>
      <c r="G102" s="208"/>
      <c r="H102" s="209" t="s">
        <v>19</v>
      </c>
      <c r="I102" s="211"/>
      <c r="J102" s="208"/>
      <c r="K102" s="208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147</v>
      </c>
      <c r="AU102" s="216" t="s">
        <v>85</v>
      </c>
      <c r="AV102" s="14" t="s">
        <v>83</v>
      </c>
      <c r="AW102" s="14" t="s">
        <v>34</v>
      </c>
      <c r="AX102" s="14" t="s">
        <v>75</v>
      </c>
      <c r="AY102" s="216" t="s">
        <v>134</v>
      </c>
    </row>
    <row r="103" spans="1:65" s="13" customFormat="1">
      <c r="B103" s="196"/>
      <c r="C103" s="197"/>
      <c r="D103" s="189" t="s">
        <v>147</v>
      </c>
      <c r="E103" s="198" t="s">
        <v>19</v>
      </c>
      <c r="F103" s="199" t="s">
        <v>332</v>
      </c>
      <c r="G103" s="197"/>
      <c r="H103" s="200">
        <v>12.48</v>
      </c>
      <c r="I103" s="201"/>
      <c r="J103" s="197"/>
      <c r="K103" s="197"/>
      <c r="L103" s="202"/>
      <c r="M103" s="203"/>
      <c r="N103" s="204"/>
      <c r="O103" s="204"/>
      <c r="P103" s="204"/>
      <c r="Q103" s="204"/>
      <c r="R103" s="204"/>
      <c r="S103" s="204"/>
      <c r="T103" s="205"/>
      <c r="AT103" s="206" t="s">
        <v>147</v>
      </c>
      <c r="AU103" s="206" t="s">
        <v>85</v>
      </c>
      <c r="AV103" s="13" t="s">
        <v>85</v>
      </c>
      <c r="AW103" s="13" t="s">
        <v>34</v>
      </c>
      <c r="AX103" s="13" t="s">
        <v>75</v>
      </c>
      <c r="AY103" s="206" t="s">
        <v>134</v>
      </c>
    </row>
    <row r="104" spans="1:65" s="15" customFormat="1">
      <c r="B104" s="217"/>
      <c r="C104" s="218"/>
      <c r="D104" s="189" t="s">
        <v>147</v>
      </c>
      <c r="E104" s="219" t="s">
        <v>19</v>
      </c>
      <c r="F104" s="220" t="s">
        <v>168</v>
      </c>
      <c r="G104" s="218"/>
      <c r="H104" s="221">
        <v>16.48</v>
      </c>
      <c r="I104" s="222"/>
      <c r="J104" s="218"/>
      <c r="K104" s="218"/>
      <c r="L104" s="223"/>
      <c r="M104" s="224"/>
      <c r="N104" s="225"/>
      <c r="O104" s="225"/>
      <c r="P104" s="225"/>
      <c r="Q104" s="225"/>
      <c r="R104" s="225"/>
      <c r="S104" s="225"/>
      <c r="T104" s="226"/>
      <c r="AT104" s="227" t="s">
        <v>147</v>
      </c>
      <c r="AU104" s="227" t="s">
        <v>85</v>
      </c>
      <c r="AV104" s="15" t="s">
        <v>141</v>
      </c>
      <c r="AW104" s="15" t="s">
        <v>34</v>
      </c>
      <c r="AX104" s="15" t="s">
        <v>83</v>
      </c>
      <c r="AY104" s="227" t="s">
        <v>134</v>
      </c>
    </row>
    <row r="105" spans="1:65" s="2" customFormat="1" ht="16.5" customHeight="1">
      <c r="A105" s="36"/>
      <c r="B105" s="37"/>
      <c r="C105" s="176" t="s">
        <v>141</v>
      </c>
      <c r="D105" s="176" t="s">
        <v>136</v>
      </c>
      <c r="E105" s="177" t="s">
        <v>333</v>
      </c>
      <c r="F105" s="178" t="s">
        <v>334</v>
      </c>
      <c r="G105" s="179" t="s">
        <v>157</v>
      </c>
      <c r="H105" s="180">
        <v>12.183</v>
      </c>
      <c r="I105" s="181"/>
      <c r="J105" s="182">
        <f>ROUND(I105*H105,2)</f>
        <v>0</v>
      </c>
      <c r="K105" s="178" t="s">
        <v>140</v>
      </c>
      <c r="L105" s="41"/>
      <c r="M105" s="183" t="s">
        <v>19</v>
      </c>
      <c r="N105" s="184" t="s">
        <v>46</v>
      </c>
      <c r="O105" s="66"/>
      <c r="P105" s="185">
        <f>O105*H105</f>
        <v>0</v>
      </c>
      <c r="Q105" s="185">
        <v>0</v>
      </c>
      <c r="R105" s="185">
        <f>Q105*H105</f>
        <v>0</v>
      </c>
      <c r="S105" s="185">
        <v>0</v>
      </c>
      <c r="T105" s="186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7" t="s">
        <v>141</v>
      </c>
      <c r="AT105" s="187" t="s">
        <v>136</v>
      </c>
      <c r="AU105" s="187" t="s">
        <v>85</v>
      </c>
      <c r="AY105" s="19" t="s">
        <v>134</v>
      </c>
      <c r="BE105" s="188">
        <f>IF(N105="základní",J105,0)</f>
        <v>0</v>
      </c>
      <c r="BF105" s="188">
        <f>IF(N105="snížená",J105,0)</f>
        <v>0</v>
      </c>
      <c r="BG105" s="188">
        <f>IF(N105="zákl. přenesená",J105,0)</f>
        <v>0</v>
      </c>
      <c r="BH105" s="188">
        <f>IF(N105="sníž. přenesená",J105,0)</f>
        <v>0</v>
      </c>
      <c r="BI105" s="188">
        <f>IF(N105="nulová",J105,0)</f>
        <v>0</v>
      </c>
      <c r="BJ105" s="19" t="s">
        <v>83</v>
      </c>
      <c r="BK105" s="188">
        <f>ROUND(I105*H105,2)</f>
        <v>0</v>
      </c>
      <c r="BL105" s="19" t="s">
        <v>141</v>
      </c>
      <c r="BM105" s="187" t="s">
        <v>335</v>
      </c>
    </row>
    <row r="106" spans="1:65" s="2" customFormat="1" ht="19.5">
      <c r="A106" s="36"/>
      <c r="B106" s="37"/>
      <c r="C106" s="38"/>
      <c r="D106" s="189" t="s">
        <v>143</v>
      </c>
      <c r="E106" s="38"/>
      <c r="F106" s="190" t="s">
        <v>336</v>
      </c>
      <c r="G106" s="38"/>
      <c r="H106" s="38"/>
      <c r="I106" s="191"/>
      <c r="J106" s="38"/>
      <c r="K106" s="38"/>
      <c r="L106" s="41"/>
      <c r="M106" s="192"/>
      <c r="N106" s="193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143</v>
      </c>
      <c r="AU106" s="19" t="s">
        <v>85</v>
      </c>
    </row>
    <row r="107" spans="1:65" s="2" customFormat="1">
      <c r="A107" s="36"/>
      <c r="B107" s="37"/>
      <c r="C107" s="38"/>
      <c r="D107" s="194" t="s">
        <v>145</v>
      </c>
      <c r="E107" s="38"/>
      <c r="F107" s="195" t="s">
        <v>337</v>
      </c>
      <c r="G107" s="38"/>
      <c r="H107" s="38"/>
      <c r="I107" s="191"/>
      <c r="J107" s="38"/>
      <c r="K107" s="38"/>
      <c r="L107" s="41"/>
      <c r="M107" s="192"/>
      <c r="N107" s="193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145</v>
      </c>
      <c r="AU107" s="19" t="s">
        <v>85</v>
      </c>
    </row>
    <row r="108" spans="1:65" s="14" customFormat="1">
      <c r="B108" s="207"/>
      <c r="C108" s="208"/>
      <c r="D108" s="189" t="s">
        <v>147</v>
      </c>
      <c r="E108" s="209" t="s">
        <v>19</v>
      </c>
      <c r="F108" s="210" t="s">
        <v>338</v>
      </c>
      <c r="G108" s="208"/>
      <c r="H108" s="209" t="s">
        <v>19</v>
      </c>
      <c r="I108" s="211"/>
      <c r="J108" s="208"/>
      <c r="K108" s="208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147</v>
      </c>
      <c r="AU108" s="216" t="s">
        <v>85</v>
      </c>
      <c r="AV108" s="14" t="s">
        <v>83</v>
      </c>
      <c r="AW108" s="14" t="s">
        <v>34</v>
      </c>
      <c r="AX108" s="14" t="s">
        <v>75</v>
      </c>
      <c r="AY108" s="216" t="s">
        <v>134</v>
      </c>
    </row>
    <row r="109" spans="1:65" s="14" customFormat="1">
      <c r="B109" s="207"/>
      <c r="C109" s="208"/>
      <c r="D109" s="189" t="s">
        <v>147</v>
      </c>
      <c r="E109" s="209" t="s">
        <v>19</v>
      </c>
      <c r="F109" s="210" t="s">
        <v>339</v>
      </c>
      <c r="G109" s="208"/>
      <c r="H109" s="209" t="s">
        <v>19</v>
      </c>
      <c r="I109" s="211"/>
      <c r="J109" s="208"/>
      <c r="K109" s="208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147</v>
      </c>
      <c r="AU109" s="216" t="s">
        <v>85</v>
      </c>
      <c r="AV109" s="14" t="s">
        <v>83</v>
      </c>
      <c r="AW109" s="14" t="s">
        <v>34</v>
      </c>
      <c r="AX109" s="14" t="s">
        <v>75</v>
      </c>
      <c r="AY109" s="216" t="s">
        <v>134</v>
      </c>
    </row>
    <row r="110" spans="1:65" s="13" customFormat="1">
      <c r="B110" s="196"/>
      <c r="C110" s="197"/>
      <c r="D110" s="189" t="s">
        <v>147</v>
      </c>
      <c r="E110" s="198" t="s">
        <v>19</v>
      </c>
      <c r="F110" s="199" t="s">
        <v>340</v>
      </c>
      <c r="G110" s="197"/>
      <c r="H110" s="200">
        <v>14.231999999999999</v>
      </c>
      <c r="I110" s="201"/>
      <c r="J110" s="197"/>
      <c r="K110" s="197"/>
      <c r="L110" s="202"/>
      <c r="M110" s="203"/>
      <c r="N110" s="204"/>
      <c r="O110" s="204"/>
      <c r="P110" s="204"/>
      <c r="Q110" s="204"/>
      <c r="R110" s="204"/>
      <c r="S110" s="204"/>
      <c r="T110" s="205"/>
      <c r="AT110" s="206" t="s">
        <v>147</v>
      </c>
      <c r="AU110" s="206" t="s">
        <v>85</v>
      </c>
      <c r="AV110" s="13" t="s">
        <v>85</v>
      </c>
      <c r="AW110" s="13" t="s">
        <v>34</v>
      </c>
      <c r="AX110" s="13" t="s">
        <v>75</v>
      </c>
      <c r="AY110" s="206" t="s">
        <v>134</v>
      </c>
    </row>
    <row r="111" spans="1:65" s="13" customFormat="1">
      <c r="B111" s="196"/>
      <c r="C111" s="197"/>
      <c r="D111" s="189" t="s">
        <v>147</v>
      </c>
      <c r="E111" s="198" t="s">
        <v>19</v>
      </c>
      <c r="F111" s="199" t="s">
        <v>341</v>
      </c>
      <c r="G111" s="197"/>
      <c r="H111" s="200">
        <v>7.92</v>
      </c>
      <c r="I111" s="201"/>
      <c r="J111" s="197"/>
      <c r="K111" s="197"/>
      <c r="L111" s="202"/>
      <c r="M111" s="203"/>
      <c r="N111" s="204"/>
      <c r="O111" s="204"/>
      <c r="P111" s="204"/>
      <c r="Q111" s="204"/>
      <c r="R111" s="204"/>
      <c r="S111" s="204"/>
      <c r="T111" s="205"/>
      <c r="AT111" s="206" t="s">
        <v>147</v>
      </c>
      <c r="AU111" s="206" t="s">
        <v>85</v>
      </c>
      <c r="AV111" s="13" t="s">
        <v>85</v>
      </c>
      <c r="AW111" s="13" t="s">
        <v>34</v>
      </c>
      <c r="AX111" s="13" t="s">
        <v>75</v>
      </c>
      <c r="AY111" s="206" t="s">
        <v>134</v>
      </c>
    </row>
    <row r="112" spans="1:65" s="13" customFormat="1">
      <c r="B112" s="196"/>
      <c r="C112" s="197"/>
      <c r="D112" s="189" t="s">
        <v>147</v>
      </c>
      <c r="E112" s="198" t="s">
        <v>19</v>
      </c>
      <c r="F112" s="199" t="s">
        <v>342</v>
      </c>
      <c r="G112" s="197"/>
      <c r="H112" s="200">
        <v>2.2149999999999999</v>
      </c>
      <c r="I112" s="201"/>
      <c r="J112" s="197"/>
      <c r="K112" s="197"/>
      <c r="L112" s="202"/>
      <c r="M112" s="203"/>
      <c r="N112" s="204"/>
      <c r="O112" s="204"/>
      <c r="P112" s="204"/>
      <c r="Q112" s="204"/>
      <c r="R112" s="204"/>
      <c r="S112" s="204"/>
      <c r="T112" s="205"/>
      <c r="AT112" s="206" t="s">
        <v>147</v>
      </c>
      <c r="AU112" s="206" t="s">
        <v>85</v>
      </c>
      <c r="AV112" s="13" t="s">
        <v>85</v>
      </c>
      <c r="AW112" s="13" t="s">
        <v>34</v>
      </c>
      <c r="AX112" s="13" t="s">
        <v>75</v>
      </c>
      <c r="AY112" s="206" t="s">
        <v>134</v>
      </c>
    </row>
    <row r="113" spans="1:65" s="13" customFormat="1">
      <c r="B113" s="196"/>
      <c r="C113" s="197"/>
      <c r="D113" s="189" t="s">
        <v>147</v>
      </c>
      <c r="E113" s="198" t="s">
        <v>19</v>
      </c>
      <c r="F113" s="199" t="s">
        <v>343</v>
      </c>
      <c r="G113" s="197"/>
      <c r="H113" s="200">
        <v>-12.183999999999999</v>
      </c>
      <c r="I113" s="201"/>
      <c r="J113" s="197"/>
      <c r="K113" s="197"/>
      <c r="L113" s="202"/>
      <c r="M113" s="203"/>
      <c r="N113" s="204"/>
      <c r="O113" s="204"/>
      <c r="P113" s="204"/>
      <c r="Q113" s="204"/>
      <c r="R113" s="204"/>
      <c r="S113" s="204"/>
      <c r="T113" s="205"/>
      <c r="AT113" s="206" t="s">
        <v>147</v>
      </c>
      <c r="AU113" s="206" t="s">
        <v>85</v>
      </c>
      <c r="AV113" s="13" t="s">
        <v>85</v>
      </c>
      <c r="AW113" s="13" t="s">
        <v>34</v>
      </c>
      <c r="AX113" s="13" t="s">
        <v>75</v>
      </c>
      <c r="AY113" s="206" t="s">
        <v>134</v>
      </c>
    </row>
    <row r="114" spans="1:65" s="15" customFormat="1">
      <c r="B114" s="217"/>
      <c r="C114" s="218"/>
      <c r="D114" s="189" t="s">
        <v>147</v>
      </c>
      <c r="E114" s="219" t="s">
        <v>19</v>
      </c>
      <c r="F114" s="220" t="s">
        <v>168</v>
      </c>
      <c r="G114" s="218"/>
      <c r="H114" s="221">
        <v>12.183000000000002</v>
      </c>
      <c r="I114" s="222"/>
      <c r="J114" s="218"/>
      <c r="K114" s="218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147</v>
      </c>
      <c r="AU114" s="227" t="s">
        <v>85</v>
      </c>
      <c r="AV114" s="15" t="s">
        <v>141</v>
      </c>
      <c r="AW114" s="15" t="s">
        <v>34</v>
      </c>
      <c r="AX114" s="15" t="s">
        <v>83</v>
      </c>
      <c r="AY114" s="227" t="s">
        <v>134</v>
      </c>
    </row>
    <row r="115" spans="1:65" s="2" customFormat="1" ht="16.5" customHeight="1">
      <c r="A115" s="36"/>
      <c r="B115" s="37"/>
      <c r="C115" s="176" t="s">
        <v>174</v>
      </c>
      <c r="D115" s="176" t="s">
        <v>136</v>
      </c>
      <c r="E115" s="177" t="s">
        <v>344</v>
      </c>
      <c r="F115" s="178" t="s">
        <v>345</v>
      </c>
      <c r="G115" s="179" t="s">
        <v>157</v>
      </c>
      <c r="H115" s="180">
        <v>12.183</v>
      </c>
      <c r="I115" s="181"/>
      <c r="J115" s="182">
        <f>ROUND(I115*H115,2)</f>
        <v>0</v>
      </c>
      <c r="K115" s="178" t="s">
        <v>140</v>
      </c>
      <c r="L115" s="41"/>
      <c r="M115" s="183" t="s">
        <v>19</v>
      </c>
      <c r="N115" s="184" t="s">
        <v>46</v>
      </c>
      <c r="O115" s="66"/>
      <c r="P115" s="185">
        <f>O115*H115</f>
        <v>0</v>
      </c>
      <c r="Q115" s="185">
        <v>0</v>
      </c>
      <c r="R115" s="185">
        <f>Q115*H115</f>
        <v>0</v>
      </c>
      <c r="S115" s="185">
        <v>0</v>
      </c>
      <c r="T115" s="186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7" t="s">
        <v>141</v>
      </c>
      <c r="AT115" s="187" t="s">
        <v>136</v>
      </c>
      <c r="AU115" s="187" t="s">
        <v>85</v>
      </c>
      <c r="AY115" s="19" t="s">
        <v>134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19" t="s">
        <v>83</v>
      </c>
      <c r="BK115" s="188">
        <f>ROUND(I115*H115,2)</f>
        <v>0</v>
      </c>
      <c r="BL115" s="19" t="s">
        <v>141</v>
      </c>
      <c r="BM115" s="187" t="s">
        <v>346</v>
      </c>
    </row>
    <row r="116" spans="1:65" s="2" customFormat="1" ht="19.5">
      <c r="A116" s="36"/>
      <c r="B116" s="37"/>
      <c r="C116" s="38"/>
      <c r="D116" s="189" t="s">
        <v>143</v>
      </c>
      <c r="E116" s="38"/>
      <c r="F116" s="190" t="s">
        <v>347</v>
      </c>
      <c r="G116" s="38"/>
      <c r="H116" s="38"/>
      <c r="I116" s="191"/>
      <c r="J116" s="38"/>
      <c r="K116" s="38"/>
      <c r="L116" s="41"/>
      <c r="M116" s="192"/>
      <c r="N116" s="193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143</v>
      </c>
      <c r="AU116" s="19" t="s">
        <v>85</v>
      </c>
    </row>
    <row r="117" spans="1:65" s="2" customFormat="1">
      <c r="A117" s="36"/>
      <c r="B117" s="37"/>
      <c r="C117" s="38"/>
      <c r="D117" s="194" t="s">
        <v>145</v>
      </c>
      <c r="E117" s="38"/>
      <c r="F117" s="195" t="s">
        <v>348</v>
      </c>
      <c r="G117" s="38"/>
      <c r="H117" s="38"/>
      <c r="I117" s="191"/>
      <c r="J117" s="38"/>
      <c r="K117" s="38"/>
      <c r="L117" s="41"/>
      <c r="M117" s="192"/>
      <c r="N117" s="193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145</v>
      </c>
      <c r="AU117" s="19" t="s">
        <v>85</v>
      </c>
    </row>
    <row r="118" spans="1:65" s="14" customFormat="1">
      <c r="B118" s="207"/>
      <c r="C118" s="208"/>
      <c r="D118" s="189" t="s">
        <v>147</v>
      </c>
      <c r="E118" s="209" t="s">
        <v>19</v>
      </c>
      <c r="F118" s="210" t="s">
        <v>338</v>
      </c>
      <c r="G118" s="208"/>
      <c r="H118" s="209" t="s">
        <v>19</v>
      </c>
      <c r="I118" s="211"/>
      <c r="J118" s="208"/>
      <c r="K118" s="208"/>
      <c r="L118" s="212"/>
      <c r="M118" s="213"/>
      <c r="N118" s="214"/>
      <c r="O118" s="214"/>
      <c r="P118" s="214"/>
      <c r="Q118" s="214"/>
      <c r="R118" s="214"/>
      <c r="S118" s="214"/>
      <c r="T118" s="215"/>
      <c r="AT118" s="216" t="s">
        <v>147</v>
      </c>
      <c r="AU118" s="216" t="s">
        <v>85</v>
      </c>
      <c r="AV118" s="14" t="s">
        <v>83</v>
      </c>
      <c r="AW118" s="14" t="s">
        <v>34</v>
      </c>
      <c r="AX118" s="14" t="s">
        <v>75</v>
      </c>
      <c r="AY118" s="216" t="s">
        <v>134</v>
      </c>
    </row>
    <row r="119" spans="1:65" s="14" customFormat="1">
      <c r="B119" s="207"/>
      <c r="C119" s="208"/>
      <c r="D119" s="189" t="s">
        <v>147</v>
      </c>
      <c r="E119" s="209" t="s">
        <v>19</v>
      </c>
      <c r="F119" s="210" t="s">
        <v>339</v>
      </c>
      <c r="G119" s="208"/>
      <c r="H119" s="209" t="s">
        <v>19</v>
      </c>
      <c r="I119" s="211"/>
      <c r="J119" s="208"/>
      <c r="K119" s="208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147</v>
      </c>
      <c r="AU119" s="216" t="s">
        <v>85</v>
      </c>
      <c r="AV119" s="14" t="s">
        <v>83</v>
      </c>
      <c r="AW119" s="14" t="s">
        <v>34</v>
      </c>
      <c r="AX119" s="14" t="s">
        <v>75</v>
      </c>
      <c r="AY119" s="216" t="s">
        <v>134</v>
      </c>
    </row>
    <row r="120" spans="1:65" s="13" customFormat="1">
      <c r="B120" s="196"/>
      <c r="C120" s="197"/>
      <c r="D120" s="189" t="s">
        <v>147</v>
      </c>
      <c r="E120" s="198" t="s">
        <v>19</v>
      </c>
      <c r="F120" s="199" t="s">
        <v>340</v>
      </c>
      <c r="G120" s="197"/>
      <c r="H120" s="200">
        <v>14.231999999999999</v>
      </c>
      <c r="I120" s="201"/>
      <c r="J120" s="197"/>
      <c r="K120" s="197"/>
      <c r="L120" s="202"/>
      <c r="M120" s="203"/>
      <c r="N120" s="204"/>
      <c r="O120" s="204"/>
      <c r="P120" s="204"/>
      <c r="Q120" s="204"/>
      <c r="R120" s="204"/>
      <c r="S120" s="204"/>
      <c r="T120" s="205"/>
      <c r="AT120" s="206" t="s">
        <v>147</v>
      </c>
      <c r="AU120" s="206" t="s">
        <v>85</v>
      </c>
      <c r="AV120" s="13" t="s">
        <v>85</v>
      </c>
      <c r="AW120" s="13" t="s">
        <v>34</v>
      </c>
      <c r="AX120" s="13" t="s">
        <v>75</v>
      </c>
      <c r="AY120" s="206" t="s">
        <v>134</v>
      </c>
    </row>
    <row r="121" spans="1:65" s="13" customFormat="1">
      <c r="B121" s="196"/>
      <c r="C121" s="197"/>
      <c r="D121" s="189" t="s">
        <v>147</v>
      </c>
      <c r="E121" s="198" t="s">
        <v>19</v>
      </c>
      <c r="F121" s="199" t="s">
        <v>341</v>
      </c>
      <c r="G121" s="197"/>
      <c r="H121" s="200">
        <v>7.92</v>
      </c>
      <c r="I121" s="201"/>
      <c r="J121" s="197"/>
      <c r="K121" s="197"/>
      <c r="L121" s="202"/>
      <c r="M121" s="203"/>
      <c r="N121" s="204"/>
      <c r="O121" s="204"/>
      <c r="P121" s="204"/>
      <c r="Q121" s="204"/>
      <c r="R121" s="204"/>
      <c r="S121" s="204"/>
      <c r="T121" s="205"/>
      <c r="AT121" s="206" t="s">
        <v>147</v>
      </c>
      <c r="AU121" s="206" t="s">
        <v>85</v>
      </c>
      <c r="AV121" s="13" t="s">
        <v>85</v>
      </c>
      <c r="AW121" s="13" t="s">
        <v>34</v>
      </c>
      <c r="AX121" s="13" t="s">
        <v>75</v>
      </c>
      <c r="AY121" s="206" t="s">
        <v>134</v>
      </c>
    </row>
    <row r="122" spans="1:65" s="13" customFormat="1">
      <c r="B122" s="196"/>
      <c r="C122" s="197"/>
      <c r="D122" s="189" t="s">
        <v>147</v>
      </c>
      <c r="E122" s="198" t="s">
        <v>19</v>
      </c>
      <c r="F122" s="199" t="s">
        <v>342</v>
      </c>
      <c r="G122" s="197"/>
      <c r="H122" s="200">
        <v>2.2149999999999999</v>
      </c>
      <c r="I122" s="201"/>
      <c r="J122" s="197"/>
      <c r="K122" s="197"/>
      <c r="L122" s="202"/>
      <c r="M122" s="203"/>
      <c r="N122" s="204"/>
      <c r="O122" s="204"/>
      <c r="P122" s="204"/>
      <c r="Q122" s="204"/>
      <c r="R122" s="204"/>
      <c r="S122" s="204"/>
      <c r="T122" s="205"/>
      <c r="AT122" s="206" t="s">
        <v>147</v>
      </c>
      <c r="AU122" s="206" t="s">
        <v>85</v>
      </c>
      <c r="AV122" s="13" t="s">
        <v>85</v>
      </c>
      <c r="AW122" s="13" t="s">
        <v>34</v>
      </c>
      <c r="AX122" s="13" t="s">
        <v>75</v>
      </c>
      <c r="AY122" s="206" t="s">
        <v>134</v>
      </c>
    </row>
    <row r="123" spans="1:65" s="13" customFormat="1">
      <c r="B123" s="196"/>
      <c r="C123" s="197"/>
      <c r="D123" s="189" t="s">
        <v>147</v>
      </c>
      <c r="E123" s="198" t="s">
        <v>19</v>
      </c>
      <c r="F123" s="199" t="s">
        <v>343</v>
      </c>
      <c r="G123" s="197"/>
      <c r="H123" s="200">
        <v>-12.183999999999999</v>
      </c>
      <c r="I123" s="201"/>
      <c r="J123" s="197"/>
      <c r="K123" s="197"/>
      <c r="L123" s="202"/>
      <c r="M123" s="203"/>
      <c r="N123" s="204"/>
      <c r="O123" s="204"/>
      <c r="P123" s="204"/>
      <c r="Q123" s="204"/>
      <c r="R123" s="204"/>
      <c r="S123" s="204"/>
      <c r="T123" s="205"/>
      <c r="AT123" s="206" t="s">
        <v>147</v>
      </c>
      <c r="AU123" s="206" t="s">
        <v>85</v>
      </c>
      <c r="AV123" s="13" t="s">
        <v>85</v>
      </c>
      <c r="AW123" s="13" t="s">
        <v>34</v>
      </c>
      <c r="AX123" s="13" t="s">
        <v>75</v>
      </c>
      <c r="AY123" s="206" t="s">
        <v>134</v>
      </c>
    </row>
    <row r="124" spans="1:65" s="15" customFormat="1">
      <c r="B124" s="217"/>
      <c r="C124" s="218"/>
      <c r="D124" s="189" t="s">
        <v>147</v>
      </c>
      <c r="E124" s="219" t="s">
        <v>19</v>
      </c>
      <c r="F124" s="220" t="s">
        <v>168</v>
      </c>
      <c r="G124" s="218"/>
      <c r="H124" s="221">
        <v>12.183000000000002</v>
      </c>
      <c r="I124" s="222"/>
      <c r="J124" s="218"/>
      <c r="K124" s="218"/>
      <c r="L124" s="223"/>
      <c r="M124" s="224"/>
      <c r="N124" s="225"/>
      <c r="O124" s="225"/>
      <c r="P124" s="225"/>
      <c r="Q124" s="225"/>
      <c r="R124" s="225"/>
      <c r="S124" s="225"/>
      <c r="T124" s="226"/>
      <c r="AT124" s="227" t="s">
        <v>147</v>
      </c>
      <c r="AU124" s="227" t="s">
        <v>85</v>
      </c>
      <c r="AV124" s="15" t="s">
        <v>141</v>
      </c>
      <c r="AW124" s="15" t="s">
        <v>34</v>
      </c>
      <c r="AX124" s="15" t="s">
        <v>83</v>
      </c>
      <c r="AY124" s="227" t="s">
        <v>134</v>
      </c>
    </row>
    <row r="125" spans="1:65" s="2" customFormat="1" ht="21.75" customHeight="1">
      <c r="A125" s="36"/>
      <c r="B125" s="37"/>
      <c r="C125" s="176" t="s">
        <v>180</v>
      </c>
      <c r="D125" s="176" t="s">
        <v>136</v>
      </c>
      <c r="E125" s="177" t="s">
        <v>349</v>
      </c>
      <c r="F125" s="178" t="s">
        <v>350</v>
      </c>
      <c r="G125" s="179" t="s">
        <v>157</v>
      </c>
      <c r="H125" s="180">
        <v>21.556999999999999</v>
      </c>
      <c r="I125" s="181"/>
      <c r="J125" s="182">
        <f>ROUND(I125*H125,2)</f>
        <v>0</v>
      </c>
      <c r="K125" s="178" t="s">
        <v>140</v>
      </c>
      <c r="L125" s="41"/>
      <c r="M125" s="183" t="s">
        <v>19</v>
      </c>
      <c r="N125" s="184" t="s">
        <v>46</v>
      </c>
      <c r="O125" s="66"/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7" t="s">
        <v>141</v>
      </c>
      <c r="AT125" s="187" t="s">
        <v>136</v>
      </c>
      <c r="AU125" s="187" t="s">
        <v>85</v>
      </c>
      <c r="AY125" s="19" t="s">
        <v>134</v>
      </c>
      <c r="BE125" s="188">
        <f>IF(N125="základní",J125,0)</f>
        <v>0</v>
      </c>
      <c r="BF125" s="188">
        <f>IF(N125="snížená",J125,0)</f>
        <v>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9" t="s">
        <v>83</v>
      </c>
      <c r="BK125" s="188">
        <f>ROUND(I125*H125,2)</f>
        <v>0</v>
      </c>
      <c r="BL125" s="19" t="s">
        <v>141</v>
      </c>
      <c r="BM125" s="187" t="s">
        <v>351</v>
      </c>
    </row>
    <row r="126" spans="1:65" s="2" customFormat="1" ht="19.5">
      <c r="A126" s="36"/>
      <c r="B126" s="37"/>
      <c r="C126" s="38"/>
      <c r="D126" s="189" t="s">
        <v>143</v>
      </c>
      <c r="E126" s="38"/>
      <c r="F126" s="190" t="s">
        <v>352</v>
      </c>
      <c r="G126" s="38"/>
      <c r="H126" s="38"/>
      <c r="I126" s="191"/>
      <c r="J126" s="38"/>
      <c r="K126" s="38"/>
      <c r="L126" s="41"/>
      <c r="M126" s="192"/>
      <c r="N126" s="193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143</v>
      </c>
      <c r="AU126" s="19" t="s">
        <v>85</v>
      </c>
    </row>
    <row r="127" spans="1:65" s="2" customFormat="1">
      <c r="A127" s="36"/>
      <c r="B127" s="37"/>
      <c r="C127" s="38"/>
      <c r="D127" s="194" t="s">
        <v>145</v>
      </c>
      <c r="E127" s="38"/>
      <c r="F127" s="195" t="s">
        <v>353</v>
      </c>
      <c r="G127" s="38"/>
      <c r="H127" s="38"/>
      <c r="I127" s="191"/>
      <c r="J127" s="38"/>
      <c r="K127" s="38"/>
      <c r="L127" s="41"/>
      <c r="M127" s="192"/>
      <c r="N127" s="193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145</v>
      </c>
      <c r="AU127" s="19" t="s">
        <v>85</v>
      </c>
    </row>
    <row r="128" spans="1:65" s="14" customFormat="1">
      <c r="B128" s="207"/>
      <c r="C128" s="208"/>
      <c r="D128" s="189" t="s">
        <v>147</v>
      </c>
      <c r="E128" s="209" t="s">
        <v>19</v>
      </c>
      <c r="F128" s="210" t="s">
        <v>338</v>
      </c>
      <c r="G128" s="208"/>
      <c r="H128" s="209" t="s">
        <v>19</v>
      </c>
      <c r="I128" s="211"/>
      <c r="J128" s="208"/>
      <c r="K128" s="208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147</v>
      </c>
      <c r="AU128" s="216" t="s">
        <v>85</v>
      </c>
      <c r="AV128" s="14" t="s">
        <v>83</v>
      </c>
      <c r="AW128" s="14" t="s">
        <v>34</v>
      </c>
      <c r="AX128" s="14" t="s">
        <v>75</v>
      </c>
      <c r="AY128" s="216" t="s">
        <v>134</v>
      </c>
    </row>
    <row r="129" spans="1:65" s="14" customFormat="1">
      <c r="B129" s="207"/>
      <c r="C129" s="208"/>
      <c r="D129" s="189" t="s">
        <v>147</v>
      </c>
      <c r="E129" s="209" t="s">
        <v>19</v>
      </c>
      <c r="F129" s="210" t="s">
        <v>331</v>
      </c>
      <c r="G129" s="208"/>
      <c r="H129" s="209" t="s">
        <v>19</v>
      </c>
      <c r="I129" s="211"/>
      <c r="J129" s="208"/>
      <c r="K129" s="208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147</v>
      </c>
      <c r="AU129" s="216" t="s">
        <v>85</v>
      </c>
      <c r="AV129" s="14" t="s">
        <v>83</v>
      </c>
      <c r="AW129" s="14" t="s">
        <v>34</v>
      </c>
      <c r="AX129" s="14" t="s">
        <v>75</v>
      </c>
      <c r="AY129" s="216" t="s">
        <v>134</v>
      </c>
    </row>
    <row r="130" spans="1:65" s="13" customFormat="1">
      <c r="B130" s="196"/>
      <c r="C130" s="197"/>
      <c r="D130" s="189" t="s">
        <v>147</v>
      </c>
      <c r="E130" s="198" t="s">
        <v>19</v>
      </c>
      <c r="F130" s="199" t="s">
        <v>354</v>
      </c>
      <c r="G130" s="197"/>
      <c r="H130" s="200">
        <v>34.113999999999997</v>
      </c>
      <c r="I130" s="201"/>
      <c r="J130" s="197"/>
      <c r="K130" s="197"/>
      <c r="L130" s="202"/>
      <c r="M130" s="203"/>
      <c r="N130" s="204"/>
      <c r="O130" s="204"/>
      <c r="P130" s="204"/>
      <c r="Q130" s="204"/>
      <c r="R130" s="204"/>
      <c r="S130" s="204"/>
      <c r="T130" s="205"/>
      <c r="AT130" s="206" t="s">
        <v>147</v>
      </c>
      <c r="AU130" s="206" t="s">
        <v>85</v>
      </c>
      <c r="AV130" s="13" t="s">
        <v>85</v>
      </c>
      <c r="AW130" s="13" t="s">
        <v>34</v>
      </c>
      <c r="AX130" s="13" t="s">
        <v>75</v>
      </c>
      <c r="AY130" s="206" t="s">
        <v>134</v>
      </c>
    </row>
    <row r="131" spans="1:65" s="13" customFormat="1">
      <c r="B131" s="196"/>
      <c r="C131" s="197"/>
      <c r="D131" s="189" t="s">
        <v>147</v>
      </c>
      <c r="E131" s="198" t="s">
        <v>19</v>
      </c>
      <c r="F131" s="199" t="s">
        <v>355</v>
      </c>
      <c r="G131" s="197"/>
      <c r="H131" s="200">
        <v>9</v>
      </c>
      <c r="I131" s="201"/>
      <c r="J131" s="197"/>
      <c r="K131" s="197"/>
      <c r="L131" s="202"/>
      <c r="M131" s="203"/>
      <c r="N131" s="204"/>
      <c r="O131" s="204"/>
      <c r="P131" s="204"/>
      <c r="Q131" s="204"/>
      <c r="R131" s="204"/>
      <c r="S131" s="204"/>
      <c r="T131" s="205"/>
      <c r="AT131" s="206" t="s">
        <v>147</v>
      </c>
      <c r="AU131" s="206" t="s">
        <v>85</v>
      </c>
      <c r="AV131" s="13" t="s">
        <v>85</v>
      </c>
      <c r="AW131" s="13" t="s">
        <v>34</v>
      </c>
      <c r="AX131" s="13" t="s">
        <v>75</v>
      </c>
      <c r="AY131" s="206" t="s">
        <v>134</v>
      </c>
    </row>
    <row r="132" spans="1:65" s="13" customFormat="1">
      <c r="B132" s="196"/>
      <c r="C132" s="197"/>
      <c r="D132" s="189" t="s">
        <v>147</v>
      </c>
      <c r="E132" s="198" t="s">
        <v>19</v>
      </c>
      <c r="F132" s="199" t="s">
        <v>356</v>
      </c>
      <c r="G132" s="197"/>
      <c r="H132" s="200">
        <v>-21.556999999999999</v>
      </c>
      <c r="I132" s="201"/>
      <c r="J132" s="197"/>
      <c r="K132" s="197"/>
      <c r="L132" s="202"/>
      <c r="M132" s="203"/>
      <c r="N132" s="204"/>
      <c r="O132" s="204"/>
      <c r="P132" s="204"/>
      <c r="Q132" s="204"/>
      <c r="R132" s="204"/>
      <c r="S132" s="204"/>
      <c r="T132" s="205"/>
      <c r="AT132" s="206" t="s">
        <v>147</v>
      </c>
      <c r="AU132" s="206" t="s">
        <v>85</v>
      </c>
      <c r="AV132" s="13" t="s">
        <v>85</v>
      </c>
      <c r="AW132" s="13" t="s">
        <v>34</v>
      </c>
      <c r="AX132" s="13" t="s">
        <v>75</v>
      </c>
      <c r="AY132" s="206" t="s">
        <v>134</v>
      </c>
    </row>
    <row r="133" spans="1:65" s="15" customFormat="1">
      <c r="B133" s="217"/>
      <c r="C133" s="218"/>
      <c r="D133" s="189" t="s">
        <v>147</v>
      </c>
      <c r="E133" s="219" t="s">
        <v>19</v>
      </c>
      <c r="F133" s="220" t="s">
        <v>168</v>
      </c>
      <c r="G133" s="218"/>
      <c r="H133" s="221">
        <v>21.556999999999999</v>
      </c>
      <c r="I133" s="222"/>
      <c r="J133" s="218"/>
      <c r="K133" s="218"/>
      <c r="L133" s="223"/>
      <c r="M133" s="224"/>
      <c r="N133" s="225"/>
      <c r="O133" s="225"/>
      <c r="P133" s="225"/>
      <c r="Q133" s="225"/>
      <c r="R133" s="225"/>
      <c r="S133" s="225"/>
      <c r="T133" s="226"/>
      <c r="AT133" s="227" t="s">
        <v>147</v>
      </c>
      <c r="AU133" s="227" t="s">
        <v>85</v>
      </c>
      <c r="AV133" s="15" t="s">
        <v>141</v>
      </c>
      <c r="AW133" s="15" t="s">
        <v>34</v>
      </c>
      <c r="AX133" s="15" t="s">
        <v>83</v>
      </c>
      <c r="AY133" s="227" t="s">
        <v>134</v>
      </c>
    </row>
    <row r="134" spans="1:65" s="2" customFormat="1" ht="21.75" customHeight="1">
      <c r="A134" s="36"/>
      <c r="B134" s="37"/>
      <c r="C134" s="176" t="s">
        <v>187</v>
      </c>
      <c r="D134" s="176" t="s">
        <v>136</v>
      </c>
      <c r="E134" s="177" t="s">
        <v>357</v>
      </c>
      <c r="F134" s="178" t="s">
        <v>358</v>
      </c>
      <c r="G134" s="179" t="s">
        <v>157</v>
      </c>
      <c r="H134" s="180">
        <v>21.556999999999999</v>
      </c>
      <c r="I134" s="181"/>
      <c r="J134" s="182">
        <f>ROUND(I134*H134,2)</f>
        <v>0</v>
      </c>
      <c r="K134" s="178" t="s">
        <v>140</v>
      </c>
      <c r="L134" s="41"/>
      <c r="M134" s="183" t="s">
        <v>19</v>
      </c>
      <c r="N134" s="184" t="s">
        <v>46</v>
      </c>
      <c r="O134" s="66"/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7" t="s">
        <v>141</v>
      </c>
      <c r="AT134" s="187" t="s">
        <v>136</v>
      </c>
      <c r="AU134" s="187" t="s">
        <v>85</v>
      </c>
      <c r="AY134" s="19" t="s">
        <v>134</v>
      </c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19" t="s">
        <v>83</v>
      </c>
      <c r="BK134" s="188">
        <f>ROUND(I134*H134,2)</f>
        <v>0</v>
      </c>
      <c r="BL134" s="19" t="s">
        <v>141</v>
      </c>
      <c r="BM134" s="187" t="s">
        <v>359</v>
      </c>
    </row>
    <row r="135" spans="1:65" s="2" customFormat="1" ht="19.5">
      <c r="A135" s="36"/>
      <c r="B135" s="37"/>
      <c r="C135" s="38"/>
      <c r="D135" s="189" t="s">
        <v>143</v>
      </c>
      <c r="E135" s="38"/>
      <c r="F135" s="190" t="s">
        <v>360</v>
      </c>
      <c r="G135" s="38"/>
      <c r="H135" s="38"/>
      <c r="I135" s="191"/>
      <c r="J135" s="38"/>
      <c r="K135" s="38"/>
      <c r="L135" s="41"/>
      <c r="M135" s="192"/>
      <c r="N135" s="193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143</v>
      </c>
      <c r="AU135" s="19" t="s">
        <v>85</v>
      </c>
    </row>
    <row r="136" spans="1:65" s="2" customFormat="1">
      <c r="A136" s="36"/>
      <c r="B136" s="37"/>
      <c r="C136" s="38"/>
      <c r="D136" s="194" t="s">
        <v>145</v>
      </c>
      <c r="E136" s="38"/>
      <c r="F136" s="195" t="s">
        <v>361</v>
      </c>
      <c r="G136" s="38"/>
      <c r="H136" s="38"/>
      <c r="I136" s="191"/>
      <c r="J136" s="38"/>
      <c r="K136" s="38"/>
      <c r="L136" s="41"/>
      <c r="M136" s="192"/>
      <c r="N136" s="193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145</v>
      </c>
      <c r="AU136" s="19" t="s">
        <v>85</v>
      </c>
    </row>
    <row r="137" spans="1:65" s="14" customFormat="1">
      <c r="B137" s="207"/>
      <c r="C137" s="208"/>
      <c r="D137" s="189" t="s">
        <v>147</v>
      </c>
      <c r="E137" s="209" t="s">
        <v>19</v>
      </c>
      <c r="F137" s="210" t="s">
        <v>338</v>
      </c>
      <c r="G137" s="208"/>
      <c r="H137" s="209" t="s">
        <v>19</v>
      </c>
      <c r="I137" s="211"/>
      <c r="J137" s="208"/>
      <c r="K137" s="208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147</v>
      </c>
      <c r="AU137" s="216" t="s">
        <v>85</v>
      </c>
      <c r="AV137" s="14" t="s">
        <v>83</v>
      </c>
      <c r="AW137" s="14" t="s">
        <v>34</v>
      </c>
      <c r="AX137" s="14" t="s">
        <v>75</v>
      </c>
      <c r="AY137" s="216" t="s">
        <v>134</v>
      </c>
    </row>
    <row r="138" spans="1:65" s="14" customFormat="1">
      <c r="B138" s="207"/>
      <c r="C138" s="208"/>
      <c r="D138" s="189" t="s">
        <v>147</v>
      </c>
      <c r="E138" s="209" t="s">
        <v>19</v>
      </c>
      <c r="F138" s="210" t="s">
        <v>331</v>
      </c>
      <c r="G138" s="208"/>
      <c r="H138" s="209" t="s">
        <v>19</v>
      </c>
      <c r="I138" s="211"/>
      <c r="J138" s="208"/>
      <c r="K138" s="208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147</v>
      </c>
      <c r="AU138" s="216" t="s">
        <v>85</v>
      </c>
      <c r="AV138" s="14" t="s">
        <v>83</v>
      </c>
      <c r="AW138" s="14" t="s">
        <v>34</v>
      </c>
      <c r="AX138" s="14" t="s">
        <v>75</v>
      </c>
      <c r="AY138" s="216" t="s">
        <v>134</v>
      </c>
    </row>
    <row r="139" spans="1:65" s="13" customFormat="1">
      <c r="B139" s="196"/>
      <c r="C139" s="197"/>
      <c r="D139" s="189" t="s">
        <v>147</v>
      </c>
      <c r="E139" s="198" t="s">
        <v>19</v>
      </c>
      <c r="F139" s="199" t="s">
        <v>354</v>
      </c>
      <c r="G139" s="197"/>
      <c r="H139" s="200">
        <v>34.113999999999997</v>
      </c>
      <c r="I139" s="201"/>
      <c r="J139" s="197"/>
      <c r="K139" s="197"/>
      <c r="L139" s="202"/>
      <c r="M139" s="203"/>
      <c r="N139" s="204"/>
      <c r="O139" s="204"/>
      <c r="P139" s="204"/>
      <c r="Q139" s="204"/>
      <c r="R139" s="204"/>
      <c r="S139" s="204"/>
      <c r="T139" s="205"/>
      <c r="AT139" s="206" t="s">
        <v>147</v>
      </c>
      <c r="AU139" s="206" t="s">
        <v>85</v>
      </c>
      <c r="AV139" s="13" t="s">
        <v>85</v>
      </c>
      <c r="AW139" s="13" t="s">
        <v>34</v>
      </c>
      <c r="AX139" s="13" t="s">
        <v>75</v>
      </c>
      <c r="AY139" s="206" t="s">
        <v>134</v>
      </c>
    </row>
    <row r="140" spans="1:65" s="13" customFormat="1">
      <c r="B140" s="196"/>
      <c r="C140" s="197"/>
      <c r="D140" s="189" t="s">
        <v>147</v>
      </c>
      <c r="E140" s="198" t="s">
        <v>19</v>
      </c>
      <c r="F140" s="199" t="s">
        <v>355</v>
      </c>
      <c r="G140" s="197"/>
      <c r="H140" s="200">
        <v>9</v>
      </c>
      <c r="I140" s="201"/>
      <c r="J140" s="197"/>
      <c r="K140" s="197"/>
      <c r="L140" s="202"/>
      <c r="M140" s="203"/>
      <c r="N140" s="204"/>
      <c r="O140" s="204"/>
      <c r="P140" s="204"/>
      <c r="Q140" s="204"/>
      <c r="R140" s="204"/>
      <c r="S140" s="204"/>
      <c r="T140" s="205"/>
      <c r="AT140" s="206" t="s">
        <v>147</v>
      </c>
      <c r="AU140" s="206" t="s">
        <v>85</v>
      </c>
      <c r="AV140" s="13" t="s">
        <v>85</v>
      </c>
      <c r="AW140" s="13" t="s">
        <v>34</v>
      </c>
      <c r="AX140" s="13" t="s">
        <v>75</v>
      </c>
      <c r="AY140" s="206" t="s">
        <v>134</v>
      </c>
    </row>
    <row r="141" spans="1:65" s="13" customFormat="1">
      <c r="B141" s="196"/>
      <c r="C141" s="197"/>
      <c r="D141" s="189" t="s">
        <v>147</v>
      </c>
      <c r="E141" s="198" t="s">
        <v>19</v>
      </c>
      <c r="F141" s="199" t="s">
        <v>356</v>
      </c>
      <c r="G141" s="197"/>
      <c r="H141" s="200">
        <v>-21.556999999999999</v>
      </c>
      <c r="I141" s="201"/>
      <c r="J141" s="197"/>
      <c r="K141" s="197"/>
      <c r="L141" s="202"/>
      <c r="M141" s="203"/>
      <c r="N141" s="204"/>
      <c r="O141" s="204"/>
      <c r="P141" s="204"/>
      <c r="Q141" s="204"/>
      <c r="R141" s="204"/>
      <c r="S141" s="204"/>
      <c r="T141" s="205"/>
      <c r="AT141" s="206" t="s">
        <v>147</v>
      </c>
      <c r="AU141" s="206" t="s">
        <v>85</v>
      </c>
      <c r="AV141" s="13" t="s">
        <v>85</v>
      </c>
      <c r="AW141" s="13" t="s">
        <v>34</v>
      </c>
      <c r="AX141" s="13" t="s">
        <v>75</v>
      </c>
      <c r="AY141" s="206" t="s">
        <v>134</v>
      </c>
    </row>
    <row r="142" spans="1:65" s="15" customFormat="1">
      <c r="B142" s="217"/>
      <c r="C142" s="218"/>
      <c r="D142" s="189" t="s">
        <v>147</v>
      </c>
      <c r="E142" s="219" t="s">
        <v>19</v>
      </c>
      <c r="F142" s="220" t="s">
        <v>168</v>
      </c>
      <c r="G142" s="218"/>
      <c r="H142" s="221">
        <v>21.556999999999999</v>
      </c>
      <c r="I142" s="222"/>
      <c r="J142" s="218"/>
      <c r="K142" s="218"/>
      <c r="L142" s="223"/>
      <c r="M142" s="224"/>
      <c r="N142" s="225"/>
      <c r="O142" s="225"/>
      <c r="P142" s="225"/>
      <c r="Q142" s="225"/>
      <c r="R142" s="225"/>
      <c r="S142" s="225"/>
      <c r="T142" s="226"/>
      <c r="AT142" s="227" t="s">
        <v>147</v>
      </c>
      <c r="AU142" s="227" t="s">
        <v>85</v>
      </c>
      <c r="AV142" s="15" t="s">
        <v>141</v>
      </c>
      <c r="AW142" s="15" t="s">
        <v>34</v>
      </c>
      <c r="AX142" s="15" t="s">
        <v>83</v>
      </c>
      <c r="AY142" s="227" t="s">
        <v>134</v>
      </c>
    </row>
    <row r="143" spans="1:65" s="2" customFormat="1" ht="16.5" customHeight="1">
      <c r="A143" s="36"/>
      <c r="B143" s="37"/>
      <c r="C143" s="176" t="s">
        <v>193</v>
      </c>
      <c r="D143" s="176" t="s">
        <v>136</v>
      </c>
      <c r="E143" s="177" t="s">
        <v>362</v>
      </c>
      <c r="F143" s="178" t="s">
        <v>363</v>
      </c>
      <c r="G143" s="179" t="s">
        <v>139</v>
      </c>
      <c r="H143" s="180">
        <v>56.712000000000003</v>
      </c>
      <c r="I143" s="181"/>
      <c r="J143" s="182">
        <f>ROUND(I143*H143,2)</f>
        <v>0</v>
      </c>
      <c r="K143" s="178" t="s">
        <v>140</v>
      </c>
      <c r="L143" s="41"/>
      <c r="M143" s="183" t="s">
        <v>19</v>
      </c>
      <c r="N143" s="184" t="s">
        <v>46</v>
      </c>
      <c r="O143" s="66"/>
      <c r="P143" s="185">
        <f>O143*H143</f>
        <v>0</v>
      </c>
      <c r="Q143" s="185">
        <v>8.4999999999999995E-4</v>
      </c>
      <c r="R143" s="185">
        <f>Q143*H143</f>
        <v>4.8205199999999997E-2</v>
      </c>
      <c r="S143" s="185">
        <v>0</v>
      </c>
      <c r="T143" s="18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7" t="s">
        <v>141</v>
      </c>
      <c r="AT143" s="187" t="s">
        <v>136</v>
      </c>
      <c r="AU143" s="187" t="s">
        <v>85</v>
      </c>
      <c r="AY143" s="19" t="s">
        <v>134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19" t="s">
        <v>83</v>
      </c>
      <c r="BK143" s="188">
        <f>ROUND(I143*H143,2)</f>
        <v>0</v>
      </c>
      <c r="BL143" s="19" t="s">
        <v>141</v>
      </c>
      <c r="BM143" s="187" t="s">
        <v>364</v>
      </c>
    </row>
    <row r="144" spans="1:65" s="2" customFormat="1">
      <c r="A144" s="36"/>
      <c r="B144" s="37"/>
      <c r="C144" s="38"/>
      <c r="D144" s="189" t="s">
        <v>143</v>
      </c>
      <c r="E144" s="38"/>
      <c r="F144" s="190" t="s">
        <v>365</v>
      </c>
      <c r="G144" s="38"/>
      <c r="H144" s="38"/>
      <c r="I144" s="191"/>
      <c r="J144" s="38"/>
      <c r="K144" s="38"/>
      <c r="L144" s="41"/>
      <c r="M144" s="192"/>
      <c r="N144" s="193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143</v>
      </c>
      <c r="AU144" s="19" t="s">
        <v>85</v>
      </c>
    </row>
    <row r="145" spans="1:65" s="2" customFormat="1">
      <c r="A145" s="36"/>
      <c r="B145" s="37"/>
      <c r="C145" s="38"/>
      <c r="D145" s="194" t="s">
        <v>145</v>
      </c>
      <c r="E145" s="38"/>
      <c r="F145" s="195" t="s">
        <v>366</v>
      </c>
      <c r="G145" s="38"/>
      <c r="H145" s="38"/>
      <c r="I145" s="191"/>
      <c r="J145" s="38"/>
      <c r="K145" s="38"/>
      <c r="L145" s="41"/>
      <c r="M145" s="192"/>
      <c r="N145" s="193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145</v>
      </c>
      <c r="AU145" s="19" t="s">
        <v>85</v>
      </c>
    </row>
    <row r="146" spans="1:65" s="14" customFormat="1">
      <c r="B146" s="207"/>
      <c r="C146" s="208"/>
      <c r="D146" s="189" t="s">
        <v>147</v>
      </c>
      <c r="E146" s="209" t="s">
        <v>19</v>
      </c>
      <c r="F146" s="210" t="s">
        <v>331</v>
      </c>
      <c r="G146" s="208"/>
      <c r="H146" s="209" t="s">
        <v>19</v>
      </c>
      <c r="I146" s="211"/>
      <c r="J146" s="208"/>
      <c r="K146" s="208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147</v>
      </c>
      <c r="AU146" s="216" t="s">
        <v>85</v>
      </c>
      <c r="AV146" s="14" t="s">
        <v>83</v>
      </c>
      <c r="AW146" s="14" t="s">
        <v>34</v>
      </c>
      <c r="AX146" s="14" t="s">
        <v>75</v>
      </c>
      <c r="AY146" s="216" t="s">
        <v>134</v>
      </c>
    </row>
    <row r="147" spans="1:65" s="13" customFormat="1">
      <c r="B147" s="196"/>
      <c r="C147" s="197"/>
      <c r="D147" s="189" t="s">
        <v>147</v>
      </c>
      <c r="E147" s="198" t="s">
        <v>19</v>
      </c>
      <c r="F147" s="199" t="s">
        <v>367</v>
      </c>
      <c r="G147" s="197"/>
      <c r="H147" s="200">
        <v>56.712000000000003</v>
      </c>
      <c r="I147" s="201"/>
      <c r="J147" s="197"/>
      <c r="K147" s="197"/>
      <c r="L147" s="202"/>
      <c r="M147" s="203"/>
      <c r="N147" s="204"/>
      <c r="O147" s="204"/>
      <c r="P147" s="204"/>
      <c r="Q147" s="204"/>
      <c r="R147" s="204"/>
      <c r="S147" s="204"/>
      <c r="T147" s="205"/>
      <c r="AT147" s="206" t="s">
        <v>147</v>
      </c>
      <c r="AU147" s="206" t="s">
        <v>85</v>
      </c>
      <c r="AV147" s="13" t="s">
        <v>85</v>
      </c>
      <c r="AW147" s="13" t="s">
        <v>34</v>
      </c>
      <c r="AX147" s="13" t="s">
        <v>83</v>
      </c>
      <c r="AY147" s="206" t="s">
        <v>134</v>
      </c>
    </row>
    <row r="148" spans="1:65" s="2" customFormat="1" ht="16.5" customHeight="1">
      <c r="A148" s="36"/>
      <c r="B148" s="37"/>
      <c r="C148" s="176" t="s">
        <v>200</v>
      </c>
      <c r="D148" s="176" t="s">
        <v>136</v>
      </c>
      <c r="E148" s="177" t="s">
        <v>368</v>
      </c>
      <c r="F148" s="178" t="s">
        <v>369</v>
      </c>
      <c r="G148" s="179" t="s">
        <v>139</v>
      </c>
      <c r="H148" s="180">
        <v>56.712000000000003</v>
      </c>
      <c r="I148" s="181"/>
      <c r="J148" s="182">
        <f>ROUND(I148*H148,2)</f>
        <v>0</v>
      </c>
      <c r="K148" s="178" t="s">
        <v>140</v>
      </c>
      <c r="L148" s="41"/>
      <c r="M148" s="183" t="s">
        <v>19</v>
      </c>
      <c r="N148" s="184" t="s">
        <v>46</v>
      </c>
      <c r="O148" s="66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7" t="s">
        <v>141</v>
      </c>
      <c r="AT148" s="187" t="s">
        <v>136</v>
      </c>
      <c r="AU148" s="187" t="s">
        <v>85</v>
      </c>
      <c r="AY148" s="19" t="s">
        <v>134</v>
      </c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19" t="s">
        <v>83</v>
      </c>
      <c r="BK148" s="188">
        <f>ROUND(I148*H148,2)</f>
        <v>0</v>
      </c>
      <c r="BL148" s="19" t="s">
        <v>141</v>
      </c>
      <c r="BM148" s="187" t="s">
        <v>370</v>
      </c>
    </row>
    <row r="149" spans="1:65" s="2" customFormat="1" ht="19.5">
      <c r="A149" s="36"/>
      <c r="B149" s="37"/>
      <c r="C149" s="38"/>
      <c r="D149" s="189" t="s">
        <v>143</v>
      </c>
      <c r="E149" s="38"/>
      <c r="F149" s="190" t="s">
        <v>371</v>
      </c>
      <c r="G149" s="38"/>
      <c r="H149" s="38"/>
      <c r="I149" s="191"/>
      <c r="J149" s="38"/>
      <c r="K149" s="38"/>
      <c r="L149" s="41"/>
      <c r="M149" s="192"/>
      <c r="N149" s="193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143</v>
      </c>
      <c r="AU149" s="19" t="s">
        <v>85</v>
      </c>
    </row>
    <row r="150" spans="1:65" s="2" customFormat="1">
      <c r="A150" s="36"/>
      <c r="B150" s="37"/>
      <c r="C150" s="38"/>
      <c r="D150" s="194" t="s">
        <v>145</v>
      </c>
      <c r="E150" s="38"/>
      <c r="F150" s="195" t="s">
        <v>372</v>
      </c>
      <c r="G150" s="38"/>
      <c r="H150" s="38"/>
      <c r="I150" s="191"/>
      <c r="J150" s="38"/>
      <c r="K150" s="38"/>
      <c r="L150" s="41"/>
      <c r="M150" s="192"/>
      <c r="N150" s="193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145</v>
      </c>
      <c r="AU150" s="19" t="s">
        <v>85</v>
      </c>
    </row>
    <row r="151" spans="1:65" s="2" customFormat="1" ht="21.75" customHeight="1">
      <c r="A151" s="36"/>
      <c r="B151" s="37"/>
      <c r="C151" s="176" t="s">
        <v>209</v>
      </c>
      <c r="D151" s="176" t="s">
        <v>136</v>
      </c>
      <c r="E151" s="177" t="s">
        <v>373</v>
      </c>
      <c r="F151" s="178" t="s">
        <v>374</v>
      </c>
      <c r="G151" s="179" t="s">
        <v>157</v>
      </c>
      <c r="H151" s="180">
        <v>73.272000000000006</v>
      </c>
      <c r="I151" s="181"/>
      <c r="J151" s="182">
        <f>ROUND(I151*H151,2)</f>
        <v>0</v>
      </c>
      <c r="K151" s="178" t="s">
        <v>140</v>
      </c>
      <c r="L151" s="41"/>
      <c r="M151" s="183" t="s">
        <v>19</v>
      </c>
      <c r="N151" s="184" t="s">
        <v>46</v>
      </c>
      <c r="O151" s="66"/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7" t="s">
        <v>141</v>
      </c>
      <c r="AT151" s="187" t="s">
        <v>136</v>
      </c>
      <c r="AU151" s="187" t="s">
        <v>85</v>
      </c>
      <c r="AY151" s="19" t="s">
        <v>134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9" t="s">
        <v>83</v>
      </c>
      <c r="BK151" s="188">
        <f>ROUND(I151*H151,2)</f>
        <v>0</v>
      </c>
      <c r="BL151" s="19" t="s">
        <v>141</v>
      </c>
      <c r="BM151" s="187" t="s">
        <v>375</v>
      </c>
    </row>
    <row r="152" spans="1:65" s="2" customFormat="1" ht="19.5">
      <c r="A152" s="36"/>
      <c r="B152" s="37"/>
      <c r="C152" s="38"/>
      <c r="D152" s="189" t="s">
        <v>143</v>
      </c>
      <c r="E152" s="38"/>
      <c r="F152" s="190" t="s">
        <v>376</v>
      </c>
      <c r="G152" s="38"/>
      <c r="H152" s="38"/>
      <c r="I152" s="191"/>
      <c r="J152" s="38"/>
      <c r="K152" s="38"/>
      <c r="L152" s="41"/>
      <c r="M152" s="192"/>
      <c r="N152" s="193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143</v>
      </c>
      <c r="AU152" s="19" t="s">
        <v>85</v>
      </c>
    </row>
    <row r="153" spans="1:65" s="2" customFormat="1">
      <c r="A153" s="36"/>
      <c r="B153" s="37"/>
      <c r="C153" s="38"/>
      <c r="D153" s="194" t="s">
        <v>145</v>
      </c>
      <c r="E153" s="38"/>
      <c r="F153" s="195" t="s">
        <v>377</v>
      </c>
      <c r="G153" s="38"/>
      <c r="H153" s="38"/>
      <c r="I153" s="191"/>
      <c r="J153" s="38"/>
      <c r="K153" s="38"/>
      <c r="L153" s="41"/>
      <c r="M153" s="192"/>
      <c r="N153" s="193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145</v>
      </c>
      <c r="AU153" s="19" t="s">
        <v>85</v>
      </c>
    </row>
    <row r="154" spans="1:65" s="14" customFormat="1">
      <c r="B154" s="207"/>
      <c r="C154" s="208"/>
      <c r="D154" s="189" t="s">
        <v>147</v>
      </c>
      <c r="E154" s="209" t="s">
        <v>19</v>
      </c>
      <c r="F154" s="210" t="s">
        <v>378</v>
      </c>
      <c r="G154" s="208"/>
      <c r="H154" s="209" t="s">
        <v>19</v>
      </c>
      <c r="I154" s="211"/>
      <c r="J154" s="208"/>
      <c r="K154" s="208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147</v>
      </c>
      <c r="AU154" s="216" t="s">
        <v>85</v>
      </c>
      <c r="AV154" s="14" t="s">
        <v>83</v>
      </c>
      <c r="AW154" s="14" t="s">
        <v>34</v>
      </c>
      <c r="AX154" s="14" t="s">
        <v>75</v>
      </c>
      <c r="AY154" s="216" t="s">
        <v>134</v>
      </c>
    </row>
    <row r="155" spans="1:65" s="13" customFormat="1">
      <c r="B155" s="196"/>
      <c r="C155" s="197"/>
      <c r="D155" s="189" t="s">
        <v>147</v>
      </c>
      <c r="E155" s="198" t="s">
        <v>19</v>
      </c>
      <c r="F155" s="199" t="s">
        <v>379</v>
      </c>
      <c r="G155" s="197"/>
      <c r="H155" s="200">
        <v>33.74</v>
      </c>
      <c r="I155" s="201"/>
      <c r="J155" s="197"/>
      <c r="K155" s="197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147</v>
      </c>
      <c r="AU155" s="206" t="s">
        <v>85</v>
      </c>
      <c r="AV155" s="13" t="s">
        <v>85</v>
      </c>
      <c r="AW155" s="13" t="s">
        <v>34</v>
      </c>
      <c r="AX155" s="13" t="s">
        <v>75</v>
      </c>
      <c r="AY155" s="206" t="s">
        <v>134</v>
      </c>
    </row>
    <row r="156" spans="1:65" s="13" customFormat="1">
      <c r="B156" s="196"/>
      <c r="C156" s="197"/>
      <c r="D156" s="189" t="s">
        <v>147</v>
      </c>
      <c r="E156" s="198" t="s">
        <v>19</v>
      </c>
      <c r="F156" s="199" t="s">
        <v>380</v>
      </c>
      <c r="G156" s="197"/>
      <c r="H156" s="200">
        <v>33.74</v>
      </c>
      <c r="I156" s="201"/>
      <c r="J156" s="197"/>
      <c r="K156" s="197"/>
      <c r="L156" s="202"/>
      <c r="M156" s="203"/>
      <c r="N156" s="204"/>
      <c r="O156" s="204"/>
      <c r="P156" s="204"/>
      <c r="Q156" s="204"/>
      <c r="R156" s="204"/>
      <c r="S156" s="204"/>
      <c r="T156" s="205"/>
      <c r="AT156" s="206" t="s">
        <v>147</v>
      </c>
      <c r="AU156" s="206" t="s">
        <v>85</v>
      </c>
      <c r="AV156" s="13" t="s">
        <v>85</v>
      </c>
      <c r="AW156" s="13" t="s">
        <v>34</v>
      </c>
      <c r="AX156" s="13" t="s">
        <v>75</v>
      </c>
      <c r="AY156" s="206" t="s">
        <v>134</v>
      </c>
    </row>
    <row r="157" spans="1:65" s="13" customFormat="1">
      <c r="B157" s="196"/>
      <c r="C157" s="197"/>
      <c r="D157" s="189" t="s">
        <v>147</v>
      </c>
      <c r="E157" s="198" t="s">
        <v>19</v>
      </c>
      <c r="F157" s="199" t="s">
        <v>381</v>
      </c>
      <c r="G157" s="197"/>
      <c r="H157" s="200">
        <v>3.2959999999999998</v>
      </c>
      <c r="I157" s="201"/>
      <c r="J157" s="197"/>
      <c r="K157" s="197"/>
      <c r="L157" s="202"/>
      <c r="M157" s="203"/>
      <c r="N157" s="204"/>
      <c r="O157" s="204"/>
      <c r="P157" s="204"/>
      <c r="Q157" s="204"/>
      <c r="R157" s="204"/>
      <c r="S157" s="204"/>
      <c r="T157" s="205"/>
      <c r="AT157" s="206" t="s">
        <v>147</v>
      </c>
      <c r="AU157" s="206" t="s">
        <v>85</v>
      </c>
      <c r="AV157" s="13" t="s">
        <v>85</v>
      </c>
      <c r="AW157" s="13" t="s">
        <v>34</v>
      </c>
      <c r="AX157" s="13" t="s">
        <v>75</v>
      </c>
      <c r="AY157" s="206" t="s">
        <v>134</v>
      </c>
    </row>
    <row r="158" spans="1:65" s="13" customFormat="1">
      <c r="B158" s="196"/>
      <c r="C158" s="197"/>
      <c r="D158" s="189" t="s">
        <v>147</v>
      </c>
      <c r="E158" s="198" t="s">
        <v>19</v>
      </c>
      <c r="F158" s="199" t="s">
        <v>382</v>
      </c>
      <c r="G158" s="197"/>
      <c r="H158" s="200">
        <v>2.496</v>
      </c>
      <c r="I158" s="201"/>
      <c r="J158" s="197"/>
      <c r="K158" s="197"/>
      <c r="L158" s="202"/>
      <c r="M158" s="203"/>
      <c r="N158" s="204"/>
      <c r="O158" s="204"/>
      <c r="P158" s="204"/>
      <c r="Q158" s="204"/>
      <c r="R158" s="204"/>
      <c r="S158" s="204"/>
      <c r="T158" s="205"/>
      <c r="AT158" s="206" t="s">
        <v>147</v>
      </c>
      <c r="AU158" s="206" t="s">
        <v>85</v>
      </c>
      <c r="AV158" s="13" t="s">
        <v>85</v>
      </c>
      <c r="AW158" s="13" t="s">
        <v>34</v>
      </c>
      <c r="AX158" s="13" t="s">
        <v>75</v>
      </c>
      <c r="AY158" s="206" t="s">
        <v>134</v>
      </c>
    </row>
    <row r="159" spans="1:65" s="15" customFormat="1">
      <c r="B159" s="217"/>
      <c r="C159" s="218"/>
      <c r="D159" s="189" t="s">
        <v>147</v>
      </c>
      <c r="E159" s="219" t="s">
        <v>19</v>
      </c>
      <c r="F159" s="220" t="s">
        <v>168</v>
      </c>
      <c r="G159" s="218"/>
      <c r="H159" s="221">
        <v>73.272000000000006</v>
      </c>
      <c r="I159" s="222"/>
      <c r="J159" s="218"/>
      <c r="K159" s="218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147</v>
      </c>
      <c r="AU159" s="227" t="s">
        <v>85</v>
      </c>
      <c r="AV159" s="15" t="s">
        <v>141</v>
      </c>
      <c r="AW159" s="15" t="s">
        <v>34</v>
      </c>
      <c r="AX159" s="15" t="s">
        <v>83</v>
      </c>
      <c r="AY159" s="227" t="s">
        <v>134</v>
      </c>
    </row>
    <row r="160" spans="1:65" s="2" customFormat="1" ht="21.75" customHeight="1">
      <c r="A160" s="36"/>
      <c r="B160" s="37"/>
      <c r="C160" s="176" t="s">
        <v>216</v>
      </c>
      <c r="D160" s="176" t="s">
        <v>136</v>
      </c>
      <c r="E160" s="177" t="s">
        <v>383</v>
      </c>
      <c r="F160" s="178" t="s">
        <v>384</v>
      </c>
      <c r="G160" s="179" t="s">
        <v>157</v>
      </c>
      <c r="H160" s="180">
        <v>21.956</v>
      </c>
      <c r="I160" s="181"/>
      <c r="J160" s="182">
        <f>ROUND(I160*H160,2)</f>
        <v>0</v>
      </c>
      <c r="K160" s="178" t="s">
        <v>140</v>
      </c>
      <c r="L160" s="41"/>
      <c r="M160" s="183" t="s">
        <v>19</v>
      </c>
      <c r="N160" s="184" t="s">
        <v>46</v>
      </c>
      <c r="O160" s="66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7" t="s">
        <v>141</v>
      </c>
      <c r="AT160" s="187" t="s">
        <v>136</v>
      </c>
      <c r="AU160" s="187" t="s">
        <v>85</v>
      </c>
      <c r="AY160" s="19" t="s">
        <v>134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9" t="s">
        <v>83</v>
      </c>
      <c r="BK160" s="188">
        <f>ROUND(I160*H160,2)</f>
        <v>0</v>
      </c>
      <c r="BL160" s="19" t="s">
        <v>141</v>
      </c>
      <c r="BM160" s="187" t="s">
        <v>385</v>
      </c>
    </row>
    <row r="161" spans="1:65" s="2" customFormat="1" ht="19.5">
      <c r="A161" s="36"/>
      <c r="B161" s="37"/>
      <c r="C161" s="38"/>
      <c r="D161" s="189" t="s">
        <v>143</v>
      </c>
      <c r="E161" s="38"/>
      <c r="F161" s="190" t="s">
        <v>386</v>
      </c>
      <c r="G161" s="38"/>
      <c r="H161" s="38"/>
      <c r="I161" s="191"/>
      <c r="J161" s="38"/>
      <c r="K161" s="38"/>
      <c r="L161" s="41"/>
      <c r="M161" s="192"/>
      <c r="N161" s="193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143</v>
      </c>
      <c r="AU161" s="19" t="s">
        <v>85</v>
      </c>
    </row>
    <row r="162" spans="1:65" s="2" customFormat="1">
      <c r="A162" s="36"/>
      <c r="B162" s="37"/>
      <c r="C162" s="38"/>
      <c r="D162" s="194" t="s">
        <v>145</v>
      </c>
      <c r="E162" s="38"/>
      <c r="F162" s="195" t="s">
        <v>387</v>
      </c>
      <c r="G162" s="38"/>
      <c r="H162" s="38"/>
      <c r="I162" s="191"/>
      <c r="J162" s="38"/>
      <c r="K162" s="38"/>
      <c r="L162" s="41"/>
      <c r="M162" s="192"/>
      <c r="N162" s="193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145</v>
      </c>
      <c r="AU162" s="19" t="s">
        <v>85</v>
      </c>
    </row>
    <row r="163" spans="1:65" s="14" customFormat="1">
      <c r="B163" s="207"/>
      <c r="C163" s="208"/>
      <c r="D163" s="189" t="s">
        <v>147</v>
      </c>
      <c r="E163" s="209" t="s">
        <v>19</v>
      </c>
      <c r="F163" s="210" t="s">
        <v>388</v>
      </c>
      <c r="G163" s="208"/>
      <c r="H163" s="209" t="s">
        <v>19</v>
      </c>
      <c r="I163" s="211"/>
      <c r="J163" s="208"/>
      <c r="K163" s="208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147</v>
      </c>
      <c r="AU163" s="216" t="s">
        <v>85</v>
      </c>
      <c r="AV163" s="14" t="s">
        <v>83</v>
      </c>
      <c r="AW163" s="14" t="s">
        <v>34</v>
      </c>
      <c r="AX163" s="14" t="s">
        <v>75</v>
      </c>
      <c r="AY163" s="216" t="s">
        <v>134</v>
      </c>
    </row>
    <row r="164" spans="1:65" s="13" customFormat="1">
      <c r="B164" s="196"/>
      <c r="C164" s="197"/>
      <c r="D164" s="189" t="s">
        <v>147</v>
      </c>
      <c r="E164" s="198" t="s">
        <v>19</v>
      </c>
      <c r="F164" s="199" t="s">
        <v>389</v>
      </c>
      <c r="G164" s="197"/>
      <c r="H164" s="200">
        <v>10.978</v>
      </c>
      <c r="I164" s="201"/>
      <c r="J164" s="197"/>
      <c r="K164" s="197"/>
      <c r="L164" s="202"/>
      <c r="M164" s="203"/>
      <c r="N164" s="204"/>
      <c r="O164" s="204"/>
      <c r="P164" s="204"/>
      <c r="Q164" s="204"/>
      <c r="R164" s="204"/>
      <c r="S164" s="204"/>
      <c r="T164" s="205"/>
      <c r="AT164" s="206" t="s">
        <v>147</v>
      </c>
      <c r="AU164" s="206" t="s">
        <v>85</v>
      </c>
      <c r="AV164" s="13" t="s">
        <v>85</v>
      </c>
      <c r="AW164" s="13" t="s">
        <v>34</v>
      </c>
      <c r="AX164" s="13" t="s">
        <v>75</v>
      </c>
      <c r="AY164" s="206" t="s">
        <v>134</v>
      </c>
    </row>
    <row r="165" spans="1:65" s="13" customFormat="1">
      <c r="B165" s="196"/>
      <c r="C165" s="197"/>
      <c r="D165" s="189" t="s">
        <v>147</v>
      </c>
      <c r="E165" s="198" t="s">
        <v>19</v>
      </c>
      <c r="F165" s="199" t="s">
        <v>390</v>
      </c>
      <c r="G165" s="197"/>
      <c r="H165" s="200">
        <v>10.978</v>
      </c>
      <c r="I165" s="201"/>
      <c r="J165" s="197"/>
      <c r="K165" s="197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147</v>
      </c>
      <c r="AU165" s="206" t="s">
        <v>85</v>
      </c>
      <c r="AV165" s="13" t="s">
        <v>85</v>
      </c>
      <c r="AW165" s="13" t="s">
        <v>34</v>
      </c>
      <c r="AX165" s="13" t="s">
        <v>75</v>
      </c>
      <c r="AY165" s="206" t="s">
        <v>134</v>
      </c>
    </row>
    <row r="166" spans="1:65" s="15" customFormat="1">
      <c r="B166" s="217"/>
      <c r="C166" s="218"/>
      <c r="D166" s="189" t="s">
        <v>147</v>
      </c>
      <c r="E166" s="219" t="s">
        <v>19</v>
      </c>
      <c r="F166" s="220" t="s">
        <v>168</v>
      </c>
      <c r="G166" s="218"/>
      <c r="H166" s="221">
        <v>21.956</v>
      </c>
      <c r="I166" s="222"/>
      <c r="J166" s="218"/>
      <c r="K166" s="218"/>
      <c r="L166" s="223"/>
      <c r="M166" s="224"/>
      <c r="N166" s="225"/>
      <c r="O166" s="225"/>
      <c r="P166" s="225"/>
      <c r="Q166" s="225"/>
      <c r="R166" s="225"/>
      <c r="S166" s="225"/>
      <c r="T166" s="226"/>
      <c r="AT166" s="227" t="s">
        <v>147</v>
      </c>
      <c r="AU166" s="227" t="s">
        <v>85</v>
      </c>
      <c r="AV166" s="15" t="s">
        <v>141</v>
      </c>
      <c r="AW166" s="15" t="s">
        <v>34</v>
      </c>
      <c r="AX166" s="15" t="s">
        <v>83</v>
      </c>
      <c r="AY166" s="227" t="s">
        <v>134</v>
      </c>
    </row>
    <row r="167" spans="1:65" s="2" customFormat="1" ht="21.75" customHeight="1">
      <c r="A167" s="36"/>
      <c r="B167" s="37"/>
      <c r="C167" s="176" t="s">
        <v>8</v>
      </c>
      <c r="D167" s="176" t="s">
        <v>136</v>
      </c>
      <c r="E167" s="177" t="s">
        <v>391</v>
      </c>
      <c r="F167" s="178" t="s">
        <v>392</v>
      </c>
      <c r="G167" s="179" t="s">
        <v>157</v>
      </c>
      <c r="H167" s="180">
        <v>22.762</v>
      </c>
      <c r="I167" s="181"/>
      <c r="J167" s="182">
        <f>ROUND(I167*H167,2)</f>
        <v>0</v>
      </c>
      <c r="K167" s="178" t="s">
        <v>140</v>
      </c>
      <c r="L167" s="41"/>
      <c r="M167" s="183" t="s">
        <v>19</v>
      </c>
      <c r="N167" s="184" t="s">
        <v>46</v>
      </c>
      <c r="O167" s="66"/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87" t="s">
        <v>141</v>
      </c>
      <c r="AT167" s="187" t="s">
        <v>136</v>
      </c>
      <c r="AU167" s="187" t="s">
        <v>85</v>
      </c>
      <c r="AY167" s="19" t="s">
        <v>134</v>
      </c>
      <c r="BE167" s="188">
        <f>IF(N167="základní",J167,0)</f>
        <v>0</v>
      </c>
      <c r="BF167" s="188">
        <f>IF(N167="snížená",J167,0)</f>
        <v>0</v>
      </c>
      <c r="BG167" s="188">
        <f>IF(N167="zákl. přenesená",J167,0)</f>
        <v>0</v>
      </c>
      <c r="BH167" s="188">
        <f>IF(N167="sníž. přenesená",J167,0)</f>
        <v>0</v>
      </c>
      <c r="BI167" s="188">
        <f>IF(N167="nulová",J167,0)</f>
        <v>0</v>
      </c>
      <c r="BJ167" s="19" t="s">
        <v>83</v>
      </c>
      <c r="BK167" s="188">
        <f>ROUND(I167*H167,2)</f>
        <v>0</v>
      </c>
      <c r="BL167" s="19" t="s">
        <v>141</v>
      </c>
      <c r="BM167" s="187" t="s">
        <v>393</v>
      </c>
    </row>
    <row r="168" spans="1:65" s="2" customFormat="1" ht="19.5">
      <c r="A168" s="36"/>
      <c r="B168" s="37"/>
      <c r="C168" s="38"/>
      <c r="D168" s="189" t="s">
        <v>143</v>
      </c>
      <c r="E168" s="38"/>
      <c r="F168" s="190" t="s">
        <v>394</v>
      </c>
      <c r="G168" s="38"/>
      <c r="H168" s="38"/>
      <c r="I168" s="191"/>
      <c r="J168" s="38"/>
      <c r="K168" s="38"/>
      <c r="L168" s="41"/>
      <c r="M168" s="192"/>
      <c r="N168" s="193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143</v>
      </c>
      <c r="AU168" s="19" t="s">
        <v>85</v>
      </c>
    </row>
    <row r="169" spans="1:65" s="2" customFormat="1">
      <c r="A169" s="36"/>
      <c r="B169" s="37"/>
      <c r="C169" s="38"/>
      <c r="D169" s="194" t="s">
        <v>145</v>
      </c>
      <c r="E169" s="38"/>
      <c r="F169" s="195" t="s">
        <v>395</v>
      </c>
      <c r="G169" s="38"/>
      <c r="H169" s="38"/>
      <c r="I169" s="191"/>
      <c r="J169" s="38"/>
      <c r="K169" s="38"/>
      <c r="L169" s="41"/>
      <c r="M169" s="192"/>
      <c r="N169" s="193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145</v>
      </c>
      <c r="AU169" s="19" t="s">
        <v>85</v>
      </c>
    </row>
    <row r="170" spans="1:65" s="14" customFormat="1">
      <c r="B170" s="207"/>
      <c r="C170" s="208"/>
      <c r="D170" s="189" t="s">
        <v>147</v>
      </c>
      <c r="E170" s="209" t="s">
        <v>19</v>
      </c>
      <c r="F170" s="210" t="s">
        <v>396</v>
      </c>
      <c r="G170" s="208"/>
      <c r="H170" s="209" t="s">
        <v>19</v>
      </c>
      <c r="I170" s="211"/>
      <c r="J170" s="208"/>
      <c r="K170" s="208"/>
      <c r="L170" s="212"/>
      <c r="M170" s="213"/>
      <c r="N170" s="214"/>
      <c r="O170" s="214"/>
      <c r="P170" s="214"/>
      <c r="Q170" s="214"/>
      <c r="R170" s="214"/>
      <c r="S170" s="214"/>
      <c r="T170" s="215"/>
      <c r="AT170" s="216" t="s">
        <v>147</v>
      </c>
      <c r="AU170" s="216" t="s">
        <v>85</v>
      </c>
      <c r="AV170" s="14" t="s">
        <v>83</v>
      </c>
      <c r="AW170" s="14" t="s">
        <v>34</v>
      </c>
      <c r="AX170" s="14" t="s">
        <v>75</v>
      </c>
      <c r="AY170" s="216" t="s">
        <v>134</v>
      </c>
    </row>
    <row r="171" spans="1:65" s="13" customFormat="1">
      <c r="B171" s="196"/>
      <c r="C171" s="197"/>
      <c r="D171" s="189" t="s">
        <v>147</v>
      </c>
      <c r="E171" s="198" t="s">
        <v>19</v>
      </c>
      <c r="F171" s="199" t="s">
        <v>397</v>
      </c>
      <c r="G171" s="197"/>
      <c r="H171" s="200">
        <v>22.762</v>
      </c>
      <c r="I171" s="201"/>
      <c r="J171" s="197"/>
      <c r="K171" s="197"/>
      <c r="L171" s="202"/>
      <c r="M171" s="203"/>
      <c r="N171" s="204"/>
      <c r="O171" s="204"/>
      <c r="P171" s="204"/>
      <c r="Q171" s="204"/>
      <c r="R171" s="204"/>
      <c r="S171" s="204"/>
      <c r="T171" s="205"/>
      <c r="AT171" s="206" t="s">
        <v>147</v>
      </c>
      <c r="AU171" s="206" t="s">
        <v>85</v>
      </c>
      <c r="AV171" s="13" t="s">
        <v>85</v>
      </c>
      <c r="AW171" s="13" t="s">
        <v>34</v>
      </c>
      <c r="AX171" s="13" t="s">
        <v>83</v>
      </c>
      <c r="AY171" s="206" t="s">
        <v>134</v>
      </c>
    </row>
    <row r="172" spans="1:65" s="2" customFormat="1" ht="24.2" customHeight="1">
      <c r="A172" s="36"/>
      <c r="B172" s="37"/>
      <c r="C172" s="176" t="s">
        <v>230</v>
      </c>
      <c r="D172" s="176" t="s">
        <v>136</v>
      </c>
      <c r="E172" s="177" t="s">
        <v>398</v>
      </c>
      <c r="F172" s="178" t="s">
        <v>399</v>
      </c>
      <c r="G172" s="179" t="s">
        <v>157</v>
      </c>
      <c r="H172" s="180">
        <v>228.62</v>
      </c>
      <c r="I172" s="181"/>
      <c r="J172" s="182">
        <f>ROUND(I172*H172,2)</f>
        <v>0</v>
      </c>
      <c r="K172" s="178" t="s">
        <v>140</v>
      </c>
      <c r="L172" s="41"/>
      <c r="M172" s="183" t="s">
        <v>19</v>
      </c>
      <c r="N172" s="184" t="s">
        <v>46</v>
      </c>
      <c r="O172" s="66"/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7" t="s">
        <v>141</v>
      </c>
      <c r="AT172" s="187" t="s">
        <v>136</v>
      </c>
      <c r="AU172" s="187" t="s">
        <v>85</v>
      </c>
      <c r="AY172" s="19" t="s">
        <v>134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9" t="s">
        <v>83</v>
      </c>
      <c r="BK172" s="188">
        <f>ROUND(I172*H172,2)</f>
        <v>0</v>
      </c>
      <c r="BL172" s="19" t="s">
        <v>141</v>
      </c>
      <c r="BM172" s="187" t="s">
        <v>400</v>
      </c>
    </row>
    <row r="173" spans="1:65" s="2" customFormat="1" ht="19.5">
      <c r="A173" s="36"/>
      <c r="B173" s="37"/>
      <c r="C173" s="38"/>
      <c r="D173" s="189" t="s">
        <v>143</v>
      </c>
      <c r="E173" s="38"/>
      <c r="F173" s="190" t="s">
        <v>401</v>
      </c>
      <c r="G173" s="38"/>
      <c r="H173" s="38"/>
      <c r="I173" s="191"/>
      <c r="J173" s="38"/>
      <c r="K173" s="38"/>
      <c r="L173" s="41"/>
      <c r="M173" s="192"/>
      <c r="N173" s="193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143</v>
      </c>
      <c r="AU173" s="19" t="s">
        <v>85</v>
      </c>
    </row>
    <row r="174" spans="1:65" s="2" customFormat="1">
      <c r="A174" s="36"/>
      <c r="B174" s="37"/>
      <c r="C174" s="38"/>
      <c r="D174" s="194" t="s">
        <v>145</v>
      </c>
      <c r="E174" s="38"/>
      <c r="F174" s="195" t="s">
        <v>402</v>
      </c>
      <c r="G174" s="38"/>
      <c r="H174" s="38"/>
      <c r="I174" s="191"/>
      <c r="J174" s="38"/>
      <c r="K174" s="38"/>
      <c r="L174" s="41"/>
      <c r="M174" s="192"/>
      <c r="N174" s="193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145</v>
      </c>
      <c r="AU174" s="19" t="s">
        <v>85</v>
      </c>
    </row>
    <row r="175" spans="1:65" s="13" customFormat="1">
      <c r="B175" s="196"/>
      <c r="C175" s="197"/>
      <c r="D175" s="189" t="s">
        <v>147</v>
      </c>
      <c r="E175" s="197"/>
      <c r="F175" s="199" t="s">
        <v>403</v>
      </c>
      <c r="G175" s="197"/>
      <c r="H175" s="200">
        <v>228.62</v>
      </c>
      <c r="I175" s="201"/>
      <c r="J175" s="197"/>
      <c r="K175" s="197"/>
      <c r="L175" s="202"/>
      <c r="M175" s="203"/>
      <c r="N175" s="204"/>
      <c r="O175" s="204"/>
      <c r="P175" s="204"/>
      <c r="Q175" s="204"/>
      <c r="R175" s="204"/>
      <c r="S175" s="204"/>
      <c r="T175" s="205"/>
      <c r="AT175" s="206" t="s">
        <v>147</v>
      </c>
      <c r="AU175" s="206" t="s">
        <v>85</v>
      </c>
      <c r="AV175" s="13" t="s">
        <v>85</v>
      </c>
      <c r="AW175" s="13" t="s">
        <v>4</v>
      </c>
      <c r="AX175" s="13" t="s">
        <v>83</v>
      </c>
      <c r="AY175" s="206" t="s">
        <v>134</v>
      </c>
    </row>
    <row r="176" spans="1:65" s="2" customFormat="1" ht="16.5" customHeight="1">
      <c r="A176" s="36"/>
      <c r="B176" s="37"/>
      <c r="C176" s="176" t="s">
        <v>236</v>
      </c>
      <c r="D176" s="176" t="s">
        <v>136</v>
      </c>
      <c r="E176" s="177" t="s">
        <v>188</v>
      </c>
      <c r="F176" s="178" t="s">
        <v>189</v>
      </c>
      <c r="G176" s="179" t="s">
        <v>157</v>
      </c>
      <c r="H176" s="180">
        <v>36.235999999999997</v>
      </c>
      <c r="I176" s="181"/>
      <c r="J176" s="182">
        <f>ROUND(I176*H176,2)</f>
        <v>0</v>
      </c>
      <c r="K176" s="178" t="s">
        <v>140</v>
      </c>
      <c r="L176" s="41"/>
      <c r="M176" s="183" t="s">
        <v>19</v>
      </c>
      <c r="N176" s="184" t="s">
        <v>46</v>
      </c>
      <c r="O176" s="66"/>
      <c r="P176" s="185">
        <f>O176*H176</f>
        <v>0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7" t="s">
        <v>141</v>
      </c>
      <c r="AT176" s="187" t="s">
        <v>136</v>
      </c>
      <c r="AU176" s="187" t="s">
        <v>85</v>
      </c>
      <c r="AY176" s="19" t="s">
        <v>134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9" t="s">
        <v>83</v>
      </c>
      <c r="BK176" s="188">
        <f>ROUND(I176*H176,2)</f>
        <v>0</v>
      </c>
      <c r="BL176" s="19" t="s">
        <v>141</v>
      </c>
      <c r="BM176" s="187" t="s">
        <v>404</v>
      </c>
    </row>
    <row r="177" spans="1:65" s="2" customFormat="1" ht="19.5">
      <c r="A177" s="36"/>
      <c r="B177" s="37"/>
      <c r="C177" s="38"/>
      <c r="D177" s="189" t="s">
        <v>143</v>
      </c>
      <c r="E177" s="38"/>
      <c r="F177" s="190" t="s">
        <v>191</v>
      </c>
      <c r="G177" s="38"/>
      <c r="H177" s="38"/>
      <c r="I177" s="191"/>
      <c r="J177" s="38"/>
      <c r="K177" s="38"/>
      <c r="L177" s="41"/>
      <c r="M177" s="192"/>
      <c r="N177" s="193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143</v>
      </c>
      <c r="AU177" s="19" t="s">
        <v>85</v>
      </c>
    </row>
    <row r="178" spans="1:65" s="2" customFormat="1">
      <c r="A178" s="36"/>
      <c r="B178" s="37"/>
      <c r="C178" s="38"/>
      <c r="D178" s="194" t="s">
        <v>145</v>
      </c>
      <c r="E178" s="38"/>
      <c r="F178" s="195" t="s">
        <v>192</v>
      </c>
      <c r="G178" s="38"/>
      <c r="H178" s="38"/>
      <c r="I178" s="191"/>
      <c r="J178" s="38"/>
      <c r="K178" s="38"/>
      <c r="L178" s="41"/>
      <c r="M178" s="192"/>
      <c r="N178" s="193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145</v>
      </c>
      <c r="AU178" s="19" t="s">
        <v>85</v>
      </c>
    </row>
    <row r="179" spans="1:65" s="13" customFormat="1">
      <c r="B179" s="196"/>
      <c r="C179" s="197"/>
      <c r="D179" s="189" t="s">
        <v>147</v>
      </c>
      <c r="E179" s="198" t="s">
        <v>19</v>
      </c>
      <c r="F179" s="199" t="s">
        <v>405</v>
      </c>
      <c r="G179" s="197"/>
      <c r="H179" s="200">
        <v>36.235999999999997</v>
      </c>
      <c r="I179" s="201"/>
      <c r="J179" s="197"/>
      <c r="K179" s="197"/>
      <c r="L179" s="202"/>
      <c r="M179" s="203"/>
      <c r="N179" s="204"/>
      <c r="O179" s="204"/>
      <c r="P179" s="204"/>
      <c r="Q179" s="204"/>
      <c r="R179" s="204"/>
      <c r="S179" s="204"/>
      <c r="T179" s="205"/>
      <c r="AT179" s="206" t="s">
        <v>147</v>
      </c>
      <c r="AU179" s="206" t="s">
        <v>85</v>
      </c>
      <c r="AV179" s="13" t="s">
        <v>85</v>
      </c>
      <c r="AW179" s="13" t="s">
        <v>34</v>
      </c>
      <c r="AX179" s="13" t="s">
        <v>83</v>
      </c>
      <c r="AY179" s="206" t="s">
        <v>134</v>
      </c>
    </row>
    <row r="180" spans="1:65" s="2" customFormat="1" ht="16.5" customHeight="1">
      <c r="A180" s="36"/>
      <c r="B180" s="37"/>
      <c r="C180" s="176" t="s">
        <v>242</v>
      </c>
      <c r="D180" s="176" t="s">
        <v>136</v>
      </c>
      <c r="E180" s="177" t="s">
        <v>406</v>
      </c>
      <c r="F180" s="178" t="s">
        <v>407</v>
      </c>
      <c r="G180" s="179" t="s">
        <v>157</v>
      </c>
      <c r="H180" s="180">
        <v>10.978</v>
      </c>
      <c r="I180" s="181"/>
      <c r="J180" s="182">
        <f>ROUND(I180*H180,2)</f>
        <v>0</v>
      </c>
      <c r="K180" s="178" t="s">
        <v>140</v>
      </c>
      <c r="L180" s="41"/>
      <c r="M180" s="183" t="s">
        <v>19</v>
      </c>
      <c r="N180" s="184" t="s">
        <v>46</v>
      </c>
      <c r="O180" s="66"/>
      <c r="P180" s="185">
        <f>O180*H180</f>
        <v>0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7" t="s">
        <v>141</v>
      </c>
      <c r="AT180" s="187" t="s">
        <v>136</v>
      </c>
      <c r="AU180" s="187" t="s">
        <v>85</v>
      </c>
      <c r="AY180" s="19" t="s">
        <v>134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19" t="s">
        <v>83</v>
      </c>
      <c r="BK180" s="188">
        <f>ROUND(I180*H180,2)</f>
        <v>0</v>
      </c>
      <c r="BL180" s="19" t="s">
        <v>141</v>
      </c>
      <c r="BM180" s="187" t="s">
        <v>408</v>
      </c>
    </row>
    <row r="181" spans="1:65" s="2" customFormat="1" ht="19.5">
      <c r="A181" s="36"/>
      <c r="B181" s="37"/>
      <c r="C181" s="38"/>
      <c r="D181" s="189" t="s">
        <v>143</v>
      </c>
      <c r="E181" s="38"/>
      <c r="F181" s="190" t="s">
        <v>409</v>
      </c>
      <c r="G181" s="38"/>
      <c r="H181" s="38"/>
      <c r="I181" s="191"/>
      <c r="J181" s="38"/>
      <c r="K181" s="38"/>
      <c r="L181" s="41"/>
      <c r="M181" s="192"/>
      <c r="N181" s="193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143</v>
      </c>
      <c r="AU181" s="19" t="s">
        <v>85</v>
      </c>
    </row>
    <row r="182" spans="1:65" s="2" customFormat="1">
      <c r="A182" s="36"/>
      <c r="B182" s="37"/>
      <c r="C182" s="38"/>
      <c r="D182" s="194" t="s">
        <v>145</v>
      </c>
      <c r="E182" s="38"/>
      <c r="F182" s="195" t="s">
        <v>410</v>
      </c>
      <c r="G182" s="38"/>
      <c r="H182" s="38"/>
      <c r="I182" s="191"/>
      <c r="J182" s="38"/>
      <c r="K182" s="38"/>
      <c r="L182" s="41"/>
      <c r="M182" s="192"/>
      <c r="N182" s="193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145</v>
      </c>
      <c r="AU182" s="19" t="s">
        <v>85</v>
      </c>
    </row>
    <row r="183" spans="1:65" s="2" customFormat="1" ht="16.5" customHeight="1">
      <c r="A183" s="36"/>
      <c r="B183" s="37"/>
      <c r="C183" s="176" t="s">
        <v>248</v>
      </c>
      <c r="D183" s="176" t="s">
        <v>136</v>
      </c>
      <c r="E183" s="177" t="s">
        <v>411</v>
      </c>
      <c r="F183" s="178" t="s">
        <v>412</v>
      </c>
      <c r="G183" s="179" t="s">
        <v>196</v>
      </c>
      <c r="H183" s="180">
        <v>45.524000000000001</v>
      </c>
      <c r="I183" s="181"/>
      <c r="J183" s="182">
        <f>ROUND(I183*H183,2)</f>
        <v>0</v>
      </c>
      <c r="K183" s="178" t="s">
        <v>140</v>
      </c>
      <c r="L183" s="41"/>
      <c r="M183" s="183" t="s">
        <v>19</v>
      </c>
      <c r="N183" s="184" t="s">
        <v>46</v>
      </c>
      <c r="O183" s="66"/>
      <c r="P183" s="185">
        <f>O183*H183</f>
        <v>0</v>
      </c>
      <c r="Q183" s="185">
        <v>0</v>
      </c>
      <c r="R183" s="185">
        <f>Q183*H183</f>
        <v>0</v>
      </c>
      <c r="S183" s="185">
        <v>0</v>
      </c>
      <c r="T183" s="18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87" t="s">
        <v>141</v>
      </c>
      <c r="AT183" s="187" t="s">
        <v>136</v>
      </c>
      <c r="AU183" s="187" t="s">
        <v>85</v>
      </c>
      <c r="AY183" s="19" t="s">
        <v>134</v>
      </c>
      <c r="BE183" s="188">
        <f>IF(N183="základní",J183,0)</f>
        <v>0</v>
      </c>
      <c r="BF183" s="188">
        <f>IF(N183="snížená",J183,0)</f>
        <v>0</v>
      </c>
      <c r="BG183" s="188">
        <f>IF(N183="zákl. přenesená",J183,0)</f>
        <v>0</v>
      </c>
      <c r="BH183" s="188">
        <f>IF(N183="sníž. přenesená",J183,0)</f>
        <v>0</v>
      </c>
      <c r="BI183" s="188">
        <f>IF(N183="nulová",J183,0)</f>
        <v>0</v>
      </c>
      <c r="BJ183" s="19" t="s">
        <v>83</v>
      </c>
      <c r="BK183" s="188">
        <f>ROUND(I183*H183,2)</f>
        <v>0</v>
      </c>
      <c r="BL183" s="19" t="s">
        <v>141</v>
      </c>
      <c r="BM183" s="187" t="s">
        <v>413</v>
      </c>
    </row>
    <row r="184" spans="1:65" s="2" customFormat="1" ht="19.5">
      <c r="A184" s="36"/>
      <c r="B184" s="37"/>
      <c r="C184" s="38"/>
      <c r="D184" s="189" t="s">
        <v>143</v>
      </c>
      <c r="E184" s="38"/>
      <c r="F184" s="190" t="s">
        <v>278</v>
      </c>
      <c r="G184" s="38"/>
      <c r="H184" s="38"/>
      <c r="I184" s="191"/>
      <c r="J184" s="38"/>
      <c r="K184" s="38"/>
      <c r="L184" s="41"/>
      <c r="M184" s="192"/>
      <c r="N184" s="193"/>
      <c r="O184" s="66"/>
      <c r="P184" s="66"/>
      <c r="Q184" s="66"/>
      <c r="R184" s="66"/>
      <c r="S184" s="66"/>
      <c r="T184" s="67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143</v>
      </c>
      <c r="AU184" s="19" t="s">
        <v>85</v>
      </c>
    </row>
    <row r="185" spans="1:65" s="2" customFormat="1">
      <c r="A185" s="36"/>
      <c r="B185" s="37"/>
      <c r="C185" s="38"/>
      <c r="D185" s="194" t="s">
        <v>145</v>
      </c>
      <c r="E185" s="38"/>
      <c r="F185" s="195" t="s">
        <v>414</v>
      </c>
      <c r="G185" s="38"/>
      <c r="H185" s="38"/>
      <c r="I185" s="191"/>
      <c r="J185" s="38"/>
      <c r="K185" s="38"/>
      <c r="L185" s="41"/>
      <c r="M185" s="192"/>
      <c r="N185" s="193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145</v>
      </c>
      <c r="AU185" s="19" t="s">
        <v>85</v>
      </c>
    </row>
    <row r="186" spans="1:65" s="13" customFormat="1">
      <c r="B186" s="196"/>
      <c r="C186" s="197"/>
      <c r="D186" s="189" t="s">
        <v>147</v>
      </c>
      <c r="E186" s="197"/>
      <c r="F186" s="199" t="s">
        <v>415</v>
      </c>
      <c r="G186" s="197"/>
      <c r="H186" s="200">
        <v>45.524000000000001</v>
      </c>
      <c r="I186" s="201"/>
      <c r="J186" s="197"/>
      <c r="K186" s="197"/>
      <c r="L186" s="202"/>
      <c r="M186" s="203"/>
      <c r="N186" s="204"/>
      <c r="O186" s="204"/>
      <c r="P186" s="204"/>
      <c r="Q186" s="204"/>
      <c r="R186" s="204"/>
      <c r="S186" s="204"/>
      <c r="T186" s="205"/>
      <c r="AT186" s="206" t="s">
        <v>147</v>
      </c>
      <c r="AU186" s="206" t="s">
        <v>85</v>
      </c>
      <c r="AV186" s="13" t="s">
        <v>85</v>
      </c>
      <c r="AW186" s="13" t="s">
        <v>4</v>
      </c>
      <c r="AX186" s="13" t="s">
        <v>83</v>
      </c>
      <c r="AY186" s="206" t="s">
        <v>134</v>
      </c>
    </row>
    <row r="187" spans="1:65" s="2" customFormat="1" ht="16.5" customHeight="1">
      <c r="A187" s="36"/>
      <c r="B187" s="37"/>
      <c r="C187" s="176" t="s">
        <v>255</v>
      </c>
      <c r="D187" s="176" t="s">
        <v>136</v>
      </c>
      <c r="E187" s="177" t="s">
        <v>416</v>
      </c>
      <c r="F187" s="178" t="s">
        <v>417</v>
      </c>
      <c r="G187" s="179" t="s">
        <v>157</v>
      </c>
      <c r="H187" s="180">
        <v>67.48</v>
      </c>
      <c r="I187" s="181"/>
      <c r="J187" s="182">
        <f>ROUND(I187*H187,2)</f>
        <v>0</v>
      </c>
      <c r="K187" s="178" t="s">
        <v>140</v>
      </c>
      <c r="L187" s="41"/>
      <c r="M187" s="183" t="s">
        <v>19</v>
      </c>
      <c r="N187" s="184" t="s">
        <v>46</v>
      </c>
      <c r="O187" s="66"/>
      <c r="P187" s="185">
        <f>O187*H187</f>
        <v>0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7" t="s">
        <v>141</v>
      </c>
      <c r="AT187" s="187" t="s">
        <v>136</v>
      </c>
      <c r="AU187" s="187" t="s">
        <v>85</v>
      </c>
      <c r="AY187" s="19" t="s">
        <v>134</v>
      </c>
      <c r="BE187" s="188">
        <f>IF(N187="základní",J187,0)</f>
        <v>0</v>
      </c>
      <c r="BF187" s="188">
        <f>IF(N187="snížená",J187,0)</f>
        <v>0</v>
      </c>
      <c r="BG187" s="188">
        <f>IF(N187="zákl. přenesená",J187,0)</f>
        <v>0</v>
      </c>
      <c r="BH187" s="188">
        <f>IF(N187="sníž. přenesená",J187,0)</f>
        <v>0</v>
      </c>
      <c r="BI187" s="188">
        <f>IF(N187="nulová",J187,0)</f>
        <v>0</v>
      </c>
      <c r="BJ187" s="19" t="s">
        <v>83</v>
      </c>
      <c r="BK187" s="188">
        <f>ROUND(I187*H187,2)</f>
        <v>0</v>
      </c>
      <c r="BL187" s="19" t="s">
        <v>141</v>
      </c>
      <c r="BM187" s="187" t="s">
        <v>418</v>
      </c>
    </row>
    <row r="188" spans="1:65" s="2" customFormat="1">
      <c r="A188" s="36"/>
      <c r="B188" s="37"/>
      <c r="C188" s="38"/>
      <c r="D188" s="189" t="s">
        <v>143</v>
      </c>
      <c r="E188" s="38"/>
      <c r="F188" s="190" t="s">
        <v>419</v>
      </c>
      <c r="G188" s="38"/>
      <c r="H188" s="38"/>
      <c r="I188" s="191"/>
      <c r="J188" s="38"/>
      <c r="K188" s="38"/>
      <c r="L188" s="41"/>
      <c r="M188" s="192"/>
      <c r="N188" s="193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143</v>
      </c>
      <c r="AU188" s="19" t="s">
        <v>85</v>
      </c>
    </row>
    <row r="189" spans="1:65" s="2" customFormat="1">
      <c r="A189" s="36"/>
      <c r="B189" s="37"/>
      <c r="C189" s="38"/>
      <c r="D189" s="194" t="s">
        <v>145</v>
      </c>
      <c r="E189" s="38"/>
      <c r="F189" s="195" t="s">
        <v>420</v>
      </c>
      <c r="G189" s="38"/>
      <c r="H189" s="38"/>
      <c r="I189" s="191"/>
      <c r="J189" s="38"/>
      <c r="K189" s="38"/>
      <c r="L189" s="41"/>
      <c r="M189" s="192"/>
      <c r="N189" s="193"/>
      <c r="O189" s="66"/>
      <c r="P189" s="66"/>
      <c r="Q189" s="66"/>
      <c r="R189" s="66"/>
      <c r="S189" s="66"/>
      <c r="T189" s="67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9" t="s">
        <v>145</v>
      </c>
      <c r="AU189" s="19" t="s">
        <v>85</v>
      </c>
    </row>
    <row r="190" spans="1:65" s="13" customFormat="1">
      <c r="B190" s="196"/>
      <c r="C190" s="197"/>
      <c r="D190" s="189" t="s">
        <v>147</v>
      </c>
      <c r="E190" s="198" t="s">
        <v>19</v>
      </c>
      <c r="F190" s="199" t="s">
        <v>421</v>
      </c>
      <c r="G190" s="197"/>
      <c r="H190" s="200">
        <v>67.48</v>
      </c>
      <c r="I190" s="201"/>
      <c r="J190" s="197"/>
      <c r="K190" s="197"/>
      <c r="L190" s="202"/>
      <c r="M190" s="203"/>
      <c r="N190" s="204"/>
      <c r="O190" s="204"/>
      <c r="P190" s="204"/>
      <c r="Q190" s="204"/>
      <c r="R190" s="204"/>
      <c r="S190" s="204"/>
      <c r="T190" s="205"/>
      <c r="AT190" s="206" t="s">
        <v>147</v>
      </c>
      <c r="AU190" s="206" t="s">
        <v>85</v>
      </c>
      <c r="AV190" s="13" t="s">
        <v>85</v>
      </c>
      <c r="AW190" s="13" t="s">
        <v>34</v>
      </c>
      <c r="AX190" s="13" t="s">
        <v>83</v>
      </c>
      <c r="AY190" s="206" t="s">
        <v>134</v>
      </c>
    </row>
    <row r="191" spans="1:65" s="2" customFormat="1" ht="16.5" customHeight="1">
      <c r="A191" s="36"/>
      <c r="B191" s="37"/>
      <c r="C191" s="176" t="s">
        <v>261</v>
      </c>
      <c r="D191" s="176" t="s">
        <v>136</v>
      </c>
      <c r="E191" s="177" t="s">
        <v>422</v>
      </c>
      <c r="F191" s="178" t="s">
        <v>423</v>
      </c>
      <c r="G191" s="179" t="s">
        <v>157</v>
      </c>
      <c r="H191" s="180">
        <v>44.718000000000004</v>
      </c>
      <c r="I191" s="181"/>
      <c r="J191" s="182">
        <f>ROUND(I191*H191,2)</f>
        <v>0</v>
      </c>
      <c r="K191" s="178" t="s">
        <v>140</v>
      </c>
      <c r="L191" s="41"/>
      <c r="M191" s="183" t="s">
        <v>19</v>
      </c>
      <c r="N191" s="184" t="s">
        <v>46</v>
      </c>
      <c r="O191" s="66"/>
      <c r="P191" s="185">
        <f>O191*H191</f>
        <v>0</v>
      </c>
      <c r="Q191" s="185">
        <v>0</v>
      </c>
      <c r="R191" s="185">
        <f>Q191*H191</f>
        <v>0</v>
      </c>
      <c r="S191" s="185">
        <v>0</v>
      </c>
      <c r="T191" s="186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7" t="s">
        <v>141</v>
      </c>
      <c r="AT191" s="187" t="s">
        <v>136</v>
      </c>
      <c r="AU191" s="187" t="s">
        <v>85</v>
      </c>
      <c r="AY191" s="19" t="s">
        <v>134</v>
      </c>
      <c r="BE191" s="188">
        <f>IF(N191="základní",J191,0)</f>
        <v>0</v>
      </c>
      <c r="BF191" s="188">
        <f>IF(N191="snížená",J191,0)</f>
        <v>0</v>
      </c>
      <c r="BG191" s="188">
        <f>IF(N191="zákl. přenesená",J191,0)</f>
        <v>0</v>
      </c>
      <c r="BH191" s="188">
        <f>IF(N191="sníž. přenesená",J191,0)</f>
        <v>0</v>
      </c>
      <c r="BI191" s="188">
        <f>IF(N191="nulová",J191,0)</f>
        <v>0</v>
      </c>
      <c r="BJ191" s="19" t="s">
        <v>83</v>
      </c>
      <c r="BK191" s="188">
        <f>ROUND(I191*H191,2)</f>
        <v>0</v>
      </c>
      <c r="BL191" s="19" t="s">
        <v>141</v>
      </c>
      <c r="BM191" s="187" t="s">
        <v>424</v>
      </c>
    </row>
    <row r="192" spans="1:65" s="2" customFormat="1" ht="19.5">
      <c r="A192" s="36"/>
      <c r="B192" s="37"/>
      <c r="C192" s="38"/>
      <c r="D192" s="189" t="s">
        <v>143</v>
      </c>
      <c r="E192" s="38"/>
      <c r="F192" s="190" t="s">
        <v>425</v>
      </c>
      <c r="G192" s="38"/>
      <c r="H192" s="38"/>
      <c r="I192" s="191"/>
      <c r="J192" s="38"/>
      <c r="K192" s="38"/>
      <c r="L192" s="41"/>
      <c r="M192" s="192"/>
      <c r="N192" s="193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143</v>
      </c>
      <c r="AU192" s="19" t="s">
        <v>85</v>
      </c>
    </row>
    <row r="193" spans="1:65" s="2" customFormat="1">
      <c r="A193" s="36"/>
      <c r="B193" s="37"/>
      <c r="C193" s="38"/>
      <c r="D193" s="194" t="s">
        <v>145</v>
      </c>
      <c r="E193" s="38"/>
      <c r="F193" s="195" t="s">
        <v>426</v>
      </c>
      <c r="G193" s="38"/>
      <c r="H193" s="38"/>
      <c r="I193" s="191"/>
      <c r="J193" s="38"/>
      <c r="K193" s="38"/>
      <c r="L193" s="41"/>
      <c r="M193" s="192"/>
      <c r="N193" s="193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145</v>
      </c>
      <c r="AU193" s="19" t="s">
        <v>85</v>
      </c>
    </row>
    <row r="194" spans="1:65" s="14" customFormat="1">
      <c r="B194" s="207"/>
      <c r="C194" s="208"/>
      <c r="D194" s="189" t="s">
        <v>147</v>
      </c>
      <c r="E194" s="209" t="s">
        <v>19</v>
      </c>
      <c r="F194" s="210" t="s">
        <v>339</v>
      </c>
      <c r="G194" s="208"/>
      <c r="H194" s="209" t="s">
        <v>19</v>
      </c>
      <c r="I194" s="211"/>
      <c r="J194" s="208"/>
      <c r="K194" s="208"/>
      <c r="L194" s="212"/>
      <c r="M194" s="213"/>
      <c r="N194" s="214"/>
      <c r="O194" s="214"/>
      <c r="P194" s="214"/>
      <c r="Q194" s="214"/>
      <c r="R194" s="214"/>
      <c r="S194" s="214"/>
      <c r="T194" s="215"/>
      <c r="AT194" s="216" t="s">
        <v>147</v>
      </c>
      <c r="AU194" s="216" t="s">
        <v>85</v>
      </c>
      <c r="AV194" s="14" t="s">
        <v>83</v>
      </c>
      <c r="AW194" s="14" t="s">
        <v>34</v>
      </c>
      <c r="AX194" s="14" t="s">
        <v>75</v>
      </c>
      <c r="AY194" s="216" t="s">
        <v>134</v>
      </c>
    </row>
    <row r="195" spans="1:65" s="13" customFormat="1">
      <c r="B195" s="196"/>
      <c r="C195" s="197"/>
      <c r="D195" s="189" t="s">
        <v>147</v>
      </c>
      <c r="E195" s="198" t="s">
        <v>19</v>
      </c>
      <c r="F195" s="199" t="s">
        <v>427</v>
      </c>
      <c r="G195" s="197"/>
      <c r="H195" s="200">
        <v>5.4</v>
      </c>
      <c r="I195" s="201"/>
      <c r="J195" s="197"/>
      <c r="K195" s="197"/>
      <c r="L195" s="202"/>
      <c r="M195" s="203"/>
      <c r="N195" s="204"/>
      <c r="O195" s="204"/>
      <c r="P195" s="204"/>
      <c r="Q195" s="204"/>
      <c r="R195" s="204"/>
      <c r="S195" s="204"/>
      <c r="T195" s="205"/>
      <c r="AT195" s="206" t="s">
        <v>147</v>
      </c>
      <c r="AU195" s="206" t="s">
        <v>85</v>
      </c>
      <c r="AV195" s="13" t="s">
        <v>85</v>
      </c>
      <c r="AW195" s="13" t="s">
        <v>34</v>
      </c>
      <c r="AX195" s="13" t="s">
        <v>75</v>
      </c>
      <c r="AY195" s="206" t="s">
        <v>134</v>
      </c>
    </row>
    <row r="196" spans="1:65" s="13" customFormat="1">
      <c r="B196" s="196"/>
      <c r="C196" s="197"/>
      <c r="D196" s="189" t="s">
        <v>147</v>
      </c>
      <c r="E196" s="198" t="s">
        <v>19</v>
      </c>
      <c r="F196" s="199" t="s">
        <v>341</v>
      </c>
      <c r="G196" s="197"/>
      <c r="H196" s="200">
        <v>7.92</v>
      </c>
      <c r="I196" s="201"/>
      <c r="J196" s="197"/>
      <c r="K196" s="197"/>
      <c r="L196" s="202"/>
      <c r="M196" s="203"/>
      <c r="N196" s="204"/>
      <c r="O196" s="204"/>
      <c r="P196" s="204"/>
      <c r="Q196" s="204"/>
      <c r="R196" s="204"/>
      <c r="S196" s="204"/>
      <c r="T196" s="205"/>
      <c r="AT196" s="206" t="s">
        <v>147</v>
      </c>
      <c r="AU196" s="206" t="s">
        <v>85</v>
      </c>
      <c r="AV196" s="13" t="s">
        <v>85</v>
      </c>
      <c r="AW196" s="13" t="s">
        <v>34</v>
      </c>
      <c r="AX196" s="13" t="s">
        <v>75</v>
      </c>
      <c r="AY196" s="206" t="s">
        <v>134</v>
      </c>
    </row>
    <row r="197" spans="1:65" s="14" customFormat="1">
      <c r="B197" s="207"/>
      <c r="C197" s="208"/>
      <c r="D197" s="189" t="s">
        <v>147</v>
      </c>
      <c r="E197" s="209" t="s">
        <v>19</v>
      </c>
      <c r="F197" s="210" t="s">
        <v>331</v>
      </c>
      <c r="G197" s="208"/>
      <c r="H197" s="209" t="s">
        <v>19</v>
      </c>
      <c r="I197" s="211"/>
      <c r="J197" s="208"/>
      <c r="K197" s="208"/>
      <c r="L197" s="212"/>
      <c r="M197" s="213"/>
      <c r="N197" s="214"/>
      <c r="O197" s="214"/>
      <c r="P197" s="214"/>
      <c r="Q197" s="214"/>
      <c r="R197" s="214"/>
      <c r="S197" s="214"/>
      <c r="T197" s="215"/>
      <c r="AT197" s="216" t="s">
        <v>147</v>
      </c>
      <c r="AU197" s="216" t="s">
        <v>85</v>
      </c>
      <c r="AV197" s="14" t="s">
        <v>83</v>
      </c>
      <c r="AW197" s="14" t="s">
        <v>34</v>
      </c>
      <c r="AX197" s="14" t="s">
        <v>75</v>
      </c>
      <c r="AY197" s="216" t="s">
        <v>134</v>
      </c>
    </row>
    <row r="198" spans="1:65" s="13" customFormat="1">
      <c r="B198" s="196"/>
      <c r="C198" s="197"/>
      <c r="D198" s="189" t="s">
        <v>147</v>
      </c>
      <c r="E198" s="198" t="s">
        <v>19</v>
      </c>
      <c r="F198" s="199" t="s">
        <v>428</v>
      </c>
      <c r="G198" s="197"/>
      <c r="H198" s="200">
        <v>43.113999999999997</v>
      </c>
      <c r="I198" s="201"/>
      <c r="J198" s="197"/>
      <c r="K198" s="197"/>
      <c r="L198" s="202"/>
      <c r="M198" s="203"/>
      <c r="N198" s="204"/>
      <c r="O198" s="204"/>
      <c r="P198" s="204"/>
      <c r="Q198" s="204"/>
      <c r="R198" s="204"/>
      <c r="S198" s="204"/>
      <c r="T198" s="205"/>
      <c r="AT198" s="206" t="s">
        <v>147</v>
      </c>
      <c r="AU198" s="206" t="s">
        <v>85</v>
      </c>
      <c r="AV198" s="13" t="s">
        <v>85</v>
      </c>
      <c r="AW198" s="13" t="s">
        <v>34</v>
      </c>
      <c r="AX198" s="13" t="s">
        <v>75</v>
      </c>
      <c r="AY198" s="206" t="s">
        <v>134</v>
      </c>
    </row>
    <row r="199" spans="1:65" s="14" customFormat="1">
      <c r="B199" s="207"/>
      <c r="C199" s="208"/>
      <c r="D199" s="189" t="s">
        <v>147</v>
      </c>
      <c r="E199" s="209" t="s">
        <v>19</v>
      </c>
      <c r="F199" s="210" t="s">
        <v>429</v>
      </c>
      <c r="G199" s="208"/>
      <c r="H199" s="209" t="s">
        <v>19</v>
      </c>
      <c r="I199" s="211"/>
      <c r="J199" s="208"/>
      <c r="K199" s="208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147</v>
      </c>
      <c r="AU199" s="216" t="s">
        <v>85</v>
      </c>
      <c r="AV199" s="14" t="s">
        <v>83</v>
      </c>
      <c r="AW199" s="14" t="s">
        <v>34</v>
      </c>
      <c r="AX199" s="14" t="s">
        <v>75</v>
      </c>
      <c r="AY199" s="216" t="s">
        <v>134</v>
      </c>
    </row>
    <row r="200" spans="1:65" s="13" customFormat="1">
      <c r="B200" s="196"/>
      <c r="C200" s="197"/>
      <c r="D200" s="189" t="s">
        <v>147</v>
      </c>
      <c r="E200" s="198" t="s">
        <v>19</v>
      </c>
      <c r="F200" s="199" t="s">
        <v>430</v>
      </c>
      <c r="G200" s="197"/>
      <c r="H200" s="200">
        <v>-11.715999999999999</v>
      </c>
      <c r="I200" s="201"/>
      <c r="J200" s="197"/>
      <c r="K200" s="197"/>
      <c r="L200" s="202"/>
      <c r="M200" s="203"/>
      <c r="N200" s="204"/>
      <c r="O200" s="204"/>
      <c r="P200" s="204"/>
      <c r="Q200" s="204"/>
      <c r="R200" s="204"/>
      <c r="S200" s="204"/>
      <c r="T200" s="205"/>
      <c r="AT200" s="206" t="s">
        <v>147</v>
      </c>
      <c r="AU200" s="206" t="s">
        <v>85</v>
      </c>
      <c r="AV200" s="13" t="s">
        <v>85</v>
      </c>
      <c r="AW200" s="13" t="s">
        <v>34</v>
      </c>
      <c r="AX200" s="13" t="s">
        <v>75</v>
      </c>
      <c r="AY200" s="206" t="s">
        <v>134</v>
      </c>
    </row>
    <row r="201" spans="1:65" s="15" customFormat="1">
      <c r="B201" s="217"/>
      <c r="C201" s="218"/>
      <c r="D201" s="189" t="s">
        <v>147</v>
      </c>
      <c r="E201" s="219" t="s">
        <v>19</v>
      </c>
      <c r="F201" s="220" t="s">
        <v>168</v>
      </c>
      <c r="G201" s="218"/>
      <c r="H201" s="221">
        <v>44.717999999999996</v>
      </c>
      <c r="I201" s="222"/>
      <c r="J201" s="218"/>
      <c r="K201" s="218"/>
      <c r="L201" s="223"/>
      <c r="M201" s="224"/>
      <c r="N201" s="225"/>
      <c r="O201" s="225"/>
      <c r="P201" s="225"/>
      <c r="Q201" s="225"/>
      <c r="R201" s="225"/>
      <c r="S201" s="225"/>
      <c r="T201" s="226"/>
      <c r="AT201" s="227" t="s">
        <v>147</v>
      </c>
      <c r="AU201" s="227" t="s">
        <v>85</v>
      </c>
      <c r="AV201" s="15" t="s">
        <v>141</v>
      </c>
      <c r="AW201" s="15" t="s">
        <v>34</v>
      </c>
      <c r="AX201" s="15" t="s">
        <v>83</v>
      </c>
      <c r="AY201" s="227" t="s">
        <v>134</v>
      </c>
    </row>
    <row r="202" spans="1:65" s="2" customFormat="1" ht="16.5" customHeight="1">
      <c r="A202" s="36"/>
      <c r="B202" s="37"/>
      <c r="C202" s="176" t="s">
        <v>267</v>
      </c>
      <c r="D202" s="176" t="s">
        <v>136</v>
      </c>
      <c r="E202" s="177" t="s">
        <v>431</v>
      </c>
      <c r="F202" s="178" t="s">
        <v>432</v>
      </c>
      <c r="G202" s="179" t="s">
        <v>157</v>
      </c>
      <c r="H202" s="180">
        <v>6.8090000000000002</v>
      </c>
      <c r="I202" s="181"/>
      <c r="J202" s="182">
        <f>ROUND(I202*H202,2)</f>
        <v>0</v>
      </c>
      <c r="K202" s="178" t="s">
        <v>140</v>
      </c>
      <c r="L202" s="41"/>
      <c r="M202" s="183" t="s">
        <v>19</v>
      </c>
      <c r="N202" s="184" t="s">
        <v>46</v>
      </c>
      <c r="O202" s="66"/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7" t="s">
        <v>141</v>
      </c>
      <c r="AT202" s="187" t="s">
        <v>136</v>
      </c>
      <c r="AU202" s="187" t="s">
        <v>85</v>
      </c>
      <c r="AY202" s="19" t="s">
        <v>134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9" t="s">
        <v>83</v>
      </c>
      <c r="BK202" s="188">
        <f>ROUND(I202*H202,2)</f>
        <v>0</v>
      </c>
      <c r="BL202" s="19" t="s">
        <v>141</v>
      </c>
      <c r="BM202" s="187" t="s">
        <v>433</v>
      </c>
    </row>
    <row r="203" spans="1:65" s="2" customFormat="1" ht="19.5">
      <c r="A203" s="36"/>
      <c r="B203" s="37"/>
      <c r="C203" s="38"/>
      <c r="D203" s="189" t="s">
        <v>143</v>
      </c>
      <c r="E203" s="38"/>
      <c r="F203" s="190" t="s">
        <v>434</v>
      </c>
      <c r="G203" s="38"/>
      <c r="H203" s="38"/>
      <c r="I203" s="191"/>
      <c r="J203" s="38"/>
      <c r="K203" s="38"/>
      <c r="L203" s="41"/>
      <c r="M203" s="192"/>
      <c r="N203" s="193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143</v>
      </c>
      <c r="AU203" s="19" t="s">
        <v>85</v>
      </c>
    </row>
    <row r="204" spans="1:65" s="2" customFormat="1">
      <c r="A204" s="36"/>
      <c r="B204" s="37"/>
      <c r="C204" s="38"/>
      <c r="D204" s="194" t="s">
        <v>145</v>
      </c>
      <c r="E204" s="38"/>
      <c r="F204" s="195" t="s">
        <v>435</v>
      </c>
      <c r="G204" s="38"/>
      <c r="H204" s="38"/>
      <c r="I204" s="191"/>
      <c r="J204" s="38"/>
      <c r="K204" s="38"/>
      <c r="L204" s="41"/>
      <c r="M204" s="192"/>
      <c r="N204" s="193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145</v>
      </c>
      <c r="AU204" s="19" t="s">
        <v>85</v>
      </c>
    </row>
    <row r="205" spans="1:65" s="14" customFormat="1">
      <c r="B205" s="207"/>
      <c r="C205" s="208"/>
      <c r="D205" s="189" t="s">
        <v>147</v>
      </c>
      <c r="E205" s="209" t="s">
        <v>19</v>
      </c>
      <c r="F205" s="210" t="s">
        <v>331</v>
      </c>
      <c r="G205" s="208"/>
      <c r="H205" s="209" t="s">
        <v>19</v>
      </c>
      <c r="I205" s="211"/>
      <c r="J205" s="208"/>
      <c r="K205" s="208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147</v>
      </c>
      <c r="AU205" s="216" t="s">
        <v>85</v>
      </c>
      <c r="AV205" s="14" t="s">
        <v>83</v>
      </c>
      <c r="AW205" s="14" t="s">
        <v>34</v>
      </c>
      <c r="AX205" s="14" t="s">
        <v>75</v>
      </c>
      <c r="AY205" s="216" t="s">
        <v>134</v>
      </c>
    </row>
    <row r="206" spans="1:65" s="13" customFormat="1">
      <c r="B206" s="196"/>
      <c r="C206" s="197"/>
      <c r="D206" s="189" t="s">
        <v>147</v>
      </c>
      <c r="E206" s="198" t="s">
        <v>19</v>
      </c>
      <c r="F206" s="199" t="s">
        <v>436</v>
      </c>
      <c r="G206" s="197"/>
      <c r="H206" s="200">
        <v>6.8090000000000002</v>
      </c>
      <c r="I206" s="201"/>
      <c r="J206" s="197"/>
      <c r="K206" s="197"/>
      <c r="L206" s="202"/>
      <c r="M206" s="203"/>
      <c r="N206" s="204"/>
      <c r="O206" s="204"/>
      <c r="P206" s="204"/>
      <c r="Q206" s="204"/>
      <c r="R206" s="204"/>
      <c r="S206" s="204"/>
      <c r="T206" s="205"/>
      <c r="AT206" s="206" t="s">
        <v>147</v>
      </c>
      <c r="AU206" s="206" t="s">
        <v>85</v>
      </c>
      <c r="AV206" s="13" t="s">
        <v>85</v>
      </c>
      <c r="AW206" s="13" t="s">
        <v>34</v>
      </c>
      <c r="AX206" s="13" t="s">
        <v>83</v>
      </c>
      <c r="AY206" s="206" t="s">
        <v>134</v>
      </c>
    </row>
    <row r="207" spans="1:65" s="2" customFormat="1" ht="16.5" customHeight="1">
      <c r="A207" s="36"/>
      <c r="B207" s="37"/>
      <c r="C207" s="231" t="s">
        <v>274</v>
      </c>
      <c r="D207" s="231" t="s">
        <v>437</v>
      </c>
      <c r="E207" s="232" t="s">
        <v>438</v>
      </c>
      <c r="F207" s="233" t="s">
        <v>439</v>
      </c>
      <c r="G207" s="234" t="s">
        <v>196</v>
      </c>
      <c r="H207" s="235">
        <v>13.618</v>
      </c>
      <c r="I207" s="236"/>
      <c r="J207" s="237">
        <f>ROUND(I207*H207,2)</f>
        <v>0</v>
      </c>
      <c r="K207" s="233" t="s">
        <v>140</v>
      </c>
      <c r="L207" s="238"/>
      <c r="M207" s="239" t="s">
        <v>19</v>
      </c>
      <c r="N207" s="240" t="s">
        <v>46</v>
      </c>
      <c r="O207" s="66"/>
      <c r="P207" s="185">
        <f>O207*H207</f>
        <v>0</v>
      </c>
      <c r="Q207" s="185">
        <v>1</v>
      </c>
      <c r="R207" s="185">
        <f>Q207*H207</f>
        <v>13.618</v>
      </c>
      <c r="S207" s="185">
        <v>0</v>
      </c>
      <c r="T207" s="18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7" t="s">
        <v>193</v>
      </c>
      <c r="AT207" s="187" t="s">
        <v>437</v>
      </c>
      <c r="AU207" s="187" t="s">
        <v>85</v>
      </c>
      <c r="AY207" s="19" t="s">
        <v>134</v>
      </c>
      <c r="BE207" s="188">
        <f>IF(N207="základní",J207,0)</f>
        <v>0</v>
      </c>
      <c r="BF207" s="188">
        <f>IF(N207="snížená",J207,0)</f>
        <v>0</v>
      </c>
      <c r="BG207" s="188">
        <f>IF(N207="zákl. přenesená",J207,0)</f>
        <v>0</v>
      </c>
      <c r="BH207" s="188">
        <f>IF(N207="sníž. přenesená",J207,0)</f>
        <v>0</v>
      </c>
      <c r="BI207" s="188">
        <f>IF(N207="nulová",J207,0)</f>
        <v>0</v>
      </c>
      <c r="BJ207" s="19" t="s">
        <v>83</v>
      </c>
      <c r="BK207" s="188">
        <f>ROUND(I207*H207,2)</f>
        <v>0</v>
      </c>
      <c r="BL207" s="19" t="s">
        <v>141</v>
      </c>
      <c r="BM207" s="187" t="s">
        <v>440</v>
      </c>
    </row>
    <row r="208" spans="1:65" s="2" customFormat="1">
      <c r="A208" s="36"/>
      <c r="B208" s="37"/>
      <c r="C208" s="38"/>
      <c r="D208" s="189" t="s">
        <v>143</v>
      </c>
      <c r="E208" s="38"/>
      <c r="F208" s="190" t="s">
        <v>439</v>
      </c>
      <c r="G208" s="38"/>
      <c r="H208" s="38"/>
      <c r="I208" s="191"/>
      <c r="J208" s="38"/>
      <c r="K208" s="38"/>
      <c r="L208" s="41"/>
      <c r="M208" s="192"/>
      <c r="N208" s="193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143</v>
      </c>
      <c r="AU208" s="19" t="s">
        <v>85</v>
      </c>
    </row>
    <row r="209" spans="1:65" s="13" customFormat="1">
      <c r="B209" s="196"/>
      <c r="C209" s="197"/>
      <c r="D209" s="189" t="s">
        <v>147</v>
      </c>
      <c r="E209" s="197"/>
      <c r="F209" s="199" t="s">
        <v>441</v>
      </c>
      <c r="G209" s="197"/>
      <c r="H209" s="200">
        <v>13.618</v>
      </c>
      <c r="I209" s="201"/>
      <c r="J209" s="197"/>
      <c r="K209" s="197"/>
      <c r="L209" s="202"/>
      <c r="M209" s="203"/>
      <c r="N209" s="204"/>
      <c r="O209" s="204"/>
      <c r="P209" s="204"/>
      <c r="Q209" s="204"/>
      <c r="R209" s="204"/>
      <c r="S209" s="204"/>
      <c r="T209" s="205"/>
      <c r="AT209" s="206" t="s">
        <v>147</v>
      </c>
      <c r="AU209" s="206" t="s">
        <v>85</v>
      </c>
      <c r="AV209" s="13" t="s">
        <v>85</v>
      </c>
      <c r="AW209" s="13" t="s">
        <v>4</v>
      </c>
      <c r="AX209" s="13" t="s">
        <v>83</v>
      </c>
      <c r="AY209" s="206" t="s">
        <v>134</v>
      </c>
    </row>
    <row r="210" spans="1:65" s="2" customFormat="1" ht="16.5" customHeight="1">
      <c r="A210" s="36"/>
      <c r="B210" s="37"/>
      <c r="C210" s="176" t="s">
        <v>7</v>
      </c>
      <c r="D210" s="176" t="s">
        <v>136</v>
      </c>
      <c r="E210" s="177" t="s">
        <v>442</v>
      </c>
      <c r="F210" s="178" t="s">
        <v>443</v>
      </c>
      <c r="G210" s="179" t="s">
        <v>139</v>
      </c>
      <c r="H210" s="180">
        <v>12.48</v>
      </c>
      <c r="I210" s="181"/>
      <c r="J210" s="182">
        <f>ROUND(I210*H210,2)</f>
        <v>0</v>
      </c>
      <c r="K210" s="178" t="s">
        <v>140</v>
      </c>
      <c r="L210" s="41"/>
      <c r="M210" s="183" t="s">
        <v>19</v>
      </c>
      <c r="N210" s="184" t="s">
        <v>46</v>
      </c>
      <c r="O210" s="66"/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7" t="s">
        <v>141</v>
      </c>
      <c r="AT210" s="187" t="s">
        <v>136</v>
      </c>
      <c r="AU210" s="187" t="s">
        <v>85</v>
      </c>
      <c r="AY210" s="19" t="s">
        <v>134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9" t="s">
        <v>83</v>
      </c>
      <c r="BK210" s="188">
        <f>ROUND(I210*H210,2)</f>
        <v>0</v>
      </c>
      <c r="BL210" s="19" t="s">
        <v>141</v>
      </c>
      <c r="BM210" s="187" t="s">
        <v>444</v>
      </c>
    </row>
    <row r="211" spans="1:65" s="2" customFormat="1">
      <c r="A211" s="36"/>
      <c r="B211" s="37"/>
      <c r="C211" s="38"/>
      <c r="D211" s="189" t="s">
        <v>143</v>
      </c>
      <c r="E211" s="38"/>
      <c r="F211" s="190" t="s">
        <v>445</v>
      </c>
      <c r="G211" s="38"/>
      <c r="H211" s="38"/>
      <c r="I211" s="191"/>
      <c r="J211" s="38"/>
      <c r="K211" s="38"/>
      <c r="L211" s="41"/>
      <c r="M211" s="192"/>
      <c r="N211" s="193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143</v>
      </c>
      <c r="AU211" s="19" t="s">
        <v>85</v>
      </c>
    </row>
    <row r="212" spans="1:65" s="2" customFormat="1">
      <c r="A212" s="36"/>
      <c r="B212" s="37"/>
      <c r="C212" s="38"/>
      <c r="D212" s="194" t="s">
        <v>145</v>
      </c>
      <c r="E212" s="38"/>
      <c r="F212" s="195" t="s">
        <v>446</v>
      </c>
      <c r="G212" s="38"/>
      <c r="H212" s="38"/>
      <c r="I212" s="191"/>
      <c r="J212" s="38"/>
      <c r="K212" s="38"/>
      <c r="L212" s="41"/>
      <c r="M212" s="192"/>
      <c r="N212" s="193"/>
      <c r="O212" s="66"/>
      <c r="P212" s="66"/>
      <c r="Q212" s="66"/>
      <c r="R212" s="66"/>
      <c r="S212" s="66"/>
      <c r="T212" s="67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T212" s="19" t="s">
        <v>145</v>
      </c>
      <c r="AU212" s="19" t="s">
        <v>85</v>
      </c>
    </row>
    <row r="213" spans="1:65" s="14" customFormat="1">
      <c r="B213" s="207"/>
      <c r="C213" s="208"/>
      <c r="D213" s="189" t="s">
        <v>147</v>
      </c>
      <c r="E213" s="209" t="s">
        <v>19</v>
      </c>
      <c r="F213" s="210" t="s">
        <v>331</v>
      </c>
      <c r="G213" s="208"/>
      <c r="H213" s="209" t="s">
        <v>19</v>
      </c>
      <c r="I213" s="211"/>
      <c r="J213" s="208"/>
      <c r="K213" s="208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147</v>
      </c>
      <c r="AU213" s="216" t="s">
        <v>85</v>
      </c>
      <c r="AV213" s="14" t="s">
        <v>83</v>
      </c>
      <c r="AW213" s="14" t="s">
        <v>34</v>
      </c>
      <c r="AX213" s="14" t="s">
        <v>75</v>
      </c>
      <c r="AY213" s="216" t="s">
        <v>134</v>
      </c>
    </row>
    <row r="214" spans="1:65" s="13" customFormat="1">
      <c r="B214" s="196"/>
      <c r="C214" s="197"/>
      <c r="D214" s="189" t="s">
        <v>147</v>
      </c>
      <c r="E214" s="198" t="s">
        <v>19</v>
      </c>
      <c r="F214" s="199" t="s">
        <v>332</v>
      </c>
      <c r="G214" s="197"/>
      <c r="H214" s="200">
        <v>12.48</v>
      </c>
      <c r="I214" s="201"/>
      <c r="J214" s="197"/>
      <c r="K214" s="197"/>
      <c r="L214" s="202"/>
      <c r="M214" s="203"/>
      <c r="N214" s="204"/>
      <c r="O214" s="204"/>
      <c r="P214" s="204"/>
      <c r="Q214" s="204"/>
      <c r="R214" s="204"/>
      <c r="S214" s="204"/>
      <c r="T214" s="205"/>
      <c r="AT214" s="206" t="s">
        <v>147</v>
      </c>
      <c r="AU214" s="206" t="s">
        <v>85</v>
      </c>
      <c r="AV214" s="13" t="s">
        <v>85</v>
      </c>
      <c r="AW214" s="13" t="s">
        <v>34</v>
      </c>
      <c r="AX214" s="13" t="s">
        <v>83</v>
      </c>
      <c r="AY214" s="206" t="s">
        <v>134</v>
      </c>
    </row>
    <row r="215" spans="1:65" s="2" customFormat="1" ht="16.5" customHeight="1">
      <c r="A215" s="36"/>
      <c r="B215" s="37"/>
      <c r="C215" s="176" t="s">
        <v>285</v>
      </c>
      <c r="D215" s="176" t="s">
        <v>136</v>
      </c>
      <c r="E215" s="177" t="s">
        <v>447</v>
      </c>
      <c r="F215" s="178" t="s">
        <v>448</v>
      </c>
      <c r="G215" s="179" t="s">
        <v>139</v>
      </c>
      <c r="H215" s="180">
        <v>12.48</v>
      </c>
      <c r="I215" s="181"/>
      <c r="J215" s="182">
        <f>ROUND(I215*H215,2)</f>
        <v>0</v>
      </c>
      <c r="K215" s="178" t="s">
        <v>140</v>
      </c>
      <c r="L215" s="41"/>
      <c r="M215" s="183" t="s">
        <v>19</v>
      </c>
      <c r="N215" s="184" t="s">
        <v>46</v>
      </c>
      <c r="O215" s="66"/>
      <c r="P215" s="185">
        <f>O215*H215</f>
        <v>0</v>
      </c>
      <c r="Q215" s="185">
        <v>0</v>
      </c>
      <c r="R215" s="185">
        <f>Q215*H215</f>
        <v>0</v>
      </c>
      <c r="S215" s="185">
        <v>0</v>
      </c>
      <c r="T215" s="18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7" t="s">
        <v>141</v>
      </c>
      <c r="AT215" s="187" t="s">
        <v>136</v>
      </c>
      <c r="AU215" s="187" t="s">
        <v>85</v>
      </c>
      <c r="AY215" s="19" t="s">
        <v>134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19" t="s">
        <v>83</v>
      </c>
      <c r="BK215" s="188">
        <f>ROUND(I215*H215,2)</f>
        <v>0</v>
      </c>
      <c r="BL215" s="19" t="s">
        <v>141</v>
      </c>
      <c r="BM215" s="187" t="s">
        <v>449</v>
      </c>
    </row>
    <row r="216" spans="1:65" s="2" customFormat="1">
      <c r="A216" s="36"/>
      <c r="B216" s="37"/>
      <c r="C216" s="38"/>
      <c r="D216" s="189" t="s">
        <v>143</v>
      </c>
      <c r="E216" s="38"/>
      <c r="F216" s="190" t="s">
        <v>450</v>
      </c>
      <c r="G216" s="38"/>
      <c r="H216" s="38"/>
      <c r="I216" s="191"/>
      <c r="J216" s="38"/>
      <c r="K216" s="38"/>
      <c r="L216" s="41"/>
      <c r="M216" s="192"/>
      <c r="N216" s="193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143</v>
      </c>
      <c r="AU216" s="19" t="s">
        <v>85</v>
      </c>
    </row>
    <row r="217" spans="1:65" s="2" customFormat="1">
      <c r="A217" s="36"/>
      <c r="B217" s="37"/>
      <c r="C217" s="38"/>
      <c r="D217" s="194" t="s">
        <v>145</v>
      </c>
      <c r="E217" s="38"/>
      <c r="F217" s="195" t="s">
        <v>451</v>
      </c>
      <c r="G217" s="38"/>
      <c r="H217" s="38"/>
      <c r="I217" s="191"/>
      <c r="J217" s="38"/>
      <c r="K217" s="38"/>
      <c r="L217" s="41"/>
      <c r="M217" s="192"/>
      <c r="N217" s="193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145</v>
      </c>
      <c r="AU217" s="19" t="s">
        <v>85</v>
      </c>
    </row>
    <row r="218" spans="1:65" s="14" customFormat="1">
      <c r="B218" s="207"/>
      <c r="C218" s="208"/>
      <c r="D218" s="189" t="s">
        <v>147</v>
      </c>
      <c r="E218" s="209" t="s">
        <v>19</v>
      </c>
      <c r="F218" s="210" t="s">
        <v>331</v>
      </c>
      <c r="G218" s="208"/>
      <c r="H218" s="209" t="s">
        <v>19</v>
      </c>
      <c r="I218" s="211"/>
      <c r="J218" s="208"/>
      <c r="K218" s="208"/>
      <c r="L218" s="212"/>
      <c r="M218" s="213"/>
      <c r="N218" s="214"/>
      <c r="O218" s="214"/>
      <c r="P218" s="214"/>
      <c r="Q218" s="214"/>
      <c r="R218" s="214"/>
      <c r="S218" s="214"/>
      <c r="T218" s="215"/>
      <c r="AT218" s="216" t="s">
        <v>147</v>
      </c>
      <c r="AU218" s="216" t="s">
        <v>85</v>
      </c>
      <c r="AV218" s="14" t="s">
        <v>83</v>
      </c>
      <c r="AW218" s="14" t="s">
        <v>34</v>
      </c>
      <c r="AX218" s="14" t="s">
        <v>75</v>
      </c>
      <c r="AY218" s="216" t="s">
        <v>134</v>
      </c>
    </row>
    <row r="219" spans="1:65" s="13" customFormat="1">
      <c r="B219" s="196"/>
      <c r="C219" s="197"/>
      <c r="D219" s="189" t="s">
        <v>147</v>
      </c>
      <c r="E219" s="198" t="s">
        <v>19</v>
      </c>
      <c r="F219" s="199" t="s">
        <v>332</v>
      </c>
      <c r="G219" s="197"/>
      <c r="H219" s="200">
        <v>12.48</v>
      </c>
      <c r="I219" s="201"/>
      <c r="J219" s="197"/>
      <c r="K219" s="197"/>
      <c r="L219" s="202"/>
      <c r="M219" s="203"/>
      <c r="N219" s="204"/>
      <c r="O219" s="204"/>
      <c r="P219" s="204"/>
      <c r="Q219" s="204"/>
      <c r="R219" s="204"/>
      <c r="S219" s="204"/>
      <c r="T219" s="205"/>
      <c r="AT219" s="206" t="s">
        <v>147</v>
      </c>
      <c r="AU219" s="206" t="s">
        <v>85</v>
      </c>
      <c r="AV219" s="13" t="s">
        <v>85</v>
      </c>
      <c r="AW219" s="13" t="s">
        <v>34</v>
      </c>
      <c r="AX219" s="13" t="s">
        <v>83</v>
      </c>
      <c r="AY219" s="206" t="s">
        <v>134</v>
      </c>
    </row>
    <row r="220" spans="1:65" s="2" customFormat="1" ht="16.5" customHeight="1">
      <c r="A220" s="36"/>
      <c r="B220" s="37"/>
      <c r="C220" s="231" t="s">
        <v>292</v>
      </c>
      <c r="D220" s="231" t="s">
        <v>437</v>
      </c>
      <c r="E220" s="232" t="s">
        <v>452</v>
      </c>
      <c r="F220" s="233" t="s">
        <v>453</v>
      </c>
      <c r="G220" s="234" t="s">
        <v>454</v>
      </c>
      <c r="H220" s="235">
        <v>0.25</v>
      </c>
      <c r="I220" s="236"/>
      <c r="J220" s="237">
        <f>ROUND(I220*H220,2)</f>
        <v>0</v>
      </c>
      <c r="K220" s="233" t="s">
        <v>140</v>
      </c>
      <c r="L220" s="238"/>
      <c r="M220" s="239" t="s">
        <v>19</v>
      </c>
      <c r="N220" s="240" t="s">
        <v>46</v>
      </c>
      <c r="O220" s="66"/>
      <c r="P220" s="185">
        <f>O220*H220</f>
        <v>0</v>
      </c>
      <c r="Q220" s="185">
        <v>1E-3</v>
      </c>
      <c r="R220" s="185">
        <f>Q220*H220</f>
        <v>2.5000000000000001E-4</v>
      </c>
      <c r="S220" s="185">
        <v>0</v>
      </c>
      <c r="T220" s="18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7" t="s">
        <v>193</v>
      </c>
      <c r="AT220" s="187" t="s">
        <v>437</v>
      </c>
      <c r="AU220" s="187" t="s">
        <v>85</v>
      </c>
      <c r="AY220" s="19" t="s">
        <v>134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9" t="s">
        <v>83</v>
      </c>
      <c r="BK220" s="188">
        <f>ROUND(I220*H220,2)</f>
        <v>0</v>
      </c>
      <c r="BL220" s="19" t="s">
        <v>141</v>
      </c>
      <c r="BM220" s="187" t="s">
        <v>455</v>
      </c>
    </row>
    <row r="221" spans="1:65" s="2" customFormat="1">
      <c r="A221" s="36"/>
      <c r="B221" s="37"/>
      <c r="C221" s="38"/>
      <c r="D221" s="189" t="s">
        <v>143</v>
      </c>
      <c r="E221" s="38"/>
      <c r="F221" s="190" t="s">
        <v>453</v>
      </c>
      <c r="G221" s="38"/>
      <c r="H221" s="38"/>
      <c r="I221" s="191"/>
      <c r="J221" s="38"/>
      <c r="K221" s="38"/>
      <c r="L221" s="41"/>
      <c r="M221" s="192"/>
      <c r="N221" s="193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143</v>
      </c>
      <c r="AU221" s="19" t="s">
        <v>85</v>
      </c>
    </row>
    <row r="222" spans="1:65" s="13" customFormat="1">
      <c r="B222" s="196"/>
      <c r="C222" s="197"/>
      <c r="D222" s="189" t="s">
        <v>147</v>
      </c>
      <c r="E222" s="197"/>
      <c r="F222" s="199" t="s">
        <v>456</v>
      </c>
      <c r="G222" s="197"/>
      <c r="H222" s="200">
        <v>0.25</v>
      </c>
      <c r="I222" s="201"/>
      <c r="J222" s="197"/>
      <c r="K222" s="197"/>
      <c r="L222" s="202"/>
      <c r="M222" s="203"/>
      <c r="N222" s="204"/>
      <c r="O222" s="204"/>
      <c r="P222" s="204"/>
      <c r="Q222" s="204"/>
      <c r="R222" s="204"/>
      <c r="S222" s="204"/>
      <c r="T222" s="205"/>
      <c r="AT222" s="206" t="s">
        <v>147</v>
      </c>
      <c r="AU222" s="206" t="s">
        <v>85</v>
      </c>
      <c r="AV222" s="13" t="s">
        <v>85</v>
      </c>
      <c r="AW222" s="13" t="s">
        <v>4</v>
      </c>
      <c r="AX222" s="13" t="s">
        <v>83</v>
      </c>
      <c r="AY222" s="206" t="s">
        <v>134</v>
      </c>
    </row>
    <row r="223" spans="1:65" s="12" customFormat="1" ht="22.9" customHeight="1">
      <c r="B223" s="160"/>
      <c r="C223" s="161"/>
      <c r="D223" s="162" t="s">
        <v>74</v>
      </c>
      <c r="E223" s="174" t="s">
        <v>85</v>
      </c>
      <c r="F223" s="174" t="s">
        <v>457</v>
      </c>
      <c r="G223" s="161"/>
      <c r="H223" s="161"/>
      <c r="I223" s="164"/>
      <c r="J223" s="175">
        <f>BK223</f>
        <v>0</v>
      </c>
      <c r="K223" s="161"/>
      <c r="L223" s="166"/>
      <c r="M223" s="167"/>
      <c r="N223" s="168"/>
      <c r="O223" s="168"/>
      <c r="P223" s="169">
        <f>SUM(P224:P233)</f>
        <v>0</v>
      </c>
      <c r="Q223" s="168"/>
      <c r="R223" s="169">
        <f>SUM(R224:R233)</f>
        <v>2.2544488</v>
      </c>
      <c r="S223" s="168"/>
      <c r="T223" s="170">
        <f>SUM(T224:T233)</f>
        <v>0</v>
      </c>
      <c r="AR223" s="171" t="s">
        <v>83</v>
      </c>
      <c r="AT223" s="172" t="s">
        <v>74</v>
      </c>
      <c r="AU223" s="172" t="s">
        <v>83</v>
      </c>
      <c r="AY223" s="171" t="s">
        <v>134</v>
      </c>
      <c r="BK223" s="173">
        <f>SUM(BK224:BK233)</f>
        <v>0</v>
      </c>
    </row>
    <row r="224" spans="1:65" s="2" customFormat="1" ht="16.5" customHeight="1">
      <c r="A224" s="36"/>
      <c r="B224" s="37"/>
      <c r="C224" s="176" t="s">
        <v>298</v>
      </c>
      <c r="D224" s="176" t="s">
        <v>136</v>
      </c>
      <c r="E224" s="177" t="s">
        <v>458</v>
      </c>
      <c r="F224" s="178" t="s">
        <v>459</v>
      </c>
      <c r="G224" s="179" t="s">
        <v>157</v>
      </c>
      <c r="H224" s="180">
        <v>0.57499999999999996</v>
      </c>
      <c r="I224" s="181"/>
      <c r="J224" s="182">
        <f>ROUND(I224*H224,2)</f>
        <v>0</v>
      </c>
      <c r="K224" s="178" t="s">
        <v>140</v>
      </c>
      <c r="L224" s="41"/>
      <c r="M224" s="183" t="s">
        <v>19</v>
      </c>
      <c r="N224" s="184" t="s">
        <v>46</v>
      </c>
      <c r="O224" s="66"/>
      <c r="P224" s="185">
        <f>O224*H224</f>
        <v>0</v>
      </c>
      <c r="Q224" s="185">
        <v>2.16</v>
      </c>
      <c r="R224" s="185">
        <f>Q224*H224</f>
        <v>1.242</v>
      </c>
      <c r="S224" s="185">
        <v>0</v>
      </c>
      <c r="T224" s="18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87" t="s">
        <v>141</v>
      </c>
      <c r="AT224" s="187" t="s">
        <v>136</v>
      </c>
      <c r="AU224" s="187" t="s">
        <v>85</v>
      </c>
      <c r="AY224" s="19" t="s">
        <v>134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19" t="s">
        <v>83</v>
      </c>
      <c r="BK224" s="188">
        <f>ROUND(I224*H224,2)</f>
        <v>0</v>
      </c>
      <c r="BL224" s="19" t="s">
        <v>141</v>
      </c>
      <c r="BM224" s="187" t="s">
        <v>460</v>
      </c>
    </row>
    <row r="225" spans="1:65" s="2" customFormat="1">
      <c r="A225" s="36"/>
      <c r="B225" s="37"/>
      <c r="C225" s="38"/>
      <c r="D225" s="189" t="s">
        <v>143</v>
      </c>
      <c r="E225" s="38"/>
      <c r="F225" s="190" t="s">
        <v>461</v>
      </c>
      <c r="G225" s="38"/>
      <c r="H225" s="38"/>
      <c r="I225" s="191"/>
      <c r="J225" s="38"/>
      <c r="K225" s="38"/>
      <c r="L225" s="41"/>
      <c r="M225" s="192"/>
      <c r="N225" s="193"/>
      <c r="O225" s="66"/>
      <c r="P225" s="66"/>
      <c r="Q225" s="66"/>
      <c r="R225" s="66"/>
      <c r="S225" s="66"/>
      <c r="T225" s="67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T225" s="19" t="s">
        <v>143</v>
      </c>
      <c r="AU225" s="19" t="s">
        <v>85</v>
      </c>
    </row>
    <row r="226" spans="1:65" s="2" customFormat="1">
      <c r="A226" s="36"/>
      <c r="B226" s="37"/>
      <c r="C226" s="38"/>
      <c r="D226" s="194" t="s">
        <v>145</v>
      </c>
      <c r="E226" s="38"/>
      <c r="F226" s="195" t="s">
        <v>462</v>
      </c>
      <c r="G226" s="38"/>
      <c r="H226" s="38"/>
      <c r="I226" s="191"/>
      <c r="J226" s="38"/>
      <c r="K226" s="38"/>
      <c r="L226" s="41"/>
      <c r="M226" s="192"/>
      <c r="N226" s="193"/>
      <c r="O226" s="66"/>
      <c r="P226" s="66"/>
      <c r="Q226" s="66"/>
      <c r="R226" s="66"/>
      <c r="S226" s="66"/>
      <c r="T226" s="67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145</v>
      </c>
      <c r="AU226" s="19" t="s">
        <v>85</v>
      </c>
    </row>
    <row r="227" spans="1:65" s="14" customFormat="1">
      <c r="B227" s="207"/>
      <c r="C227" s="208"/>
      <c r="D227" s="189" t="s">
        <v>147</v>
      </c>
      <c r="E227" s="209" t="s">
        <v>19</v>
      </c>
      <c r="F227" s="210" t="s">
        <v>339</v>
      </c>
      <c r="G227" s="208"/>
      <c r="H227" s="209" t="s">
        <v>19</v>
      </c>
      <c r="I227" s="211"/>
      <c r="J227" s="208"/>
      <c r="K227" s="208"/>
      <c r="L227" s="212"/>
      <c r="M227" s="213"/>
      <c r="N227" s="214"/>
      <c r="O227" s="214"/>
      <c r="P227" s="214"/>
      <c r="Q227" s="214"/>
      <c r="R227" s="214"/>
      <c r="S227" s="214"/>
      <c r="T227" s="215"/>
      <c r="AT227" s="216" t="s">
        <v>147</v>
      </c>
      <c r="AU227" s="216" t="s">
        <v>85</v>
      </c>
      <c r="AV227" s="14" t="s">
        <v>83</v>
      </c>
      <c r="AW227" s="14" t="s">
        <v>34</v>
      </c>
      <c r="AX227" s="14" t="s">
        <v>75</v>
      </c>
      <c r="AY227" s="216" t="s">
        <v>134</v>
      </c>
    </row>
    <row r="228" spans="1:65" s="13" customFormat="1">
      <c r="B228" s="196"/>
      <c r="C228" s="197"/>
      <c r="D228" s="189" t="s">
        <v>147</v>
      </c>
      <c r="E228" s="198" t="s">
        <v>19</v>
      </c>
      <c r="F228" s="199" t="s">
        <v>463</v>
      </c>
      <c r="G228" s="197"/>
      <c r="H228" s="200">
        <v>0.57499999999999996</v>
      </c>
      <c r="I228" s="201"/>
      <c r="J228" s="197"/>
      <c r="K228" s="197"/>
      <c r="L228" s="202"/>
      <c r="M228" s="203"/>
      <c r="N228" s="204"/>
      <c r="O228" s="204"/>
      <c r="P228" s="204"/>
      <c r="Q228" s="204"/>
      <c r="R228" s="204"/>
      <c r="S228" s="204"/>
      <c r="T228" s="205"/>
      <c r="AT228" s="206" t="s">
        <v>147</v>
      </c>
      <c r="AU228" s="206" t="s">
        <v>85</v>
      </c>
      <c r="AV228" s="13" t="s">
        <v>85</v>
      </c>
      <c r="AW228" s="13" t="s">
        <v>34</v>
      </c>
      <c r="AX228" s="13" t="s">
        <v>83</v>
      </c>
      <c r="AY228" s="206" t="s">
        <v>134</v>
      </c>
    </row>
    <row r="229" spans="1:65" s="2" customFormat="1" ht="16.5" customHeight="1">
      <c r="A229" s="36"/>
      <c r="B229" s="37"/>
      <c r="C229" s="176" t="s">
        <v>464</v>
      </c>
      <c r="D229" s="176" t="s">
        <v>136</v>
      </c>
      <c r="E229" s="177" t="s">
        <v>465</v>
      </c>
      <c r="F229" s="178" t="s">
        <v>466</v>
      </c>
      <c r="G229" s="179" t="s">
        <v>157</v>
      </c>
      <c r="H229" s="180">
        <v>0.44</v>
      </c>
      <c r="I229" s="181"/>
      <c r="J229" s="182">
        <f>ROUND(I229*H229,2)</f>
        <v>0</v>
      </c>
      <c r="K229" s="178" t="s">
        <v>140</v>
      </c>
      <c r="L229" s="41"/>
      <c r="M229" s="183" t="s">
        <v>19</v>
      </c>
      <c r="N229" s="184" t="s">
        <v>46</v>
      </c>
      <c r="O229" s="66"/>
      <c r="P229" s="185">
        <f>O229*H229</f>
        <v>0</v>
      </c>
      <c r="Q229" s="185">
        <v>2.3010199999999998</v>
      </c>
      <c r="R229" s="185">
        <f>Q229*H229</f>
        <v>1.0124488</v>
      </c>
      <c r="S229" s="185">
        <v>0</v>
      </c>
      <c r="T229" s="18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7" t="s">
        <v>141</v>
      </c>
      <c r="AT229" s="187" t="s">
        <v>136</v>
      </c>
      <c r="AU229" s="187" t="s">
        <v>85</v>
      </c>
      <c r="AY229" s="19" t="s">
        <v>134</v>
      </c>
      <c r="BE229" s="188">
        <f>IF(N229="základní",J229,0)</f>
        <v>0</v>
      </c>
      <c r="BF229" s="188">
        <f>IF(N229="snížená",J229,0)</f>
        <v>0</v>
      </c>
      <c r="BG229" s="188">
        <f>IF(N229="zákl. přenesená",J229,0)</f>
        <v>0</v>
      </c>
      <c r="BH229" s="188">
        <f>IF(N229="sníž. přenesená",J229,0)</f>
        <v>0</v>
      </c>
      <c r="BI229" s="188">
        <f>IF(N229="nulová",J229,0)</f>
        <v>0</v>
      </c>
      <c r="BJ229" s="19" t="s">
        <v>83</v>
      </c>
      <c r="BK229" s="188">
        <f>ROUND(I229*H229,2)</f>
        <v>0</v>
      </c>
      <c r="BL229" s="19" t="s">
        <v>141</v>
      </c>
      <c r="BM229" s="187" t="s">
        <v>467</v>
      </c>
    </row>
    <row r="230" spans="1:65" s="2" customFormat="1">
      <c r="A230" s="36"/>
      <c r="B230" s="37"/>
      <c r="C230" s="38"/>
      <c r="D230" s="189" t="s">
        <v>143</v>
      </c>
      <c r="E230" s="38"/>
      <c r="F230" s="190" t="s">
        <v>468</v>
      </c>
      <c r="G230" s="38"/>
      <c r="H230" s="38"/>
      <c r="I230" s="191"/>
      <c r="J230" s="38"/>
      <c r="K230" s="38"/>
      <c r="L230" s="41"/>
      <c r="M230" s="192"/>
      <c r="N230" s="193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143</v>
      </c>
      <c r="AU230" s="19" t="s">
        <v>85</v>
      </c>
    </row>
    <row r="231" spans="1:65" s="2" customFormat="1">
      <c r="A231" s="36"/>
      <c r="B231" s="37"/>
      <c r="C231" s="38"/>
      <c r="D231" s="194" t="s">
        <v>145</v>
      </c>
      <c r="E231" s="38"/>
      <c r="F231" s="195" t="s">
        <v>469</v>
      </c>
      <c r="G231" s="38"/>
      <c r="H231" s="38"/>
      <c r="I231" s="191"/>
      <c r="J231" s="38"/>
      <c r="K231" s="38"/>
      <c r="L231" s="41"/>
      <c r="M231" s="192"/>
      <c r="N231" s="193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145</v>
      </c>
      <c r="AU231" s="19" t="s">
        <v>85</v>
      </c>
    </row>
    <row r="232" spans="1:65" s="14" customFormat="1">
      <c r="B232" s="207"/>
      <c r="C232" s="208"/>
      <c r="D232" s="189" t="s">
        <v>147</v>
      </c>
      <c r="E232" s="209" t="s">
        <v>19</v>
      </c>
      <c r="F232" s="210" t="s">
        <v>339</v>
      </c>
      <c r="G232" s="208"/>
      <c r="H232" s="209" t="s">
        <v>19</v>
      </c>
      <c r="I232" s="211"/>
      <c r="J232" s="208"/>
      <c r="K232" s="208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147</v>
      </c>
      <c r="AU232" s="216" t="s">
        <v>85</v>
      </c>
      <c r="AV232" s="14" t="s">
        <v>83</v>
      </c>
      <c r="AW232" s="14" t="s">
        <v>34</v>
      </c>
      <c r="AX232" s="14" t="s">
        <v>75</v>
      </c>
      <c r="AY232" s="216" t="s">
        <v>134</v>
      </c>
    </row>
    <row r="233" spans="1:65" s="13" customFormat="1">
      <c r="B233" s="196"/>
      <c r="C233" s="197"/>
      <c r="D233" s="189" t="s">
        <v>147</v>
      </c>
      <c r="E233" s="198" t="s">
        <v>19</v>
      </c>
      <c r="F233" s="199" t="s">
        <v>470</v>
      </c>
      <c r="G233" s="197"/>
      <c r="H233" s="200">
        <v>0.44</v>
      </c>
      <c r="I233" s="201"/>
      <c r="J233" s="197"/>
      <c r="K233" s="197"/>
      <c r="L233" s="202"/>
      <c r="M233" s="203"/>
      <c r="N233" s="204"/>
      <c r="O233" s="204"/>
      <c r="P233" s="204"/>
      <c r="Q233" s="204"/>
      <c r="R233" s="204"/>
      <c r="S233" s="204"/>
      <c r="T233" s="205"/>
      <c r="AT233" s="206" t="s">
        <v>147</v>
      </c>
      <c r="AU233" s="206" t="s">
        <v>85</v>
      </c>
      <c r="AV233" s="13" t="s">
        <v>85</v>
      </c>
      <c r="AW233" s="13" t="s">
        <v>34</v>
      </c>
      <c r="AX233" s="13" t="s">
        <v>83</v>
      </c>
      <c r="AY233" s="206" t="s">
        <v>134</v>
      </c>
    </row>
    <row r="234" spans="1:65" s="12" customFormat="1" ht="22.9" customHeight="1">
      <c r="B234" s="160"/>
      <c r="C234" s="161"/>
      <c r="D234" s="162" t="s">
        <v>74</v>
      </c>
      <c r="E234" s="174" t="s">
        <v>154</v>
      </c>
      <c r="F234" s="174" t="s">
        <v>471</v>
      </c>
      <c r="G234" s="161"/>
      <c r="H234" s="161"/>
      <c r="I234" s="164"/>
      <c r="J234" s="175">
        <f>BK234</f>
        <v>0</v>
      </c>
      <c r="K234" s="161"/>
      <c r="L234" s="166"/>
      <c r="M234" s="167"/>
      <c r="N234" s="168"/>
      <c r="O234" s="168"/>
      <c r="P234" s="169">
        <f>SUM(P235:P266)</f>
        <v>0</v>
      </c>
      <c r="Q234" s="168"/>
      <c r="R234" s="169">
        <f>SUM(R235:R266)</f>
        <v>4.5112033600000006</v>
      </c>
      <c r="S234" s="168"/>
      <c r="T234" s="170">
        <f>SUM(T235:T266)</f>
        <v>0</v>
      </c>
      <c r="AR234" s="171" t="s">
        <v>83</v>
      </c>
      <c r="AT234" s="172" t="s">
        <v>74</v>
      </c>
      <c r="AU234" s="172" t="s">
        <v>83</v>
      </c>
      <c r="AY234" s="171" t="s">
        <v>134</v>
      </c>
      <c r="BK234" s="173">
        <f>SUM(BK235:BK266)</f>
        <v>0</v>
      </c>
    </row>
    <row r="235" spans="1:65" s="2" customFormat="1" ht="16.5" customHeight="1">
      <c r="A235" s="36"/>
      <c r="B235" s="37"/>
      <c r="C235" s="176" t="s">
        <v>472</v>
      </c>
      <c r="D235" s="176" t="s">
        <v>136</v>
      </c>
      <c r="E235" s="177" t="s">
        <v>473</v>
      </c>
      <c r="F235" s="178" t="s">
        <v>474</v>
      </c>
      <c r="G235" s="179" t="s">
        <v>157</v>
      </c>
      <c r="H235" s="180">
        <v>0.92</v>
      </c>
      <c r="I235" s="181"/>
      <c r="J235" s="182">
        <f>ROUND(I235*H235,2)</f>
        <v>0</v>
      </c>
      <c r="K235" s="178" t="s">
        <v>140</v>
      </c>
      <c r="L235" s="41"/>
      <c r="M235" s="183" t="s">
        <v>19</v>
      </c>
      <c r="N235" s="184" t="s">
        <v>46</v>
      </c>
      <c r="O235" s="66"/>
      <c r="P235" s="185">
        <f>O235*H235</f>
        <v>0</v>
      </c>
      <c r="Q235" s="185">
        <v>0.18293000000000001</v>
      </c>
      <c r="R235" s="185">
        <f>Q235*H235</f>
        <v>0.16829560000000002</v>
      </c>
      <c r="S235" s="185">
        <v>0</v>
      </c>
      <c r="T235" s="18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87" t="s">
        <v>141</v>
      </c>
      <c r="AT235" s="187" t="s">
        <v>136</v>
      </c>
      <c r="AU235" s="187" t="s">
        <v>85</v>
      </c>
      <c r="AY235" s="19" t="s">
        <v>134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9" t="s">
        <v>83</v>
      </c>
      <c r="BK235" s="188">
        <f>ROUND(I235*H235,2)</f>
        <v>0</v>
      </c>
      <c r="BL235" s="19" t="s">
        <v>141</v>
      </c>
      <c r="BM235" s="187" t="s">
        <v>475</v>
      </c>
    </row>
    <row r="236" spans="1:65" s="2" customFormat="1" ht="29.25">
      <c r="A236" s="36"/>
      <c r="B236" s="37"/>
      <c r="C236" s="38"/>
      <c r="D236" s="189" t="s">
        <v>143</v>
      </c>
      <c r="E236" s="38"/>
      <c r="F236" s="190" t="s">
        <v>476</v>
      </c>
      <c r="G236" s="38"/>
      <c r="H236" s="38"/>
      <c r="I236" s="191"/>
      <c r="J236" s="38"/>
      <c r="K236" s="38"/>
      <c r="L236" s="41"/>
      <c r="M236" s="192"/>
      <c r="N236" s="193"/>
      <c r="O236" s="66"/>
      <c r="P236" s="66"/>
      <c r="Q236" s="66"/>
      <c r="R236" s="66"/>
      <c r="S236" s="66"/>
      <c r="T236" s="67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T236" s="19" t="s">
        <v>143</v>
      </c>
      <c r="AU236" s="19" t="s">
        <v>85</v>
      </c>
    </row>
    <row r="237" spans="1:65" s="2" customFormat="1">
      <c r="A237" s="36"/>
      <c r="B237" s="37"/>
      <c r="C237" s="38"/>
      <c r="D237" s="194" t="s">
        <v>145</v>
      </c>
      <c r="E237" s="38"/>
      <c r="F237" s="195" t="s">
        <v>477</v>
      </c>
      <c r="G237" s="38"/>
      <c r="H237" s="38"/>
      <c r="I237" s="191"/>
      <c r="J237" s="38"/>
      <c r="K237" s="38"/>
      <c r="L237" s="41"/>
      <c r="M237" s="192"/>
      <c r="N237" s="193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145</v>
      </c>
      <c r="AU237" s="19" t="s">
        <v>85</v>
      </c>
    </row>
    <row r="238" spans="1:65" s="14" customFormat="1">
      <c r="B238" s="207"/>
      <c r="C238" s="208"/>
      <c r="D238" s="189" t="s">
        <v>147</v>
      </c>
      <c r="E238" s="209" t="s">
        <v>19</v>
      </c>
      <c r="F238" s="210" t="s">
        <v>478</v>
      </c>
      <c r="G238" s="208"/>
      <c r="H238" s="209" t="s">
        <v>19</v>
      </c>
      <c r="I238" s="211"/>
      <c r="J238" s="208"/>
      <c r="K238" s="208"/>
      <c r="L238" s="212"/>
      <c r="M238" s="213"/>
      <c r="N238" s="214"/>
      <c r="O238" s="214"/>
      <c r="P238" s="214"/>
      <c r="Q238" s="214"/>
      <c r="R238" s="214"/>
      <c r="S238" s="214"/>
      <c r="T238" s="215"/>
      <c r="AT238" s="216" t="s">
        <v>147</v>
      </c>
      <c r="AU238" s="216" t="s">
        <v>85</v>
      </c>
      <c r="AV238" s="14" t="s">
        <v>83</v>
      </c>
      <c r="AW238" s="14" t="s">
        <v>34</v>
      </c>
      <c r="AX238" s="14" t="s">
        <v>75</v>
      </c>
      <c r="AY238" s="216" t="s">
        <v>134</v>
      </c>
    </row>
    <row r="239" spans="1:65" s="13" customFormat="1">
      <c r="B239" s="196"/>
      <c r="C239" s="197"/>
      <c r="D239" s="189" t="s">
        <v>147</v>
      </c>
      <c r="E239" s="198" t="s">
        <v>19</v>
      </c>
      <c r="F239" s="199" t="s">
        <v>479</v>
      </c>
      <c r="G239" s="197"/>
      <c r="H239" s="200">
        <v>0.92</v>
      </c>
      <c r="I239" s="201"/>
      <c r="J239" s="197"/>
      <c r="K239" s="197"/>
      <c r="L239" s="202"/>
      <c r="M239" s="203"/>
      <c r="N239" s="204"/>
      <c r="O239" s="204"/>
      <c r="P239" s="204"/>
      <c r="Q239" s="204"/>
      <c r="R239" s="204"/>
      <c r="S239" s="204"/>
      <c r="T239" s="205"/>
      <c r="AT239" s="206" t="s">
        <v>147</v>
      </c>
      <c r="AU239" s="206" t="s">
        <v>85</v>
      </c>
      <c r="AV239" s="13" t="s">
        <v>85</v>
      </c>
      <c r="AW239" s="13" t="s">
        <v>34</v>
      </c>
      <c r="AX239" s="13" t="s">
        <v>83</v>
      </c>
      <c r="AY239" s="206" t="s">
        <v>134</v>
      </c>
    </row>
    <row r="240" spans="1:65" s="2" customFormat="1" ht="16.5" customHeight="1">
      <c r="A240" s="36"/>
      <c r="B240" s="37"/>
      <c r="C240" s="231" t="s">
        <v>480</v>
      </c>
      <c r="D240" s="231" t="s">
        <v>437</v>
      </c>
      <c r="E240" s="232" t="s">
        <v>481</v>
      </c>
      <c r="F240" s="233" t="s">
        <v>482</v>
      </c>
      <c r="G240" s="234" t="s">
        <v>139</v>
      </c>
      <c r="H240" s="235">
        <v>5.0599999999999996</v>
      </c>
      <c r="I240" s="236"/>
      <c r="J240" s="237">
        <f>ROUND(I240*H240,2)</f>
        <v>0</v>
      </c>
      <c r="K240" s="233" t="s">
        <v>140</v>
      </c>
      <c r="L240" s="238"/>
      <c r="M240" s="239" t="s">
        <v>19</v>
      </c>
      <c r="N240" s="240" t="s">
        <v>46</v>
      </c>
      <c r="O240" s="66"/>
      <c r="P240" s="185">
        <f>O240*H240</f>
        <v>0</v>
      </c>
      <c r="Q240" s="185">
        <v>0.77</v>
      </c>
      <c r="R240" s="185">
        <f>Q240*H240</f>
        <v>3.8961999999999999</v>
      </c>
      <c r="S240" s="185">
        <v>0</v>
      </c>
      <c r="T240" s="186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7" t="s">
        <v>193</v>
      </c>
      <c r="AT240" s="187" t="s">
        <v>437</v>
      </c>
      <c r="AU240" s="187" t="s">
        <v>85</v>
      </c>
      <c r="AY240" s="19" t="s">
        <v>134</v>
      </c>
      <c r="BE240" s="188">
        <f>IF(N240="základní",J240,0)</f>
        <v>0</v>
      </c>
      <c r="BF240" s="188">
        <f>IF(N240="snížená",J240,0)</f>
        <v>0</v>
      </c>
      <c r="BG240" s="188">
        <f>IF(N240="zákl. přenesená",J240,0)</f>
        <v>0</v>
      </c>
      <c r="BH240" s="188">
        <f>IF(N240="sníž. přenesená",J240,0)</f>
        <v>0</v>
      </c>
      <c r="BI240" s="188">
        <f>IF(N240="nulová",J240,0)</f>
        <v>0</v>
      </c>
      <c r="BJ240" s="19" t="s">
        <v>83</v>
      </c>
      <c r="BK240" s="188">
        <f>ROUND(I240*H240,2)</f>
        <v>0</v>
      </c>
      <c r="BL240" s="19" t="s">
        <v>141</v>
      </c>
      <c r="BM240" s="187" t="s">
        <v>483</v>
      </c>
    </row>
    <row r="241" spans="1:65" s="2" customFormat="1">
      <c r="A241" s="36"/>
      <c r="B241" s="37"/>
      <c r="C241" s="38"/>
      <c r="D241" s="189" t="s">
        <v>143</v>
      </c>
      <c r="E241" s="38"/>
      <c r="F241" s="190" t="s">
        <v>482</v>
      </c>
      <c r="G241" s="38"/>
      <c r="H241" s="38"/>
      <c r="I241" s="191"/>
      <c r="J241" s="38"/>
      <c r="K241" s="38"/>
      <c r="L241" s="41"/>
      <c r="M241" s="192"/>
      <c r="N241" s="193"/>
      <c r="O241" s="66"/>
      <c r="P241" s="66"/>
      <c r="Q241" s="66"/>
      <c r="R241" s="66"/>
      <c r="S241" s="66"/>
      <c r="T241" s="67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143</v>
      </c>
      <c r="AU241" s="19" t="s">
        <v>85</v>
      </c>
    </row>
    <row r="242" spans="1:65" s="14" customFormat="1">
      <c r="B242" s="207"/>
      <c r="C242" s="208"/>
      <c r="D242" s="189" t="s">
        <v>147</v>
      </c>
      <c r="E242" s="209" t="s">
        <v>19</v>
      </c>
      <c r="F242" s="210" t="s">
        <v>478</v>
      </c>
      <c r="G242" s="208"/>
      <c r="H242" s="209" t="s">
        <v>19</v>
      </c>
      <c r="I242" s="211"/>
      <c r="J242" s="208"/>
      <c r="K242" s="208"/>
      <c r="L242" s="212"/>
      <c r="M242" s="213"/>
      <c r="N242" s="214"/>
      <c r="O242" s="214"/>
      <c r="P242" s="214"/>
      <c r="Q242" s="214"/>
      <c r="R242" s="214"/>
      <c r="S242" s="214"/>
      <c r="T242" s="215"/>
      <c r="AT242" s="216" t="s">
        <v>147</v>
      </c>
      <c r="AU242" s="216" t="s">
        <v>85</v>
      </c>
      <c r="AV242" s="14" t="s">
        <v>83</v>
      </c>
      <c r="AW242" s="14" t="s">
        <v>34</v>
      </c>
      <c r="AX242" s="14" t="s">
        <v>75</v>
      </c>
      <c r="AY242" s="216" t="s">
        <v>134</v>
      </c>
    </row>
    <row r="243" spans="1:65" s="13" customFormat="1">
      <c r="B243" s="196"/>
      <c r="C243" s="197"/>
      <c r="D243" s="189" t="s">
        <v>147</v>
      </c>
      <c r="E243" s="198" t="s">
        <v>19</v>
      </c>
      <c r="F243" s="199" t="s">
        <v>484</v>
      </c>
      <c r="G243" s="197"/>
      <c r="H243" s="200">
        <v>4.5999999999999996</v>
      </c>
      <c r="I243" s="201"/>
      <c r="J243" s="197"/>
      <c r="K243" s="197"/>
      <c r="L243" s="202"/>
      <c r="M243" s="203"/>
      <c r="N243" s="204"/>
      <c r="O243" s="204"/>
      <c r="P243" s="204"/>
      <c r="Q243" s="204"/>
      <c r="R243" s="204"/>
      <c r="S243" s="204"/>
      <c r="T243" s="205"/>
      <c r="AT243" s="206" t="s">
        <v>147</v>
      </c>
      <c r="AU243" s="206" t="s">
        <v>85</v>
      </c>
      <c r="AV243" s="13" t="s">
        <v>85</v>
      </c>
      <c r="AW243" s="13" t="s">
        <v>34</v>
      </c>
      <c r="AX243" s="13" t="s">
        <v>83</v>
      </c>
      <c r="AY243" s="206" t="s">
        <v>134</v>
      </c>
    </row>
    <row r="244" spans="1:65" s="13" customFormat="1">
      <c r="B244" s="196"/>
      <c r="C244" s="197"/>
      <c r="D244" s="189" t="s">
        <v>147</v>
      </c>
      <c r="E244" s="197"/>
      <c r="F244" s="199" t="s">
        <v>485</v>
      </c>
      <c r="G244" s="197"/>
      <c r="H244" s="200">
        <v>5.0599999999999996</v>
      </c>
      <c r="I244" s="201"/>
      <c r="J244" s="197"/>
      <c r="K244" s="197"/>
      <c r="L244" s="202"/>
      <c r="M244" s="203"/>
      <c r="N244" s="204"/>
      <c r="O244" s="204"/>
      <c r="P244" s="204"/>
      <c r="Q244" s="204"/>
      <c r="R244" s="204"/>
      <c r="S244" s="204"/>
      <c r="T244" s="205"/>
      <c r="AT244" s="206" t="s">
        <v>147</v>
      </c>
      <c r="AU244" s="206" t="s">
        <v>85</v>
      </c>
      <c r="AV244" s="13" t="s">
        <v>85</v>
      </c>
      <c r="AW244" s="13" t="s">
        <v>4</v>
      </c>
      <c r="AX244" s="13" t="s">
        <v>83</v>
      </c>
      <c r="AY244" s="206" t="s">
        <v>134</v>
      </c>
    </row>
    <row r="245" spans="1:65" s="2" customFormat="1" ht="16.5" customHeight="1">
      <c r="A245" s="36"/>
      <c r="B245" s="37"/>
      <c r="C245" s="176" t="s">
        <v>486</v>
      </c>
      <c r="D245" s="176" t="s">
        <v>136</v>
      </c>
      <c r="E245" s="177" t="s">
        <v>487</v>
      </c>
      <c r="F245" s="178" t="s">
        <v>488</v>
      </c>
      <c r="G245" s="179" t="s">
        <v>157</v>
      </c>
      <c r="H245" s="180">
        <v>5.2160000000000002</v>
      </c>
      <c r="I245" s="181"/>
      <c r="J245" s="182">
        <f>ROUND(I245*H245,2)</f>
        <v>0</v>
      </c>
      <c r="K245" s="178" t="s">
        <v>140</v>
      </c>
      <c r="L245" s="41"/>
      <c r="M245" s="183" t="s">
        <v>19</v>
      </c>
      <c r="N245" s="184" t="s">
        <v>46</v>
      </c>
      <c r="O245" s="66"/>
      <c r="P245" s="185">
        <f>O245*H245</f>
        <v>0</v>
      </c>
      <c r="Q245" s="185">
        <v>0</v>
      </c>
      <c r="R245" s="185">
        <f>Q245*H245</f>
        <v>0</v>
      </c>
      <c r="S245" s="185">
        <v>0</v>
      </c>
      <c r="T245" s="186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7" t="s">
        <v>141</v>
      </c>
      <c r="AT245" s="187" t="s">
        <v>136</v>
      </c>
      <c r="AU245" s="187" t="s">
        <v>85</v>
      </c>
      <c r="AY245" s="19" t="s">
        <v>134</v>
      </c>
      <c r="BE245" s="188">
        <f>IF(N245="základní",J245,0)</f>
        <v>0</v>
      </c>
      <c r="BF245" s="188">
        <f>IF(N245="snížená",J245,0)</f>
        <v>0</v>
      </c>
      <c r="BG245" s="188">
        <f>IF(N245="zákl. přenesená",J245,0)</f>
        <v>0</v>
      </c>
      <c r="BH245" s="188">
        <f>IF(N245="sníž. přenesená",J245,0)</f>
        <v>0</v>
      </c>
      <c r="BI245" s="188">
        <f>IF(N245="nulová",J245,0)</f>
        <v>0</v>
      </c>
      <c r="BJ245" s="19" t="s">
        <v>83</v>
      </c>
      <c r="BK245" s="188">
        <f>ROUND(I245*H245,2)</f>
        <v>0</v>
      </c>
      <c r="BL245" s="19" t="s">
        <v>141</v>
      </c>
      <c r="BM245" s="187" t="s">
        <v>489</v>
      </c>
    </row>
    <row r="246" spans="1:65" s="2" customFormat="1" ht="19.5">
      <c r="A246" s="36"/>
      <c r="B246" s="37"/>
      <c r="C246" s="38"/>
      <c r="D246" s="189" t="s">
        <v>143</v>
      </c>
      <c r="E246" s="38"/>
      <c r="F246" s="190" t="s">
        <v>490</v>
      </c>
      <c r="G246" s="38"/>
      <c r="H246" s="38"/>
      <c r="I246" s="191"/>
      <c r="J246" s="38"/>
      <c r="K246" s="38"/>
      <c r="L246" s="41"/>
      <c r="M246" s="192"/>
      <c r="N246" s="193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143</v>
      </c>
      <c r="AU246" s="19" t="s">
        <v>85</v>
      </c>
    </row>
    <row r="247" spans="1:65" s="2" customFormat="1">
      <c r="A247" s="36"/>
      <c r="B247" s="37"/>
      <c r="C247" s="38"/>
      <c r="D247" s="194" t="s">
        <v>145</v>
      </c>
      <c r="E247" s="38"/>
      <c r="F247" s="195" t="s">
        <v>491</v>
      </c>
      <c r="G247" s="38"/>
      <c r="H247" s="38"/>
      <c r="I247" s="191"/>
      <c r="J247" s="38"/>
      <c r="K247" s="38"/>
      <c r="L247" s="41"/>
      <c r="M247" s="192"/>
      <c r="N247" s="193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145</v>
      </c>
      <c r="AU247" s="19" t="s">
        <v>85</v>
      </c>
    </row>
    <row r="248" spans="1:65" s="2" customFormat="1" ht="19.5">
      <c r="A248" s="36"/>
      <c r="B248" s="37"/>
      <c r="C248" s="38"/>
      <c r="D248" s="189" t="s">
        <v>492</v>
      </c>
      <c r="E248" s="38"/>
      <c r="F248" s="241" t="s">
        <v>493</v>
      </c>
      <c r="G248" s="38"/>
      <c r="H248" s="38"/>
      <c r="I248" s="191"/>
      <c r="J248" s="38"/>
      <c r="K248" s="38"/>
      <c r="L248" s="41"/>
      <c r="M248" s="192"/>
      <c r="N248" s="193"/>
      <c r="O248" s="66"/>
      <c r="P248" s="66"/>
      <c r="Q248" s="66"/>
      <c r="R248" s="66"/>
      <c r="S248" s="66"/>
      <c r="T248" s="67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9" t="s">
        <v>492</v>
      </c>
      <c r="AU248" s="19" t="s">
        <v>85</v>
      </c>
    </row>
    <row r="249" spans="1:65" s="14" customFormat="1">
      <c r="B249" s="207"/>
      <c r="C249" s="208"/>
      <c r="D249" s="189" t="s">
        <v>147</v>
      </c>
      <c r="E249" s="209" t="s">
        <v>19</v>
      </c>
      <c r="F249" s="210" t="s">
        <v>494</v>
      </c>
      <c r="G249" s="208"/>
      <c r="H249" s="209" t="s">
        <v>19</v>
      </c>
      <c r="I249" s="211"/>
      <c r="J249" s="208"/>
      <c r="K249" s="208"/>
      <c r="L249" s="212"/>
      <c r="M249" s="213"/>
      <c r="N249" s="214"/>
      <c r="O249" s="214"/>
      <c r="P249" s="214"/>
      <c r="Q249" s="214"/>
      <c r="R249" s="214"/>
      <c r="S249" s="214"/>
      <c r="T249" s="215"/>
      <c r="AT249" s="216" t="s">
        <v>147</v>
      </c>
      <c r="AU249" s="216" t="s">
        <v>85</v>
      </c>
      <c r="AV249" s="14" t="s">
        <v>83</v>
      </c>
      <c r="AW249" s="14" t="s">
        <v>34</v>
      </c>
      <c r="AX249" s="14" t="s">
        <v>75</v>
      </c>
      <c r="AY249" s="216" t="s">
        <v>134</v>
      </c>
    </row>
    <row r="250" spans="1:65" s="13" customFormat="1">
      <c r="B250" s="196"/>
      <c r="C250" s="197"/>
      <c r="D250" s="189" t="s">
        <v>147</v>
      </c>
      <c r="E250" s="198" t="s">
        <v>19</v>
      </c>
      <c r="F250" s="199" t="s">
        <v>495</v>
      </c>
      <c r="G250" s="197"/>
      <c r="H250" s="200">
        <v>1.44</v>
      </c>
      <c r="I250" s="201"/>
      <c r="J250" s="197"/>
      <c r="K250" s="197"/>
      <c r="L250" s="202"/>
      <c r="M250" s="203"/>
      <c r="N250" s="204"/>
      <c r="O250" s="204"/>
      <c r="P250" s="204"/>
      <c r="Q250" s="204"/>
      <c r="R250" s="204"/>
      <c r="S250" s="204"/>
      <c r="T250" s="205"/>
      <c r="AT250" s="206" t="s">
        <v>147</v>
      </c>
      <c r="AU250" s="206" t="s">
        <v>85</v>
      </c>
      <c r="AV250" s="13" t="s">
        <v>85</v>
      </c>
      <c r="AW250" s="13" t="s">
        <v>34</v>
      </c>
      <c r="AX250" s="13" t="s">
        <v>75</v>
      </c>
      <c r="AY250" s="206" t="s">
        <v>134</v>
      </c>
    </row>
    <row r="251" spans="1:65" s="13" customFormat="1">
      <c r="B251" s="196"/>
      <c r="C251" s="197"/>
      <c r="D251" s="189" t="s">
        <v>147</v>
      </c>
      <c r="E251" s="198" t="s">
        <v>19</v>
      </c>
      <c r="F251" s="199" t="s">
        <v>496</v>
      </c>
      <c r="G251" s="197"/>
      <c r="H251" s="200">
        <v>3.528</v>
      </c>
      <c r="I251" s="201"/>
      <c r="J251" s="197"/>
      <c r="K251" s="197"/>
      <c r="L251" s="202"/>
      <c r="M251" s="203"/>
      <c r="N251" s="204"/>
      <c r="O251" s="204"/>
      <c r="P251" s="204"/>
      <c r="Q251" s="204"/>
      <c r="R251" s="204"/>
      <c r="S251" s="204"/>
      <c r="T251" s="205"/>
      <c r="AT251" s="206" t="s">
        <v>147</v>
      </c>
      <c r="AU251" s="206" t="s">
        <v>85</v>
      </c>
      <c r="AV251" s="13" t="s">
        <v>85</v>
      </c>
      <c r="AW251" s="13" t="s">
        <v>34</v>
      </c>
      <c r="AX251" s="13" t="s">
        <v>75</v>
      </c>
      <c r="AY251" s="206" t="s">
        <v>134</v>
      </c>
    </row>
    <row r="252" spans="1:65" s="13" customFormat="1">
      <c r="B252" s="196"/>
      <c r="C252" s="197"/>
      <c r="D252" s="189" t="s">
        <v>147</v>
      </c>
      <c r="E252" s="198" t="s">
        <v>19</v>
      </c>
      <c r="F252" s="199" t="s">
        <v>497</v>
      </c>
      <c r="G252" s="197"/>
      <c r="H252" s="200">
        <v>0.248</v>
      </c>
      <c r="I252" s="201"/>
      <c r="J252" s="197"/>
      <c r="K252" s="197"/>
      <c r="L252" s="202"/>
      <c r="M252" s="203"/>
      <c r="N252" s="204"/>
      <c r="O252" s="204"/>
      <c r="P252" s="204"/>
      <c r="Q252" s="204"/>
      <c r="R252" s="204"/>
      <c r="S252" s="204"/>
      <c r="T252" s="205"/>
      <c r="AT252" s="206" t="s">
        <v>147</v>
      </c>
      <c r="AU252" s="206" t="s">
        <v>85</v>
      </c>
      <c r="AV252" s="13" t="s">
        <v>85</v>
      </c>
      <c r="AW252" s="13" t="s">
        <v>34</v>
      </c>
      <c r="AX252" s="13" t="s">
        <v>75</v>
      </c>
      <c r="AY252" s="206" t="s">
        <v>134</v>
      </c>
    </row>
    <row r="253" spans="1:65" s="15" customFormat="1">
      <c r="B253" s="217"/>
      <c r="C253" s="218"/>
      <c r="D253" s="189" t="s">
        <v>147</v>
      </c>
      <c r="E253" s="219" t="s">
        <v>19</v>
      </c>
      <c r="F253" s="220" t="s">
        <v>168</v>
      </c>
      <c r="G253" s="218"/>
      <c r="H253" s="221">
        <v>5.2160000000000002</v>
      </c>
      <c r="I253" s="222"/>
      <c r="J253" s="218"/>
      <c r="K253" s="218"/>
      <c r="L253" s="223"/>
      <c r="M253" s="224"/>
      <c r="N253" s="225"/>
      <c r="O253" s="225"/>
      <c r="P253" s="225"/>
      <c r="Q253" s="225"/>
      <c r="R253" s="225"/>
      <c r="S253" s="225"/>
      <c r="T253" s="226"/>
      <c r="AT253" s="227" t="s">
        <v>147</v>
      </c>
      <c r="AU253" s="227" t="s">
        <v>85</v>
      </c>
      <c r="AV253" s="15" t="s">
        <v>141</v>
      </c>
      <c r="AW253" s="15" t="s">
        <v>34</v>
      </c>
      <c r="AX253" s="15" t="s">
        <v>83</v>
      </c>
      <c r="AY253" s="227" t="s">
        <v>134</v>
      </c>
    </row>
    <row r="254" spans="1:65" s="2" customFormat="1" ht="16.5" customHeight="1">
      <c r="A254" s="36"/>
      <c r="B254" s="37"/>
      <c r="C254" s="176" t="s">
        <v>498</v>
      </c>
      <c r="D254" s="176" t="s">
        <v>136</v>
      </c>
      <c r="E254" s="177" t="s">
        <v>499</v>
      </c>
      <c r="F254" s="178" t="s">
        <v>500</v>
      </c>
      <c r="G254" s="179" t="s">
        <v>139</v>
      </c>
      <c r="H254" s="180">
        <v>21</v>
      </c>
      <c r="I254" s="181"/>
      <c r="J254" s="182">
        <f>ROUND(I254*H254,2)</f>
        <v>0</v>
      </c>
      <c r="K254" s="178" t="s">
        <v>140</v>
      </c>
      <c r="L254" s="41"/>
      <c r="M254" s="183" t="s">
        <v>19</v>
      </c>
      <c r="N254" s="184" t="s">
        <v>46</v>
      </c>
      <c r="O254" s="66"/>
      <c r="P254" s="185">
        <f>O254*H254</f>
        <v>0</v>
      </c>
      <c r="Q254" s="185">
        <v>8.6499999999999997E-3</v>
      </c>
      <c r="R254" s="185">
        <f>Q254*H254</f>
        <v>0.18165000000000001</v>
      </c>
      <c r="S254" s="185">
        <v>0</v>
      </c>
      <c r="T254" s="186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87" t="s">
        <v>141</v>
      </c>
      <c r="AT254" s="187" t="s">
        <v>136</v>
      </c>
      <c r="AU254" s="187" t="s">
        <v>85</v>
      </c>
      <c r="AY254" s="19" t="s">
        <v>134</v>
      </c>
      <c r="BE254" s="188">
        <f>IF(N254="základní",J254,0)</f>
        <v>0</v>
      </c>
      <c r="BF254" s="188">
        <f>IF(N254="snížená",J254,0)</f>
        <v>0</v>
      </c>
      <c r="BG254" s="188">
        <f>IF(N254="zákl. přenesená",J254,0)</f>
        <v>0</v>
      </c>
      <c r="BH254" s="188">
        <f>IF(N254="sníž. přenesená",J254,0)</f>
        <v>0</v>
      </c>
      <c r="BI254" s="188">
        <f>IF(N254="nulová",J254,0)</f>
        <v>0</v>
      </c>
      <c r="BJ254" s="19" t="s">
        <v>83</v>
      </c>
      <c r="BK254" s="188">
        <f>ROUND(I254*H254,2)</f>
        <v>0</v>
      </c>
      <c r="BL254" s="19" t="s">
        <v>141</v>
      </c>
      <c r="BM254" s="187" t="s">
        <v>501</v>
      </c>
    </row>
    <row r="255" spans="1:65" s="2" customFormat="1" ht="29.25">
      <c r="A255" s="36"/>
      <c r="B255" s="37"/>
      <c r="C255" s="38"/>
      <c r="D255" s="189" t="s">
        <v>143</v>
      </c>
      <c r="E255" s="38"/>
      <c r="F255" s="190" t="s">
        <v>502</v>
      </c>
      <c r="G255" s="38"/>
      <c r="H255" s="38"/>
      <c r="I255" s="191"/>
      <c r="J255" s="38"/>
      <c r="K255" s="38"/>
      <c r="L255" s="41"/>
      <c r="M255" s="192"/>
      <c r="N255" s="193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143</v>
      </c>
      <c r="AU255" s="19" t="s">
        <v>85</v>
      </c>
    </row>
    <row r="256" spans="1:65" s="2" customFormat="1">
      <c r="A256" s="36"/>
      <c r="B256" s="37"/>
      <c r="C256" s="38"/>
      <c r="D256" s="194" t="s">
        <v>145</v>
      </c>
      <c r="E256" s="38"/>
      <c r="F256" s="195" t="s">
        <v>503</v>
      </c>
      <c r="G256" s="38"/>
      <c r="H256" s="38"/>
      <c r="I256" s="191"/>
      <c r="J256" s="38"/>
      <c r="K256" s="38"/>
      <c r="L256" s="41"/>
      <c r="M256" s="192"/>
      <c r="N256" s="193"/>
      <c r="O256" s="66"/>
      <c r="P256" s="66"/>
      <c r="Q256" s="66"/>
      <c r="R256" s="66"/>
      <c r="S256" s="66"/>
      <c r="T256" s="67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T256" s="19" t="s">
        <v>145</v>
      </c>
      <c r="AU256" s="19" t="s">
        <v>85</v>
      </c>
    </row>
    <row r="257" spans="1:65" s="14" customFormat="1">
      <c r="B257" s="207"/>
      <c r="C257" s="208"/>
      <c r="D257" s="189" t="s">
        <v>147</v>
      </c>
      <c r="E257" s="209" t="s">
        <v>19</v>
      </c>
      <c r="F257" s="210" t="s">
        <v>494</v>
      </c>
      <c r="G257" s="208"/>
      <c r="H257" s="209" t="s">
        <v>19</v>
      </c>
      <c r="I257" s="211"/>
      <c r="J257" s="208"/>
      <c r="K257" s="208"/>
      <c r="L257" s="212"/>
      <c r="M257" s="213"/>
      <c r="N257" s="214"/>
      <c r="O257" s="214"/>
      <c r="P257" s="214"/>
      <c r="Q257" s="214"/>
      <c r="R257" s="214"/>
      <c r="S257" s="214"/>
      <c r="T257" s="215"/>
      <c r="AT257" s="216" t="s">
        <v>147</v>
      </c>
      <c r="AU257" s="216" t="s">
        <v>85</v>
      </c>
      <c r="AV257" s="14" t="s">
        <v>83</v>
      </c>
      <c r="AW257" s="14" t="s">
        <v>34</v>
      </c>
      <c r="AX257" s="14" t="s">
        <v>75</v>
      </c>
      <c r="AY257" s="216" t="s">
        <v>134</v>
      </c>
    </row>
    <row r="258" spans="1:65" s="13" customFormat="1">
      <c r="B258" s="196"/>
      <c r="C258" s="197"/>
      <c r="D258" s="189" t="s">
        <v>147</v>
      </c>
      <c r="E258" s="198" t="s">
        <v>19</v>
      </c>
      <c r="F258" s="199" t="s">
        <v>504</v>
      </c>
      <c r="G258" s="197"/>
      <c r="H258" s="200">
        <v>21</v>
      </c>
      <c r="I258" s="201"/>
      <c r="J258" s="197"/>
      <c r="K258" s="197"/>
      <c r="L258" s="202"/>
      <c r="M258" s="203"/>
      <c r="N258" s="204"/>
      <c r="O258" s="204"/>
      <c r="P258" s="204"/>
      <c r="Q258" s="204"/>
      <c r="R258" s="204"/>
      <c r="S258" s="204"/>
      <c r="T258" s="205"/>
      <c r="AT258" s="206" t="s">
        <v>147</v>
      </c>
      <c r="AU258" s="206" t="s">
        <v>85</v>
      </c>
      <c r="AV258" s="13" t="s">
        <v>85</v>
      </c>
      <c r="AW258" s="13" t="s">
        <v>34</v>
      </c>
      <c r="AX258" s="13" t="s">
        <v>83</v>
      </c>
      <c r="AY258" s="206" t="s">
        <v>134</v>
      </c>
    </row>
    <row r="259" spans="1:65" s="2" customFormat="1" ht="16.5" customHeight="1">
      <c r="A259" s="36"/>
      <c r="B259" s="37"/>
      <c r="C259" s="176" t="s">
        <v>505</v>
      </c>
      <c r="D259" s="176" t="s">
        <v>136</v>
      </c>
      <c r="E259" s="177" t="s">
        <v>506</v>
      </c>
      <c r="F259" s="178" t="s">
        <v>507</v>
      </c>
      <c r="G259" s="179" t="s">
        <v>139</v>
      </c>
      <c r="H259" s="180">
        <v>21</v>
      </c>
      <c r="I259" s="181"/>
      <c r="J259" s="182">
        <f>ROUND(I259*H259,2)</f>
        <v>0</v>
      </c>
      <c r="K259" s="178" t="s">
        <v>140</v>
      </c>
      <c r="L259" s="41"/>
      <c r="M259" s="183" t="s">
        <v>19</v>
      </c>
      <c r="N259" s="184" t="s">
        <v>46</v>
      </c>
      <c r="O259" s="66"/>
      <c r="P259" s="185">
        <f>O259*H259</f>
        <v>0</v>
      </c>
      <c r="Q259" s="185">
        <v>0</v>
      </c>
      <c r="R259" s="185">
        <f>Q259*H259</f>
        <v>0</v>
      </c>
      <c r="S259" s="185">
        <v>0</v>
      </c>
      <c r="T259" s="186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87" t="s">
        <v>141</v>
      </c>
      <c r="AT259" s="187" t="s">
        <v>136</v>
      </c>
      <c r="AU259" s="187" t="s">
        <v>85</v>
      </c>
      <c r="AY259" s="19" t="s">
        <v>134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19" t="s">
        <v>83</v>
      </c>
      <c r="BK259" s="188">
        <f>ROUND(I259*H259,2)</f>
        <v>0</v>
      </c>
      <c r="BL259" s="19" t="s">
        <v>141</v>
      </c>
      <c r="BM259" s="187" t="s">
        <v>508</v>
      </c>
    </row>
    <row r="260" spans="1:65" s="2" customFormat="1" ht="29.25">
      <c r="A260" s="36"/>
      <c r="B260" s="37"/>
      <c r="C260" s="38"/>
      <c r="D260" s="189" t="s">
        <v>143</v>
      </c>
      <c r="E260" s="38"/>
      <c r="F260" s="190" t="s">
        <v>509</v>
      </c>
      <c r="G260" s="38"/>
      <c r="H260" s="38"/>
      <c r="I260" s="191"/>
      <c r="J260" s="38"/>
      <c r="K260" s="38"/>
      <c r="L260" s="41"/>
      <c r="M260" s="192"/>
      <c r="N260" s="193"/>
      <c r="O260" s="66"/>
      <c r="P260" s="66"/>
      <c r="Q260" s="66"/>
      <c r="R260" s="66"/>
      <c r="S260" s="66"/>
      <c r="T260" s="67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9" t="s">
        <v>143</v>
      </c>
      <c r="AU260" s="19" t="s">
        <v>85</v>
      </c>
    </row>
    <row r="261" spans="1:65" s="2" customFormat="1">
      <c r="A261" s="36"/>
      <c r="B261" s="37"/>
      <c r="C261" s="38"/>
      <c r="D261" s="194" t="s">
        <v>145</v>
      </c>
      <c r="E261" s="38"/>
      <c r="F261" s="195" t="s">
        <v>510</v>
      </c>
      <c r="G261" s="38"/>
      <c r="H261" s="38"/>
      <c r="I261" s="191"/>
      <c r="J261" s="38"/>
      <c r="K261" s="38"/>
      <c r="L261" s="41"/>
      <c r="M261" s="192"/>
      <c r="N261" s="193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145</v>
      </c>
      <c r="AU261" s="19" t="s">
        <v>85</v>
      </c>
    </row>
    <row r="262" spans="1:65" s="2" customFormat="1" ht="16.5" customHeight="1">
      <c r="A262" s="36"/>
      <c r="B262" s="37"/>
      <c r="C262" s="176" t="s">
        <v>511</v>
      </c>
      <c r="D262" s="176" t="s">
        <v>136</v>
      </c>
      <c r="E262" s="177" t="s">
        <v>512</v>
      </c>
      <c r="F262" s="178" t="s">
        <v>513</v>
      </c>
      <c r="G262" s="179" t="s">
        <v>196</v>
      </c>
      <c r="H262" s="180">
        <v>0.24199999999999999</v>
      </c>
      <c r="I262" s="181"/>
      <c r="J262" s="182">
        <f>ROUND(I262*H262,2)</f>
        <v>0</v>
      </c>
      <c r="K262" s="178" t="s">
        <v>140</v>
      </c>
      <c r="L262" s="41"/>
      <c r="M262" s="183" t="s">
        <v>19</v>
      </c>
      <c r="N262" s="184" t="s">
        <v>46</v>
      </c>
      <c r="O262" s="66"/>
      <c r="P262" s="185">
        <f>O262*H262</f>
        <v>0</v>
      </c>
      <c r="Q262" s="185">
        <v>1.09528</v>
      </c>
      <c r="R262" s="185">
        <f>Q262*H262</f>
        <v>0.26505775999999998</v>
      </c>
      <c r="S262" s="185">
        <v>0</v>
      </c>
      <c r="T262" s="186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7" t="s">
        <v>141</v>
      </c>
      <c r="AT262" s="187" t="s">
        <v>136</v>
      </c>
      <c r="AU262" s="187" t="s">
        <v>85</v>
      </c>
      <c r="AY262" s="19" t="s">
        <v>134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9" t="s">
        <v>83</v>
      </c>
      <c r="BK262" s="188">
        <f>ROUND(I262*H262,2)</f>
        <v>0</v>
      </c>
      <c r="BL262" s="19" t="s">
        <v>141</v>
      </c>
      <c r="BM262" s="187" t="s">
        <v>514</v>
      </c>
    </row>
    <row r="263" spans="1:65" s="2" customFormat="1" ht="29.25">
      <c r="A263" s="36"/>
      <c r="B263" s="37"/>
      <c r="C263" s="38"/>
      <c r="D263" s="189" t="s">
        <v>143</v>
      </c>
      <c r="E263" s="38"/>
      <c r="F263" s="190" t="s">
        <v>515</v>
      </c>
      <c r="G263" s="38"/>
      <c r="H263" s="38"/>
      <c r="I263" s="191"/>
      <c r="J263" s="38"/>
      <c r="K263" s="38"/>
      <c r="L263" s="41"/>
      <c r="M263" s="192"/>
      <c r="N263" s="193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143</v>
      </c>
      <c r="AU263" s="19" t="s">
        <v>85</v>
      </c>
    </row>
    <row r="264" spans="1:65" s="2" customFormat="1">
      <c r="A264" s="36"/>
      <c r="B264" s="37"/>
      <c r="C264" s="38"/>
      <c r="D264" s="194" t="s">
        <v>145</v>
      </c>
      <c r="E264" s="38"/>
      <c r="F264" s="195" t="s">
        <v>516</v>
      </c>
      <c r="G264" s="38"/>
      <c r="H264" s="38"/>
      <c r="I264" s="191"/>
      <c r="J264" s="38"/>
      <c r="K264" s="38"/>
      <c r="L264" s="41"/>
      <c r="M264" s="192"/>
      <c r="N264" s="193"/>
      <c r="O264" s="66"/>
      <c r="P264" s="66"/>
      <c r="Q264" s="66"/>
      <c r="R264" s="66"/>
      <c r="S264" s="66"/>
      <c r="T264" s="67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145</v>
      </c>
      <c r="AU264" s="19" t="s">
        <v>85</v>
      </c>
    </row>
    <row r="265" spans="1:65" s="13" customFormat="1">
      <c r="B265" s="196"/>
      <c r="C265" s="197"/>
      <c r="D265" s="189" t="s">
        <v>147</v>
      </c>
      <c r="E265" s="198" t="s">
        <v>19</v>
      </c>
      <c r="F265" s="199" t="s">
        <v>517</v>
      </c>
      <c r="G265" s="197"/>
      <c r="H265" s="200">
        <v>0.22</v>
      </c>
      <c r="I265" s="201"/>
      <c r="J265" s="197"/>
      <c r="K265" s="197"/>
      <c r="L265" s="202"/>
      <c r="M265" s="203"/>
      <c r="N265" s="204"/>
      <c r="O265" s="204"/>
      <c r="P265" s="204"/>
      <c r="Q265" s="204"/>
      <c r="R265" s="204"/>
      <c r="S265" s="204"/>
      <c r="T265" s="205"/>
      <c r="AT265" s="206" t="s">
        <v>147</v>
      </c>
      <c r="AU265" s="206" t="s">
        <v>85</v>
      </c>
      <c r="AV265" s="13" t="s">
        <v>85</v>
      </c>
      <c r="AW265" s="13" t="s">
        <v>34</v>
      </c>
      <c r="AX265" s="13" t="s">
        <v>83</v>
      </c>
      <c r="AY265" s="206" t="s">
        <v>134</v>
      </c>
    </row>
    <row r="266" spans="1:65" s="13" customFormat="1">
      <c r="B266" s="196"/>
      <c r="C266" s="197"/>
      <c r="D266" s="189" t="s">
        <v>147</v>
      </c>
      <c r="E266" s="197"/>
      <c r="F266" s="199" t="s">
        <v>518</v>
      </c>
      <c r="G266" s="197"/>
      <c r="H266" s="200">
        <v>0.24199999999999999</v>
      </c>
      <c r="I266" s="201"/>
      <c r="J266" s="197"/>
      <c r="K266" s="197"/>
      <c r="L266" s="202"/>
      <c r="M266" s="203"/>
      <c r="N266" s="204"/>
      <c r="O266" s="204"/>
      <c r="P266" s="204"/>
      <c r="Q266" s="204"/>
      <c r="R266" s="204"/>
      <c r="S266" s="204"/>
      <c r="T266" s="205"/>
      <c r="AT266" s="206" t="s">
        <v>147</v>
      </c>
      <c r="AU266" s="206" t="s">
        <v>85</v>
      </c>
      <c r="AV266" s="13" t="s">
        <v>85</v>
      </c>
      <c r="AW266" s="13" t="s">
        <v>4</v>
      </c>
      <c r="AX266" s="13" t="s">
        <v>83</v>
      </c>
      <c r="AY266" s="206" t="s">
        <v>134</v>
      </c>
    </row>
    <row r="267" spans="1:65" s="12" customFormat="1" ht="22.9" customHeight="1">
      <c r="B267" s="160"/>
      <c r="C267" s="161"/>
      <c r="D267" s="162" t="s">
        <v>74</v>
      </c>
      <c r="E267" s="174" t="s">
        <v>141</v>
      </c>
      <c r="F267" s="174" t="s">
        <v>519</v>
      </c>
      <c r="G267" s="161"/>
      <c r="H267" s="161"/>
      <c r="I267" s="164"/>
      <c r="J267" s="175">
        <f>BK267</f>
        <v>0</v>
      </c>
      <c r="K267" s="161"/>
      <c r="L267" s="166"/>
      <c r="M267" s="167"/>
      <c r="N267" s="168"/>
      <c r="O267" s="168"/>
      <c r="P267" s="169">
        <f>SUM(P268:P277)</f>
        <v>0</v>
      </c>
      <c r="Q267" s="168"/>
      <c r="R267" s="169">
        <f>SUM(R268:R277)</f>
        <v>0.14041999999999999</v>
      </c>
      <c r="S267" s="168"/>
      <c r="T267" s="170">
        <f>SUM(T268:T277)</f>
        <v>0</v>
      </c>
      <c r="AR267" s="171" t="s">
        <v>83</v>
      </c>
      <c r="AT267" s="172" t="s">
        <v>74</v>
      </c>
      <c r="AU267" s="172" t="s">
        <v>83</v>
      </c>
      <c r="AY267" s="171" t="s">
        <v>134</v>
      </c>
      <c r="BK267" s="173">
        <f>SUM(BK268:BK277)</f>
        <v>0</v>
      </c>
    </row>
    <row r="268" spans="1:65" s="2" customFormat="1" ht="16.5" customHeight="1">
      <c r="A268" s="36"/>
      <c r="B268" s="37"/>
      <c r="C268" s="176" t="s">
        <v>520</v>
      </c>
      <c r="D268" s="176" t="s">
        <v>136</v>
      </c>
      <c r="E268" s="177" t="s">
        <v>521</v>
      </c>
      <c r="F268" s="178" t="s">
        <v>522</v>
      </c>
      <c r="G268" s="179" t="s">
        <v>157</v>
      </c>
      <c r="H268" s="180">
        <v>1.8720000000000001</v>
      </c>
      <c r="I268" s="181"/>
      <c r="J268" s="182">
        <f>ROUND(I268*H268,2)</f>
        <v>0</v>
      </c>
      <c r="K268" s="178" t="s">
        <v>140</v>
      </c>
      <c r="L268" s="41"/>
      <c r="M268" s="183" t="s">
        <v>19</v>
      </c>
      <c r="N268" s="184" t="s">
        <v>46</v>
      </c>
      <c r="O268" s="66"/>
      <c r="P268" s="185">
        <f>O268*H268</f>
        <v>0</v>
      </c>
      <c r="Q268" s="185">
        <v>0</v>
      </c>
      <c r="R268" s="185">
        <f>Q268*H268</f>
        <v>0</v>
      </c>
      <c r="S268" s="185">
        <v>0</v>
      </c>
      <c r="T268" s="186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87" t="s">
        <v>141</v>
      </c>
      <c r="AT268" s="187" t="s">
        <v>136</v>
      </c>
      <c r="AU268" s="187" t="s">
        <v>85</v>
      </c>
      <c r="AY268" s="19" t="s">
        <v>134</v>
      </c>
      <c r="BE268" s="188">
        <f>IF(N268="základní",J268,0)</f>
        <v>0</v>
      </c>
      <c r="BF268" s="188">
        <f>IF(N268="snížená",J268,0)</f>
        <v>0</v>
      </c>
      <c r="BG268" s="188">
        <f>IF(N268="zákl. přenesená",J268,0)</f>
        <v>0</v>
      </c>
      <c r="BH268" s="188">
        <f>IF(N268="sníž. přenesená",J268,0)</f>
        <v>0</v>
      </c>
      <c r="BI268" s="188">
        <f>IF(N268="nulová",J268,0)</f>
        <v>0</v>
      </c>
      <c r="BJ268" s="19" t="s">
        <v>83</v>
      </c>
      <c r="BK268" s="188">
        <f>ROUND(I268*H268,2)</f>
        <v>0</v>
      </c>
      <c r="BL268" s="19" t="s">
        <v>141</v>
      </c>
      <c r="BM268" s="187" t="s">
        <v>523</v>
      </c>
    </row>
    <row r="269" spans="1:65" s="2" customFormat="1">
      <c r="A269" s="36"/>
      <c r="B269" s="37"/>
      <c r="C269" s="38"/>
      <c r="D269" s="189" t="s">
        <v>143</v>
      </c>
      <c r="E269" s="38"/>
      <c r="F269" s="190" t="s">
        <v>524</v>
      </c>
      <c r="G269" s="38"/>
      <c r="H269" s="38"/>
      <c r="I269" s="191"/>
      <c r="J269" s="38"/>
      <c r="K269" s="38"/>
      <c r="L269" s="41"/>
      <c r="M269" s="192"/>
      <c r="N269" s="193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143</v>
      </c>
      <c r="AU269" s="19" t="s">
        <v>85</v>
      </c>
    </row>
    <row r="270" spans="1:65" s="2" customFormat="1">
      <c r="A270" s="36"/>
      <c r="B270" s="37"/>
      <c r="C270" s="38"/>
      <c r="D270" s="194" t="s">
        <v>145</v>
      </c>
      <c r="E270" s="38"/>
      <c r="F270" s="195" t="s">
        <v>525</v>
      </c>
      <c r="G270" s="38"/>
      <c r="H270" s="38"/>
      <c r="I270" s="191"/>
      <c r="J270" s="38"/>
      <c r="K270" s="38"/>
      <c r="L270" s="41"/>
      <c r="M270" s="192"/>
      <c r="N270" s="193"/>
      <c r="O270" s="66"/>
      <c r="P270" s="66"/>
      <c r="Q270" s="66"/>
      <c r="R270" s="66"/>
      <c r="S270" s="66"/>
      <c r="T270" s="67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T270" s="19" t="s">
        <v>145</v>
      </c>
      <c r="AU270" s="19" t="s">
        <v>85</v>
      </c>
    </row>
    <row r="271" spans="1:65" s="14" customFormat="1">
      <c r="B271" s="207"/>
      <c r="C271" s="208"/>
      <c r="D271" s="189" t="s">
        <v>147</v>
      </c>
      <c r="E271" s="209" t="s">
        <v>19</v>
      </c>
      <c r="F271" s="210" t="s">
        <v>331</v>
      </c>
      <c r="G271" s="208"/>
      <c r="H271" s="209" t="s">
        <v>19</v>
      </c>
      <c r="I271" s="211"/>
      <c r="J271" s="208"/>
      <c r="K271" s="208"/>
      <c r="L271" s="212"/>
      <c r="M271" s="213"/>
      <c r="N271" s="214"/>
      <c r="O271" s="214"/>
      <c r="P271" s="214"/>
      <c r="Q271" s="214"/>
      <c r="R271" s="214"/>
      <c r="S271" s="214"/>
      <c r="T271" s="215"/>
      <c r="AT271" s="216" t="s">
        <v>147</v>
      </c>
      <c r="AU271" s="216" t="s">
        <v>85</v>
      </c>
      <c r="AV271" s="14" t="s">
        <v>83</v>
      </c>
      <c r="AW271" s="14" t="s">
        <v>34</v>
      </c>
      <c r="AX271" s="14" t="s">
        <v>75</v>
      </c>
      <c r="AY271" s="216" t="s">
        <v>134</v>
      </c>
    </row>
    <row r="272" spans="1:65" s="13" customFormat="1">
      <c r="B272" s="196"/>
      <c r="C272" s="197"/>
      <c r="D272" s="189" t="s">
        <v>147</v>
      </c>
      <c r="E272" s="198" t="s">
        <v>19</v>
      </c>
      <c r="F272" s="199" t="s">
        <v>526</v>
      </c>
      <c r="G272" s="197"/>
      <c r="H272" s="200">
        <v>1.8720000000000001</v>
      </c>
      <c r="I272" s="201"/>
      <c r="J272" s="197"/>
      <c r="K272" s="197"/>
      <c r="L272" s="202"/>
      <c r="M272" s="203"/>
      <c r="N272" s="204"/>
      <c r="O272" s="204"/>
      <c r="P272" s="204"/>
      <c r="Q272" s="204"/>
      <c r="R272" s="204"/>
      <c r="S272" s="204"/>
      <c r="T272" s="205"/>
      <c r="AT272" s="206" t="s">
        <v>147</v>
      </c>
      <c r="AU272" s="206" t="s">
        <v>85</v>
      </c>
      <c r="AV272" s="13" t="s">
        <v>85</v>
      </c>
      <c r="AW272" s="13" t="s">
        <v>34</v>
      </c>
      <c r="AX272" s="13" t="s">
        <v>83</v>
      </c>
      <c r="AY272" s="206" t="s">
        <v>134</v>
      </c>
    </row>
    <row r="273" spans="1:65" s="2" customFormat="1" ht="16.5" customHeight="1">
      <c r="A273" s="36"/>
      <c r="B273" s="37"/>
      <c r="C273" s="176" t="s">
        <v>527</v>
      </c>
      <c r="D273" s="176" t="s">
        <v>136</v>
      </c>
      <c r="E273" s="177" t="s">
        <v>528</v>
      </c>
      <c r="F273" s="178" t="s">
        <v>529</v>
      </c>
      <c r="G273" s="179" t="s">
        <v>219</v>
      </c>
      <c r="H273" s="180">
        <v>1</v>
      </c>
      <c r="I273" s="181"/>
      <c r="J273" s="182">
        <f>ROUND(I273*H273,2)</f>
        <v>0</v>
      </c>
      <c r="K273" s="178" t="s">
        <v>140</v>
      </c>
      <c r="L273" s="41"/>
      <c r="M273" s="183" t="s">
        <v>19</v>
      </c>
      <c r="N273" s="184" t="s">
        <v>46</v>
      </c>
      <c r="O273" s="66"/>
      <c r="P273" s="185">
        <f>O273*H273</f>
        <v>0</v>
      </c>
      <c r="Q273" s="185">
        <v>8.7419999999999998E-2</v>
      </c>
      <c r="R273" s="185">
        <f>Q273*H273</f>
        <v>8.7419999999999998E-2</v>
      </c>
      <c r="S273" s="185">
        <v>0</v>
      </c>
      <c r="T273" s="186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7" t="s">
        <v>141</v>
      </c>
      <c r="AT273" s="187" t="s">
        <v>136</v>
      </c>
      <c r="AU273" s="187" t="s">
        <v>85</v>
      </c>
      <c r="AY273" s="19" t="s">
        <v>134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19" t="s">
        <v>83</v>
      </c>
      <c r="BK273" s="188">
        <f>ROUND(I273*H273,2)</f>
        <v>0</v>
      </c>
      <c r="BL273" s="19" t="s">
        <v>141</v>
      </c>
      <c r="BM273" s="187" t="s">
        <v>530</v>
      </c>
    </row>
    <row r="274" spans="1:65" s="2" customFormat="1">
      <c r="A274" s="36"/>
      <c r="B274" s="37"/>
      <c r="C274" s="38"/>
      <c r="D274" s="189" t="s">
        <v>143</v>
      </c>
      <c r="E274" s="38"/>
      <c r="F274" s="190" t="s">
        <v>531</v>
      </c>
      <c r="G274" s="38"/>
      <c r="H274" s="38"/>
      <c r="I274" s="191"/>
      <c r="J274" s="38"/>
      <c r="K274" s="38"/>
      <c r="L274" s="41"/>
      <c r="M274" s="192"/>
      <c r="N274" s="193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143</v>
      </c>
      <c r="AU274" s="19" t="s">
        <v>85</v>
      </c>
    </row>
    <row r="275" spans="1:65" s="2" customFormat="1">
      <c r="A275" s="36"/>
      <c r="B275" s="37"/>
      <c r="C275" s="38"/>
      <c r="D275" s="194" t="s">
        <v>145</v>
      </c>
      <c r="E275" s="38"/>
      <c r="F275" s="195" t="s">
        <v>532</v>
      </c>
      <c r="G275" s="38"/>
      <c r="H275" s="38"/>
      <c r="I275" s="191"/>
      <c r="J275" s="38"/>
      <c r="K275" s="38"/>
      <c r="L275" s="41"/>
      <c r="M275" s="192"/>
      <c r="N275" s="193"/>
      <c r="O275" s="66"/>
      <c r="P275" s="66"/>
      <c r="Q275" s="66"/>
      <c r="R275" s="66"/>
      <c r="S275" s="66"/>
      <c r="T275" s="67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9" t="s">
        <v>145</v>
      </c>
      <c r="AU275" s="19" t="s">
        <v>85</v>
      </c>
    </row>
    <row r="276" spans="1:65" s="2" customFormat="1" ht="16.5" customHeight="1">
      <c r="A276" s="36"/>
      <c r="B276" s="37"/>
      <c r="C276" s="231" t="s">
        <v>533</v>
      </c>
      <c r="D276" s="231" t="s">
        <v>437</v>
      </c>
      <c r="E276" s="232" t="s">
        <v>534</v>
      </c>
      <c r="F276" s="233" t="s">
        <v>535</v>
      </c>
      <c r="G276" s="234" t="s">
        <v>219</v>
      </c>
      <c r="H276" s="235">
        <v>1</v>
      </c>
      <c r="I276" s="236"/>
      <c r="J276" s="237">
        <f>ROUND(I276*H276,2)</f>
        <v>0</v>
      </c>
      <c r="K276" s="233" t="s">
        <v>140</v>
      </c>
      <c r="L276" s="238"/>
      <c r="M276" s="239" t="s">
        <v>19</v>
      </c>
      <c r="N276" s="240" t="s">
        <v>46</v>
      </c>
      <c r="O276" s="66"/>
      <c r="P276" s="185">
        <f>O276*H276</f>
        <v>0</v>
      </c>
      <c r="Q276" s="185">
        <v>5.2999999999999999E-2</v>
      </c>
      <c r="R276" s="185">
        <f>Q276*H276</f>
        <v>5.2999999999999999E-2</v>
      </c>
      <c r="S276" s="185">
        <v>0</v>
      </c>
      <c r="T276" s="186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87" t="s">
        <v>193</v>
      </c>
      <c r="AT276" s="187" t="s">
        <v>437</v>
      </c>
      <c r="AU276" s="187" t="s">
        <v>85</v>
      </c>
      <c r="AY276" s="19" t="s">
        <v>134</v>
      </c>
      <c r="BE276" s="188">
        <f>IF(N276="základní",J276,0)</f>
        <v>0</v>
      </c>
      <c r="BF276" s="188">
        <f>IF(N276="snížená",J276,0)</f>
        <v>0</v>
      </c>
      <c r="BG276" s="188">
        <f>IF(N276="zákl. přenesená",J276,0)</f>
        <v>0</v>
      </c>
      <c r="BH276" s="188">
        <f>IF(N276="sníž. přenesená",J276,0)</f>
        <v>0</v>
      </c>
      <c r="BI276" s="188">
        <f>IF(N276="nulová",J276,0)</f>
        <v>0</v>
      </c>
      <c r="BJ276" s="19" t="s">
        <v>83</v>
      </c>
      <c r="BK276" s="188">
        <f>ROUND(I276*H276,2)</f>
        <v>0</v>
      </c>
      <c r="BL276" s="19" t="s">
        <v>141</v>
      </c>
      <c r="BM276" s="187" t="s">
        <v>536</v>
      </c>
    </row>
    <row r="277" spans="1:65" s="2" customFormat="1">
      <c r="A277" s="36"/>
      <c r="B277" s="37"/>
      <c r="C277" s="38"/>
      <c r="D277" s="189" t="s">
        <v>143</v>
      </c>
      <c r="E277" s="38"/>
      <c r="F277" s="190" t="s">
        <v>535</v>
      </c>
      <c r="G277" s="38"/>
      <c r="H277" s="38"/>
      <c r="I277" s="191"/>
      <c r="J277" s="38"/>
      <c r="K277" s="38"/>
      <c r="L277" s="41"/>
      <c r="M277" s="192"/>
      <c r="N277" s="193"/>
      <c r="O277" s="66"/>
      <c r="P277" s="66"/>
      <c r="Q277" s="66"/>
      <c r="R277" s="66"/>
      <c r="S277" s="66"/>
      <c r="T277" s="67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9" t="s">
        <v>143</v>
      </c>
      <c r="AU277" s="19" t="s">
        <v>85</v>
      </c>
    </row>
    <row r="278" spans="1:65" s="12" customFormat="1" ht="22.9" customHeight="1">
      <c r="B278" s="160"/>
      <c r="C278" s="161"/>
      <c r="D278" s="162" t="s">
        <v>74</v>
      </c>
      <c r="E278" s="174" t="s">
        <v>193</v>
      </c>
      <c r="F278" s="174" t="s">
        <v>537</v>
      </c>
      <c r="G278" s="161"/>
      <c r="H278" s="161"/>
      <c r="I278" s="164"/>
      <c r="J278" s="175">
        <f>BK278</f>
        <v>0</v>
      </c>
      <c r="K278" s="161"/>
      <c r="L278" s="166"/>
      <c r="M278" s="167"/>
      <c r="N278" s="168"/>
      <c r="O278" s="168"/>
      <c r="P278" s="169">
        <f>SUM(P279:P313)</f>
        <v>0</v>
      </c>
      <c r="Q278" s="168"/>
      <c r="R278" s="169">
        <f>SUM(R279:R313)</f>
        <v>5.7139799999999994</v>
      </c>
      <c r="S278" s="168"/>
      <c r="T278" s="170">
        <f>SUM(T279:T313)</f>
        <v>0</v>
      </c>
      <c r="AR278" s="171" t="s">
        <v>83</v>
      </c>
      <c r="AT278" s="172" t="s">
        <v>74</v>
      </c>
      <c r="AU278" s="172" t="s">
        <v>83</v>
      </c>
      <c r="AY278" s="171" t="s">
        <v>134</v>
      </c>
      <c r="BK278" s="173">
        <f>SUM(BK279:BK313)</f>
        <v>0</v>
      </c>
    </row>
    <row r="279" spans="1:65" s="2" customFormat="1" ht="21.75" customHeight="1">
      <c r="A279" s="36"/>
      <c r="B279" s="37"/>
      <c r="C279" s="176" t="s">
        <v>538</v>
      </c>
      <c r="D279" s="176" t="s">
        <v>136</v>
      </c>
      <c r="E279" s="177" t="s">
        <v>539</v>
      </c>
      <c r="F279" s="178" t="s">
        <v>540</v>
      </c>
      <c r="G279" s="179" t="s">
        <v>541</v>
      </c>
      <c r="H279" s="180">
        <v>9.5</v>
      </c>
      <c r="I279" s="181"/>
      <c r="J279" s="182">
        <f>ROUND(I279*H279,2)</f>
        <v>0</v>
      </c>
      <c r="K279" s="178" t="s">
        <v>140</v>
      </c>
      <c r="L279" s="41"/>
      <c r="M279" s="183" t="s">
        <v>19</v>
      </c>
      <c r="N279" s="184" t="s">
        <v>46</v>
      </c>
      <c r="O279" s="66"/>
      <c r="P279" s="185">
        <f>O279*H279</f>
        <v>0</v>
      </c>
      <c r="Q279" s="185">
        <v>8.0000000000000007E-5</v>
      </c>
      <c r="R279" s="185">
        <f>Q279*H279</f>
        <v>7.6000000000000004E-4</v>
      </c>
      <c r="S279" s="185">
        <v>0</v>
      </c>
      <c r="T279" s="186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87" t="s">
        <v>141</v>
      </c>
      <c r="AT279" s="187" t="s">
        <v>136</v>
      </c>
      <c r="AU279" s="187" t="s">
        <v>85</v>
      </c>
      <c r="AY279" s="19" t="s">
        <v>134</v>
      </c>
      <c r="BE279" s="188">
        <f>IF(N279="základní",J279,0)</f>
        <v>0</v>
      </c>
      <c r="BF279" s="188">
        <f>IF(N279="snížená",J279,0)</f>
        <v>0</v>
      </c>
      <c r="BG279" s="188">
        <f>IF(N279="zákl. přenesená",J279,0)</f>
        <v>0</v>
      </c>
      <c r="BH279" s="188">
        <f>IF(N279="sníž. přenesená",J279,0)</f>
        <v>0</v>
      </c>
      <c r="BI279" s="188">
        <f>IF(N279="nulová",J279,0)</f>
        <v>0</v>
      </c>
      <c r="BJ279" s="19" t="s">
        <v>83</v>
      </c>
      <c r="BK279" s="188">
        <f>ROUND(I279*H279,2)</f>
        <v>0</v>
      </c>
      <c r="BL279" s="19" t="s">
        <v>141</v>
      </c>
      <c r="BM279" s="187" t="s">
        <v>542</v>
      </c>
    </row>
    <row r="280" spans="1:65" s="2" customFormat="1">
      <c r="A280" s="36"/>
      <c r="B280" s="37"/>
      <c r="C280" s="38"/>
      <c r="D280" s="189" t="s">
        <v>143</v>
      </c>
      <c r="E280" s="38"/>
      <c r="F280" s="190" t="s">
        <v>543</v>
      </c>
      <c r="G280" s="38"/>
      <c r="H280" s="38"/>
      <c r="I280" s="191"/>
      <c r="J280" s="38"/>
      <c r="K280" s="38"/>
      <c r="L280" s="41"/>
      <c r="M280" s="192"/>
      <c r="N280" s="193"/>
      <c r="O280" s="66"/>
      <c r="P280" s="66"/>
      <c r="Q280" s="66"/>
      <c r="R280" s="66"/>
      <c r="S280" s="66"/>
      <c r="T280" s="67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9" t="s">
        <v>143</v>
      </c>
      <c r="AU280" s="19" t="s">
        <v>85</v>
      </c>
    </row>
    <row r="281" spans="1:65" s="2" customFormat="1">
      <c r="A281" s="36"/>
      <c r="B281" s="37"/>
      <c r="C281" s="38"/>
      <c r="D281" s="194" t="s">
        <v>145</v>
      </c>
      <c r="E281" s="38"/>
      <c r="F281" s="195" t="s">
        <v>544</v>
      </c>
      <c r="G281" s="38"/>
      <c r="H281" s="38"/>
      <c r="I281" s="191"/>
      <c r="J281" s="38"/>
      <c r="K281" s="38"/>
      <c r="L281" s="41"/>
      <c r="M281" s="192"/>
      <c r="N281" s="193"/>
      <c r="O281" s="66"/>
      <c r="P281" s="66"/>
      <c r="Q281" s="66"/>
      <c r="R281" s="66"/>
      <c r="S281" s="66"/>
      <c r="T281" s="67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T281" s="19" t="s">
        <v>145</v>
      </c>
      <c r="AU281" s="19" t="s">
        <v>85</v>
      </c>
    </row>
    <row r="282" spans="1:65" s="13" customFormat="1">
      <c r="B282" s="196"/>
      <c r="C282" s="197"/>
      <c r="D282" s="189" t="s">
        <v>147</v>
      </c>
      <c r="E282" s="198" t="s">
        <v>19</v>
      </c>
      <c r="F282" s="199" t="s">
        <v>545</v>
      </c>
      <c r="G282" s="197"/>
      <c r="H282" s="200">
        <v>9.5</v>
      </c>
      <c r="I282" s="201"/>
      <c r="J282" s="197"/>
      <c r="K282" s="197"/>
      <c r="L282" s="202"/>
      <c r="M282" s="203"/>
      <c r="N282" s="204"/>
      <c r="O282" s="204"/>
      <c r="P282" s="204"/>
      <c r="Q282" s="204"/>
      <c r="R282" s="204"/>
      <c r="S282" s="204"/>
      <c r="T282" s="205"/>
      <c r="AT282" s="206" t="s">
        <v>147</v>
      </c>
      <c r="AU282" s="206" t="s">
        <v>85</v>
      </c>
      <c r="AV282" s="13" t="s">
        <v>85</v>
      </c>
      <c r="AW282" s="13" t="s">
        <v>34</v>
      </c>
      <c r="AX282" s="13" t="s">
        <v>83</v>
      </c>
      <c r="AY282" s="206" t="s">
        <v>134</v>
      </c>
    </row>
    <row r="283" spans="1:65" s="2" customFormat="1" ht="16.5" customHeight="1">
      <c r="A283" s="36"/>
      <c r="B283" s="37"/>
      <c r="C283" s="231" t="s">
        <v>546</v>
      </c>
      <c r="D283" s="231" t="s">
        <v>437</v>
      </c>
      <c r="E283" s="232" t="s">
        <v>547</v>
      </c>
      <c r="F283" s="233" t="s">
        <v>548</v>
      </c>
      <c r="G283" s="234" t="s">
        <v>541</v>
      </c>
      <c r="H283" s="235">
        <v>9.6430000000000007</v>
      </c>
      <c r="I283" s="236"/>
      <c r="J283" s="237">
        <f>ROUND(I283*H283,2)</f>
        <v>0</v>
      </c>
      <c r="K283" s="233" t="s">
        <v>140</v>
      </c>
      <c r="L283" s="238"/>
      <c r="M283" s="239" t="s">
        <v>19</v>
      </c>
      <c r="N283" s="240" t="s">
        <v>46</v>
      </c>
      <c r="O283" s="66"/>
      <c r="P283" s="185">
        <f>O283*H283</f>
        <v>0</v>
      </c>
      <c r="Q283" s="185">
        <v>0.1</v>
      </c>
      <c r="R283" s="185">
        <f>Q283*H283</f>
        <v>0.96430000000000016</v>
      </c>
      <c r="S283" s="185">
        <v>0</v>
      </c>
      <c r="T283" s="186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7" t="s">
        <v>193</v>
      </c>
      <c r="AT283" s="187" t="s">
        <v>437</v>
      </c>
      <c r="AU283" s="187" t="s">
        <v>85</v>
      </c>
      <c r="AY283" s="19" t="s">
        <v>134</v>
      </c>
      <c r="BE283" s="188">
        <f>IF(N283="základní",J283,0)</f>
        <v>0</v>
      </c>
      <c r="BF283" s="188">
        <f>IF(N283="snížená",J283,0)</f>
        <v>0</v>
      </c>
      <c r="BG283" s="188">
        <f>IF(N283="zákl. přenesená",J283,0)</f>
        <v>0</v>
      </c>
      <c r="BH283" s="188">
        <f>IF(N283="sníž. přenesená",J283,0)</f>
        <v>0</v>
      </c>
      <c r="BI283" s="188">
        <f>IF(N283="nulová",J283,0)</f>
        <v>0</v>
      </c>
      <c r="BJ283" s="19" t="s">
        <v>83</v>
      </c>
      <c r="BK283" s="188">
        <f>ROUND(I283*H283,2)</f>
        <v>0</v>
      </c>
      <c r="BL283" s="19" t="s">
        <v>141</v>
      </c>
      <c r="BM283" s="187" t="s">
        <v>549</v>
      </c>
    </row>
    <row r="284" spans="1:65" s="2" customFormat="1">
      <c r="A284" s="36"/>
      <c r="B284" s="37"/>
      <c r="C284" s="38"/>
      <c r="D284" s="189" t="s">
        <v>143</v>
      </c>
      <c r="E284" s="38"/>
      <c r="F284" s="190" t="s">
        <v>548</v>
      </c>
      <c r="G284" s="38"/>
      <c r="H284" s="38"/>
      <c r="I284" s="191"/>
      <c r="J284" s="38"/>
      <c r="K284" s="38"/>
      <c r="L284" s="41"/>
      <c r="M284" s="192"/>
      <c r="N284" s="193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143</v>
      </c>
      <c r="AU284" s="19" t="s">
        <v>85</v>
      </c>
    </row>
    <row r="285" spans="1:65" s="13" customFormat="1">
      <c r="B285" s="196"/>
      <c r="C285" s="197"/>
      <c r="D285" s="189" t="s">
        <v>147</v>
      </c>
      <c r="E285" s="197"/>
      <c r="F285" s="199" t="s">
        <v>550</v>
      </c>
      <c r="G285" s="197"/>
      <c r="H285" s="200">
        <v>9.6430000000000007</v>
      </c>
      <c r="I285" s="201"/>
      <c r="J285" s="197"/>
      <c r="K285" s="197"/>
      <c r="L285" s="202"/>
      <c r="M285" s="203"/>
      <c r="N285" s="204"/>
      <c r="O285" s="204"/>
      <c r="P285" s="204"/>
      <c r="Q285" s="204"/>
      <c r="R285" s="204"/>
      <c r="S285" s="204"/>
      <c r="T285" s="205"/>
      <c r="AT285" s="206" t="s">
        <v>147</v>
      </c>
      <c r="AU285" s="206" t="s">
        <v>85</v>
      </c>
      <c r="AV285" s="13" t="s">
        <v>85</v>
      </c>
      <c r="AW285" s="13" t="s">
        <v>4</v>
      </c>
      <c r="AX285" s="13" t="s">
        <v>83</v>
      </c>
      <c r="AY285" s="206" t="s">
        <v>134</v>
      </c>
    </row>
    <row r="286" spans="1:65" s="2" customFormat="1" ht="16.5" customHeight="1">
      <c r="A286" s="36"/>
      <c r="B286" s="37"/>
      <c r="C286" s="176" t="s">
        <v>551</v>
      </c>
      <c r="D286" s="176" t="s">
        <v>136</v>
      </c>
      <c r="E286" s="177" t="s">
        <v>552</v>
      </c>
      <c r="F286" s="178" t="s">
        <v>553</v>
      </c>
      <c r="G286" s="179" t="s">
        <v>219</v>
      </c>
      <c r="H286" s="180">
        <v>1</v>
      </c>
      <c r="I286" s="181"/>
      <c r="J286" s="182">
        <f>ROUND(I286*H286,2)</f>
        <v>0</v>
      </c>
      <c r="K286" s="178" t="s">
        <v>140</v>
      </c>
      <c r="L286" s="41"/>
      <c r="M286" s="183" t="s">
        <v>19</v>
      </c>
      <c r="N286" s="184" t="s">
        <v>46</v>
      </c>
      <c r="O286" s="66"/>
      <c r="P286" s="185">
        <f>O286*H286</f>
        <v>0</v>
      </c>
      <c r="Q286" s="185">
        <v>0.45937</v>
      </c>
      <c r="R286" s="185">
        <f>Q286*H286</f>
        <v>0.45937</v>
      </c>
      <c r="S286" s="185">
        <v>0</v>
      </c>
      <c r="T286" s="186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7" t="s">
        <v>141</v>
      </c>
      <c r="AT286" s="187" t="s">
        <v>136</v>
      </c>
      <c r="AU286" s="187" t="s">
        <v>85</v>
      </c>
      <c r="AY286" s="19" t="s">
        <v>134</v>
      </c>
      <c r="BE286" s="188">
        <f>IF(N286="základní",J286,0)</f>
        <v>0</v>
      </c>
      <c r="BF286" s="188">
        <f>IF(N286="snížená",J286,0)</f>
        <v>0</v>
      </c>
      <c r="BG286" s="188">
        <f>IF(N286="zákl. přenesená",J286,0)</f>
        <v>0</v>
      </c>
      <c r="BH286" s="188">
        <f>IF(N286="sníž. přenesená",J286,0)</f>
        <v>0</v>
      </c>
      <c r="BI286" s="188">
        <f>IF(N286="nulová",J286,0)</f>
        <v>0</v>
      </c>
      <c r="BJ286" s="19" t="s">
        <v>83</v>
      </c>
      <c r="BK286" s="188">
        <f>ROUND(I286*H286,2)</f>
        <v>0</v>
      </c>
      <c r="BL286" s="19" t="s">
        <v>141</v>
      </c>
      <c r="BM286" s="187" t="s">
        <v>554</v>
      </c>
    </row>
    <row r="287" spans="1:65" s="2" customFormat="1">
      <c r="A287" s="36"/>
      <c r="B287" s="37"/>
      <c r="C287" s="38"/>
      <c r="D287" s="189" t="s">
        <v>143</v>
      </c>
      <c r="E287" s="38"/>
      <c r="F287" s="190" t="s">
        <v>555</v>
      </c>
      <c r="G287" s="38"/>
      <c r="H287" s="38"/>
      <c r="I287" s="191"/>
      <c r="J287" s="38"/>
      <c r="K287" s="38"/>
      <c r="L287" s="41"/>
      <c r="M287" s="192"/>
      <c r="N287" s="193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143</v>
      </c>
      <c r="AU287" s="19" t="s">
        <v>85</v>
      </c>
    </row>
    <row r="288" spans="1:65" s="2" customFormat="1">
      <c r="A288" s="36"/>
      <c r="B288" s="37"/>
      <c r="C288" s="38"/>
      <c r="D288" s="194" t="s">
        <v>145</v>
      </c>
      <c r="E288" s="38"/>
      <c r="F288" s="195" t="s">
        <v>556</v>
      </c>
      <c r="G288" s="38"/>
      <c r="H288" s="38"/>
      <c r="I288" s="191"/>
      <c r="J288" s="38"/>
      <c r="K288" s="38"/>
      <c r="L288" s="41"/>
      <c r="M288" s="192"/>
      <c r="N288" s="193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145</v>
      </c>
      <c r="AU288" s="19" t="s">
        <v>85</v>
      </c>
    </row>
    <row r="289" spans="1:65" s="2" customFormat="1" ht="16.5" customHeight="1">
      <c r="A289" s="36"/>
      <c r="B289" s="37"/>
      <c r="C289" s="176" t="s">
        <v>557</v>
      </c>
      <c r="D289" s="176" t="s">
        <v>136</v>
      </c>
      <c r="E289" s="177" t="s">
        <v>558</v>
      </c>
      <c r="F289" s="178" t="s">
        <v>559</v>
      </c>
      <c r="G289" s="179" t="s">
        <v>541</v>
      </c>
      <c r="H289" s="180">
        <v>9.6</v>
      </c>
      <c r="I289" s="181"/>
      <c r="J289" s="182">
        <f>ROUND(I289*H289,2)</f>
        <v>0</v>
      </c>
      <c r="K289" s="178" t="s">
        <v>140</v>
      </c>
      <c r="L289" s="41"/>
      <c r="M289" s="183" t="s">
        <v>19</v>
      </c>
      <c r="N289" s="184" t="s">
        <v>46</v>
      </c>
      <c r="O289" s="66"/>
      <c r="P289" s="185">
        <f>O289*H289</f>
        <v>0</v>
      </c>
      <c r="Q289" s="185">
        <v>0</v>
      </c>
      <c r="R289" s="185">
        <f>Q289*H289</f>
        <v>0</v>
      </c>
      <c r="S289" s="185">
        <v>0</v>
      </c>
      <c r="T289" s="186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7" t="s">
        <v>141</v>
      </c>
      <c r="AT289" s="187" t="s">
        <v>136</v>
      </c>
      <c r="AU289" s="187" t="s">
        <v>85</v>
      </c>
      <c r="AY289" s="19" t="s">
        <v>134</v>
      </c>
      <c r="BE289" s="188">
        <f>IF(N289="základní",J289,0)</f>
        <v>0</v>
      </c>
      <c r="BF289" s="188">
        <f>IF(N289="snížená",J289,0)</f>
        <v>0</v>
      </c>
      <c r="BG289" s="188">
        <f>IF(N289="zákl. přenesená",J289,0)</f>
        <v>0</v>
      </c>
      <c r="BH289" s="188">
        <f>IF(N289="sníž. přenesená",J289,0)</f>
        <v>0</v>
      </c>
      <c r="BI289" s="188">
        <f>IF(N289="nulová",J289,0)</f>
        <v>0</v>
      </c>
      <c r="BJ289" s="19" t="s">
        <v>83</v>
      </c>
      <c r="BK289" s="188">
        <f>ROUND(I289*H289,2)</f>
        <v>0</v>
      </c>
      <c r="BL289" s="19" t="s">
        <v>141</v>
      </c>
      <c r="BM289" s="187" t="s">
        <v>560</v>
      </c>
    </row>
    <row r="290" spans="1:65" s="2" customFormat="1">
      <c r="A290" s="36"/>
      <c r="B290" s="37"/>
      <c r="C290" s="38"/>
      <c r="D290" s="189" t="s">
        <v>143</v>
      </c>
      <c r="E290" s="38"/>
      <c r="F290" s="190" t="s">
        <v>561</v>
      </c>
      <c r="G290" s="38"/>
      <c r="H290" s="38"/>
      <c r="I290" s="191"/>
      <c r="J290" s="38"/>
      <c r="K290" s="38"/>
      <c r="L290" s="41"/>
      <c r="M290" s="192"/>
      <c r="N290" s="193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143</v>
      </c>
      <c r="AU290" s="19" t="s">
        <v>85</v>
      </c>
    </row>
    <row r="291" spans="1:65" s="2" customFormat="1">
      <c r="A291" s="36"/>
      <c r="B291" s="37"/>
      <c r="C291" s="38"/>
      <c r="D291" s="194" t="s">
        <v>145</v>
      </c>
      <c r="E291" s="38"/>
      <c r="F291" s="195" t="s">
        <v>562</v>
      </c>
      <c r="G291" s="38"/>
      <c r="H291" s="38"/>
      <c r="I291" s="191"/>
      <c r="J291" s="38"/>
      <c r="K291" s="38"/>
      <c r="L291" s="41"/>
      <c r="M291" s="192"/>
      <c r="N291" s="193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145</v>
      </c>
      <c r="AU291" s="19" t="s">
        <v>85</v>
      </c>
    </row>
    <row r="292" spans="1:65" s="2" customFormat="1" ht="16.5" customHeight="1">
      <c r="A292" s="36"/>
      <c r="B292" s="37"/>
      <c r="C292" s="176" t="s">
        <v>563</v>
      </c>
      <c r="D292" s="176" t="s">
        <v>136</v>
      </c>
      <c r="E292" s="177" t="s">
        <v>564</v>
      </c>
      <c r="F292" s="178" t="s">
        <v>565</v>
      </c>
      <c r="G292" s="179" t="s">
        <v>219</v>
      </c>
      <c r="H292" s="180">
        <v>1</v>
      </c>
      <c r="I292" s="181"/>
      <c r="J292" s="182">
        <f>ROUND(I292*H292,2)</f>
        <v>0</v>
      </c>
      <c r="K292" s="178" t="s">
        <v>140</v>
      </c>
      <c r="L292" s="41"/>
      <c r="M292" s="183" t="s">
        <v>19</v>
      </c>
      <c r="N292" s="184" t="s">
        <v>46</v>
      </c>
      <c r="O292" s="66"/>
      <c r="P292" s="185">
        <f>O292*H292</f>
        <v>0</v>
      </c>
      <c r="Q292" s="185">
        <v>0.41948000000000002</v>
      </c>
      <c r="R292" s="185">
        <f>Q292*H292</f>
        <v>0.41948000000000002</v>
      </c>
      <c r="S292" s="185">
        <v>0</v>
      </c>
      <c r="T292" s="186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7" t="s">
        <v>141</v>
      </c>
      <c r="AT292" s="187" t="s">
        <v>136</v>
      </c>
      <c r="AU292" s="187" t="s">
        <v>85</v>
      </c>
      <c r="AY292" s="19" t="s">
        <v>134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19" t="s">
        <v>83</v>
      </c>
      <c r="BK292" s="188">
        <f>ROUND(I292*H292,2)</f>
        <v>0</v>
      </c>
      <c r="BL292" s="19" t="s">
        <v>141</v>
      </c>
      <c r="BM292" s="187" t="s">
        <v>566</v>
      </c>
    </row>
    <row r="293" spans="1:65" s="2" customFormat="1">
      <c r="A293" s="36"/>
      <c r="B293" s="37"/>
      <c r="C293" s="38"/>
      <c r="D293" s="189" t="s">
        <v>143</v>
      </c>
      <c r="E293" s="38"/>
      <c r="F293" s="190" t="s">
        <v>567</v>
      </c>
      <c r="G293" s="38"/>
      <c r="H293" s="38"/>
      <c r="I293" s="191"/>
      <c r="J293" s="38"/>
      <c r="K293" s="38"/>
      <c r="L293" s="41"/>
      <c r="M293" s="192"/>
      <c r="N293" s="193"/>
      <c r="O293" s="66"/>
      <c r="P293" s="66"/>
      <c r="Q293" s="66"/>
      <c r="R293" s="66"/>
      <c r="S293" s="66"/>
      <c r="T293" s="67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T293" s="19" t="s">
        <v>143</v>
      </c>
      <c r="AU293" s="19" t="s">
        <v>85</v>
      </c>
    </row>
    <row r="294" spans="1:65" s="2" customFormat="1">
      <c r="A294" s="36"/>
      <c r="B294" s="37"/>
      <c r="C294" s="38"/>
      <c r="D294" s="194" t="s">
        <v>145</v>
      </c>
      <c r="E294" s="38"/>
      <c r="F294" s="195" t="s">
        <v>568</v>
      </c>
      <c r="G294" s="38"/>
      <c r="H294" s="38"/>
      <c r="I294" s="191"/>
      <c r="J294" s="38"/>
      <c r="K294" s="38"/>
      <c r="L294" s="41"/>
      <c r="M294" s="192"/>
      <c r="N294" s="193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145</v>
      </c>
      <c r="AU294" s="19" t="s">
        <v>85</v>
      </c>
    </row>
    <row r="295" spans="1:65" s="2" customFormat="1" ht="16.5" customHeight="1">
      <c r="A295" s="36"/>
      <c r="B295" s="37"/>
      <c r="C295" s="231" t="s">
        <v>569</v>
      </c>
      <c r="D295" s="231" t="s">
        <v>437</v>
      </c>
      <c r="E295" s="232" t="s">
        <v>570</v>
      </c>
      <c r="F295" s="233" t="s">
        <v>571</v>
      </c>
      <c r="G295" s="234" t="s">
        <v>219</v>
      </c>
      <c r="H295" s="235">
        <v>1</v>
      </c>
      <c r="I295" s="236"/>
      <c r="J295" s="237">
        <f>ROUND(I295*H295,2)</f>
        <v>0</v>
      </c>
      <c r="K295" s="233" t="s">
        <v>140</v>
      </c>
      <c r="L295" s="238"/>
      <c r="M295" s="239" t="s">
        <v>19</v>
      </c>
      <c r="N295" s="240" t="s">
        <v>46</v>
      </c>
      <c r="O295" s="66"/>
      <c r="P295" s="185">
        <f>O295*H295</f>
        <v>0</v>
      </c>
      <c r="Q295" s="185">
        <v>2.1</v>
      </c>
      <c r="R295" s="185">
        <f>Q295*H295</f>
        <v>2.1</v>
      </c>
      <c r="S295" s="185">
        <v>0</v>
      </c>
      <c r="T295" s="186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187" t="s">
        <v>193</v>
      </c>
      <c r="AT295" s="187" t="s">
        <v>437</v>
      </c>
      <c r="AU295" s="187" t="s">
        <v>85</v>
      </c>
      <c r="AY295" s="19" t="s">
        <v>134</v>
      </c>
      <c r="BE295" s="188">
        <f>IF(N295="základní",J295,0)</f>
        <v>0</v>
      </c>
      <c r="BF295" s="188">
        <f>IF(N295="snížená",J295,0)</f>
        <v>0</v>
      </c>
      <c r="BG295" s="188">
        <f>IF(N295="zákl. přenesená",J295,0)</f>
        <v>0</v>
      </c>
      <c r="BH295" s="188">
        <f>IF(N295="sníž. přenesená",J295,0)</f>
        <v>0</v>
      </c>
      <c r="BI295" s="188">
        <f>IF(N295="nulová",J295,0)</f>
        <v>0</v>
      </c>
      <c r="BJ295" s="19" t="s">
        <v>83</v>
      </c>
      <c r="BK295" s="188">
        <f>ROUND(I295*H295,2)</f>
        <v>0</v>
      </c>
      <c r="BL295" s="19" t="s">
        <v>141</v>
      </c>
      <c r="BM295" s="187" t="s">
        <v>572</v>
      </c>
    </row>
    <row r="296" spans="1:65" s="2" customFormat="1">
      <c r="A296" s="36"/>
      <c r="B296" s="37"/>
      <c r="C296" s="38"/>
      <c r="D296" s="189" t="s">
        <v>143</v>
      </c>
      <c r="E296" s="38"/>
      <c r="F296" s="190" t="s">
        <v>571</v>
      </c>
      <c r="G296" s="38"/>
      <c r="H296" s="38"/>
      <c r="I296" s="191"/>
      <c r="J296" s="38"/>
      <c r="K296" s="38"/>
      <c r="L296" s="41"/>
      <c r="M296" s="192"/>
      <c r="N296" s="193"/>
      <c r="O296" s="66"/>
      <c r="P296" s="66"/>
      <c r="Q296" s="66"/>
      <c r="R296" s="66"/>
      <c r="S296" s="66"/>
      <c r="T296" s="67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9" t="s">
        <v>143</v>
      </c>
      <c r="AU296" s="19" t="s">
        <v>85</v>
      </c>
    </row>
    <row r="297" spans="1:65" s="2" customFormat="1" ht="16.5" customHeight="1">
      <c r="A297" s="36"/>
      <c r="B297" s="37"/>
      <c r="C297" s="176" t="s">
        <v>573</v>
      </c>
      <c r="D297" s="176" t="s">
        <v>136</v>
      </c>
      <c r="E297" s="177" t="s">
        <v>574</v>
      </c>
      <c r="F297" s="178" t="s">
        <v>575</v>
      </c>
      <c r="G297" s="179" t="s">
        <v>219</v>
      </c>
      <c r="H297" s="180">
        <v>1</v>
      </c>
      <c r="I297" s="181"/>
      <c r="J297" s="182">
        <f>ROUND(I297*H297,2)</f>
        <v>0</v>
      </c>
      <c r="K297" s="178" t="s">
        <v>140</v>
      </c>
      <c r="L297" s="41"/>
      <c r="M297" s="183" t="s">
        <v>19</v>
      </c>
      <c r="N297" s="184" t="s">
        <v>46</v>
      </c>
      <c r="O297" s="66"/>
      <c r="P297" s="185">
        <f>O297*H297</f>
        <v>0</v>
      </c>
      <c r="Q297" s="185">
        <v>9.8899999999999995E-3</v>
      </c>
      <c r="R297" s="185">
        <f>Q297*H297</f>
        <v>9.8899999999999995E-3</v>
      </c>
      <c r="S297" s="185">
        <v>0</v>
      </c>
      <c r="T297" s="186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187" t="s">
        <v>141</v>
      </c>
      <c r="AT297" s="187" t="s">
        <v>136</v>
      </c>
      <c r="AU297" s="187" t="s">
        <v>85</v>
      </c>
      <c r="AY297" s="19" t="s">
        <v>134</v>
      </c>
      <c r="BE297" s="188">
        <f>IF(N297="základní",J297,0)</f>
        <v>0</v>
      </c>
      <c r="BF297" s="188">
        <f>IF(N297="snížená",J297,0)</f>
        <v>0</v>
      </c>
      <c r="BG297" s="188">
        <f>IF(N297="zákl. přenesená",J297,0)</f>
        <v>0</v>
      </c>
      <c r="BH297" s="188">
        <f>IF(N297="sníž. přenesená",J297,0)</f>
        <v>0</v>
      </c>
      <c r="BI297" s="188">
        <f>IF(N297="nulová",J297,0)</f>
        <v>0</v>
      </c>
      <c r="BJ297" s="19" t="s">
        <v>83</v>
      </c>
      <c r="BK297" s="188">
        <f>ROUND(I297*H297,2)</f>
        <v>0</v>
      </c>
      <c r="BL297" s="19" t="s">
        <v>141</v>
      </c>
      <c r="BM297" s="187" t="s">
        <v>576</v>
      </c>
    </row>
    <row r="298" spans="1:65" s="2" customFormat="1">
      <c r="A298" s="36"/>
      <c r="B298" s="37"/>
      <c r="C298" s="38"/>
      <c r="D298" s="189" t="s">
        <v>143</v>
      </c>
      <c r="E298" s="38"/>
      <c r="F298" s="190" t="s">
        <v>577</v>
      </c>
      <c r="G298" s="38"/>
      <c r="H298" s="38"/>
      <c r="I298" s="191"/>
      <c r="J298" s="38"/>
      <c r="K298" s="38"/>
      <c r="L298" s="41"/>
      <c r="M298" s="192"/>
      <c r="N298" s="193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143</v>
      </c>
      <c r="AU298" s="19" t="s">
        <v>85</v>
      </c>
    </row>
    <row r="299" spans="1:65" s="2" customFormat="1">
      <c r="A299" s="36"/>
      <c r="B299" s="37"/>
      <c r="C299" s="38"/>
      <c r="D299" s="194" t="s">
        <v>145</v>
      </c>
      <c r="E299" s="38"/>
      <c r="F299" s="195" t="s">
        <v>578</v>
      </c>
      <c r="G299" s="38"/>
      <c r="H299" s="38"/>
      <c r="I299" s="191"/>
      <c r="J299" s="38"/>
      <c r="K299" s="38"/>
      <c r="L299" s="41"/>
      <c r="M299" s="192"/>
      <c r="N299" s="193"/>
      <c r="O299" s="66"/>
      <c r="P299" s="66"/>
      <c r="Q299" s="66"/>
      <c r="R299" s="66"/>
      <c r="S299" s="66"/>
      <c r="T299" s="67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9" t="s">
        <v>145</v>
      </c>
      <c r="AU299" s="19" t="s">
        <v>85</v>
      </c>
    </row>
    <row r="300" spans="1:65" s="2" customFormat="1" ht="16.5" customHeight="1">
      <c r="A300" s="36"/>
      <c r="B300" s="37"/>
      <c r="C300" s="231" t="s">
        <v>579</v>
      </c>
      <c r="D300" s="231" t="s">
        <v>437</v>
      </c>
      <c r="E300" s="232" t="s">
        <v>580</v>
      </c>
      <c r="F300" s="233" t="s">
        <v>581</v>
      </c>
      <c r="G300" s="234" t="s">
        <v>219</v>
      </c>
      <c r="H300" s="235">
        <v>1</v>
      </c>
      <c r="I300" s="236"/>
      <c r="J300" s="237">
        <f>ROUND(I300*H300,2)</f>
        <v>0</v>
      </c>
      <c r="K300" s="233" t="s">
        <v>140</v>
      </c>
      <c r="L300" s="238"/>
      <c r="M300" s="239" t="s">
        <v>19</v>
      </c>
      <c r="N300" s="240" t="s">
        <v>46</v>
      </c>
      <c r="O300" s="66"/>
      <c r="P300" s="185">
        <f>O300*H300</f>
        <v>0</v>
      </c>
      <c r="Q300" s="185">
        <v>1.0129999999999999</v>
      </c>
      <c r="R300" s="185">
        <f>Q300*H300</f>
        <v>1.0129999999999999</v>
      </c>
      <c r="S300" s="185">
        <v>0</v>
      </c>
      <c r="T300" s="186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87" t="s">
        <v>193</v>
      </c>
      <c r="AT300" s="187" t="s">
        <v>437</v>
      </c>
      <c r="AU300" s="187" t="s">
        <v>85</v>
      </c>
      <c r="AY300" s="19" t="s">
        <v>134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19" t="s">
        <v>83</v>
      </c>
      <c r="BK300" s="188">
        <f>ROUND(I300*H300,2)</f>
        <v>0</v>
      </c>
      <c r="BL300" s="19" t="s">
        <v>141</v>
      </c>
      <c r="BM300" s="187" t="s">
        <v>582</v>
      </c>
    </row>
    <row r="301" spans="1:65" s="2" customFormat="1">
      <c r="A301" s="36"/>
      <c r="B301" s="37"/>
      <c r="C301" s="38"/>
      <c r="D301" s="189" t="s">
        <v>143</v>
      </c>
      <c r="E301" s="38"/>
      <c r="F301" s="190" t="s">
        <v>581</v>
      </c>
      <c r="G301" s="38"/>
      <c r="H301" s="38"/>
      <c r="I301" s="191"/>
      <c r="J301" s="38"/>
      <c r="K301" s="38"/>
      <c r="L301" s="41"/>
      <c r="M301" s="192"/>
      <c r="N301" s="193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143</v>
      </c>
      <c r="AU301" s="19" t="s">
        <v>85</v>
      </c>
    </row>
    <row r="302" spans="1:65" s="2" customFormat="1" ht="16.5" customHeight="1">
      <c r="A302" s="36"/>
      <c r="B302" s="37"/>
      <c r="C302" s="176" t="s">
        <v>583</v>
      </c>
      <c r="D302" s="176" t="s">
        <v>136</v>
      </c>
      <c r="E302" s="177" t="s">
        <v>584</v>
      </c>
      <c r="F302" s="178" t="s">
        <v>585</v>
      </c>
      <c r="G302" s="179" t="s">
        <v>219</v>
      </c>
      <c r="H302" s="180">
        <v>1</v>
      </c>
      <c r="I302" s="181"/>
      <c r="J302" s="182">
        <f>ROUND(I302*H302,2)</f>
        <v>0</v>
      </c>
      <c r="K302" s="178" t="s">
        <v>140</v>
      </c>
      <c r="L302" s="41"/>
      <c r="M302" s="183" t="s">
        <v>19</v>
      </c>
      <c r="N302" s="184" t="s">
        <v>46</v>
      </c>
      <c r="O302" s="66"/>
      <c r="P302" s="185">
        <f>O302*H302</f>
        <v>0</v>
      </c>
      <c r="Q302" s="185">
        <v>1.218E-2</v>
      </c>
      <c r="R302" s="185">
        <f>Q302*H302</f>
        <v>1.218E-2</v>
      </c>
      <c r="S302" s="185">
        <v>0</v>
      </c>
      <c r="T302" s="186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87" t="s">
        <v>141</v>
      </c>
      <c r="AT302" s="187" t="s">
        <v>136</v>
      </c>
      <c r="AU302" s="187" t="s">
        <v>85</v>
      </c>
      <c r="AY302" s="19" t="s">
        <v>134</v>
      </c>
      <c r="BE302" s="188">
        <f>IF(N302="základní",J302,0)</f>
        <v>0</v>
      </c>
      <c r="BF302" s="188">
        <f>IF(N302="snížená",J302,0)</f>
        <v>0</v>
      </c>
      <c r="BG302" s="188">
        <f>IF(N302="zákl. přenesená",J302,0)</f>
        <v>0</v>
      </c>
      <c r="BH302" s="188">
        <f>IF(N302="sníž. přenesená",J302,0)</f>
        <v>0</v>
      </c>
      <c r="BI302" s="188">
        <f>IF(N302="nulová",J302,0)</f>
        <v>0</v>
      </c>
      <c r="BJ302" s="19" t="s">
        <v>83</v>
      </c>
      <c r="BK302" s="188">
        <f>ROUND(I302*H302,2)</f>
        <v>0</v>
      </c>
      <c r="BL302" s="19" t="s">
        <v>141</v>
      </c>
      <c r="BM302" s="187" t="s">
        <v>586</v>
      </c>
    </row>
    <row r="303" spans="1:65" s="2" customFormat="1">
      <c r="A303" s="36"/>
      <c r="B303" s="37"/>
      <c r="C303" s="38"/>
      <c r="D303" s="189" t="s">
        <v>143</v>
      </c>
      <c r="E303" s="38"/>
      <c r="F303" s="190" t="s">
        <v>587</v>
      </c>
      <c r="G303" s="38"/>
      <c r="H303" s="38"/>
      <c r="I303" s="191"/>
      <c r="J303" s="38"/>
      <c r="K303" s="38"/>
      <c r="L303" s="41"/>
      <c r="M303" s="192"/>
      <c r="N303" s="193"/>
      <c r="O303" s="66"/>
      <c r="P303" s="66"/>
      <c r="Q303" s="66"/>
      <c r="R303" s="66"/>
      <c r="S303" s="66"/>
      <c r="T303" s="67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9" t="s">
        <v>143</v>
      </c>
      <c r="AU303" s="19" t="s">
        <v>85</v>
      </c>
    </row>
    <row r="304" spans="1:65" s="2" customFormat="1">
      <c r="A304" s="36"/>
      <c r="B304" s="37"/>
      <c r="C304" s="38"/>
      <c r="D304" s="194" t="s">
        <v>145</v>
      </c>
      <c r="E304" s="38"/>
      <c r="F304" s="195" t="s">
        <v>588</v>
      </c>
      <c r="G304" s="38"/>
      <c r="H304" s="38"/>
      <c r="I304" s="191"/>
      <c r="J304" s="38"/>
      <c r="K304" s="38"/>
      <c r="L304" s="41"/>
      <c r="M304" s="192"/>
      <c r="N304" s="193"/>
      <c r="O304" s="66"/>
      <c r="P304" s="66"/>
      <c r="Q304" s="66"/>
      <c r="R304" s="66"/>
      <c r="S304" s="66"/>
      <c r="T304" s="67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9" t="s">
        <v>145</v>
      </c>
      <c r="AU304" s="19" t="s">
        <v>85</v>
      </c>
    </row>
    <row r="305" spans="1:65" s="2" customFormat="1" ht="16.5" customHeight="1">
      <c r="A305" s="36"/>
      <c r="B305" s="37"/>
      <c r="C305" s="231" t="s">
        <v>589</v>
      </c>
      <c r="D305" s="231" t="s">
        <v>437</v>
      </c>
      <c r="E305" s="232" t="s">
        <v>590</v>
      </c>
      <c r="F305" s="233" t="s">
        <v>591</v>
      </c>
      <c r="G305" s="234" t="s">
        <v>219</v>
      </c>
      <c r="H305" s="235">
        <v>1</v>
      </c>
      <c r="I305" s="236"/>
      <c r="J305" s="237">
        <f>ROUND(I305*H305,2)</f>
        <v>0</v>
      </c>
      <c r="K305" s="233" t="s">
        <v>140</v>
      </c>
      <c r="L305" s="238"/>
      <c r="M305" s="239" t="s">
        <v>19</v>
      </c>
      <c r="N305" s="240" t="s">
        <v>46</v>
      </c>
      <c r="O305" s="66"/>
      <c r="P305" s="185">
        <f>O305*H305</f>
        <v>0</v>
      </c>
      <c r="Q305" s="185">
        <v>0.58499999999999996</v>
      </c>
      <c r="R305" s="185">
        <f>Q305*H305</f>
        <v>0.58499999999999996</v>
      </c>
      <c r="S305" s="185">
        <v>0</v>
      </c>
      <c r="T305" s="186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87" t="s">
        <v>193</v>
      </c>
      <c r="AT305" s="187" t="s">
        <v>437</v>
      </c>
      <c r="AU305" s="187" t="s">
        <v>85</v>
      </c>
      <c r="AY305" s="19" t="s">
        <v>134</v>
      </c>
      <c r="BE305" s="188">
        <f>IF(N305="základní",J305,0)</f>
        <v>0</v>
      </c>
      <c r="BF305" s="188">
        <f>IF(N305="snížená",J305,0)</f>
        <v>0</v>
      </c>
      <c r="BG305" s="188">
        <f>IF(N305="zákl. přenesená",J305,0)</f>
        <v>0</v>
      </c>
      <c r="BH305" s="188">
        <f>IF(N305="sníž. přenesená",J305,0)</f>
        <v>0</v>
      </c>
      <c r="BI305" s="188">
        <f>IF(N305="nulová",J305,0)</f>
        <v>0</v>
      </c>
      <c r="BJ305" s="19" t="s">
        <v>83</v>
      </c>
      <c r="BK305" s="188">
        <f>ROUND(I305*H305,2)</f>
        <v>0</v>
      </c>
      <c r="BL305" s="19" t="s">
        <v>141</v>
      </c>
      <c r="BM305" s="187" t="s">
        <v>592</v>
      </c>
    </row>
    <row r="306" spans="1:65" s="2" customFormat="1">
      <c r="A306" s="36"/>
      <c r="B306" s="37"/>
      <c r="C306" s="38"/>
      <c r="D306" s="189" t="s">
        <v>143</v>
      </c>
      <c r="E306" s="38"/>
      <c r="F306" s="190" t="s">
        <v>591</v>
      </c>
      <c r="G306" s="38"/>
      <c r="H306" s="38"/>
      <c r="I306" s="191"/>
      <c r="J306" s="38"/>
      <c r="K306" s="38"/>
      <c r="L306" s="41"/>
      <c r="M306" s="192"/>
      <c r="N306" s="193"/>
      <c r="O306" s="66"/>
      <c r="P306" s="66"/>
      <c r="Q306" s="66"/>
      <c r="R306" s="66"/>
      <c r="S306" s="66"/>
      <c r="T306" s="67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T306" s="19" t="s">
        <v>143</v>
      </c>
      <c r="AU306" s="19" t="s">
        <v>85</v>
      </c>
    </row>
    <row r="307" spans="1:65" s="2" customFormat="1" ht="21.75" customHeight="1">
      <c r="A307" s="36"/>
      <c r="B307" s="37"/>
      <c r="C307" s="176" t="s">
        <v>593</v>
      </c>
      <c r="D307" s="176" t="s">
        <v>136</v>
      </c>
      <c r="E307" s="177" t="s">
        <v>594</v>
      </c>
      <c r="F307" s="178" t="s">
        <v>595</v>
      </c>
      <c r="G307" s="179" t="s">
        <v>219</v>
      </c>
      <c r="H307" s="180">
        <v>1</v>
      </c>
      <c r="I307" s="181"/>
      <c r="J307" s="182">
        <f>ROUND(I307*H307,2)</f>
        <v>0</v>
      </c>
      <c r="K307" s="178" t="s">
        <v>140</v>
      </c>
      <c r="L307" s="41"/>
      <c r="M307" s="183" t="s">
        <v>19</v>
      </c>
      <c r="N307" s="184" t="s">
        <v>46</v>
      </c>
      <c r="O307" s="66"/>
      <c r="P307" s="185">
        <f>O307*H307</f>
        <v>0</v>
      </c>
      <c r="Q307" s="185">
        <v>0.09</v>
      </c>
      <c r="R307" s="185">
        <f>Q307*H307</f>
        <v>0.09</v>
      </c>
      <c r="S307" s="185">
        <v>0</v>
      </c>
      <c r="T307" s="186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187" t="s">
        <v>141</v>
      </c>
      <c r="AT307" s="187" t="s">
        <v>136</v>
      </c>
      <c r="AU307" s="187" t="s">
        <v>85</v>
      </c>
      <c r="AY307" s="19" t="s">
        <v>134</v>
      </c>
      <c r="BE307" s="188">
        <f>IF(N307="základní",J307,0)</f>
        <v>0</v>
      </c>
      <c r="BF307" s="188">
        <f>IF(N307="snížená",J307,0)</f>
        <v>0</v>
      </c>
      <c r="BG307" s="188">
        <f>IF(N307="zákl. přenesená",J307,0)</f>
        <v>0</v>
      </c>
      <c r="BH307" s="188">
        <f>IF(N307="sníž. přenesená",J307,0)</f>
        <v>0</v>
      </c>
      <c r="BI307" s="188">
        <f>IF(N307="nulová",J307,0)</f>
        <v>0</v>
      </c>
      <c r="BJ307" s="19" t="s">
        <v>83</v>
      </c>
      <c r="BK307" s="188">
        <f>ROUND(I307*H307,2)</f>
        <v>0</v>
      </c>
      <c r="BL307" s="19" t="s">
        <v>141</v>
      </c>
      <c r="BM307" s="187" t="s">
        <v>596</v>
      </c>
    </row>
    <row r="308" spans="1:65" s="2" customFormat="1">
      <c r="A308" s="36"/>
      <c r="B308" s="37"/>
      <c r="C308" s="38"/>
      <c r="D308" s="189" t="s">
        <v>143</v>
      </c>
      <c r="E308" s="38"/>
      <c r="F308" s="190" t="s">
        <v>597</v>
      </c>
      <c r="G308" s="38"/>
      <c r="H308" s="38"/>
      <c r="I308" s="191"/>
      <c r="J308" s="38"/>
      <c r="K308" s="38"/>
      <c r="L308" s="41"/>
      <c r="M308" s="192"/>
      <c r="N308" s="193"/>
      <c r="O308" s="66"/>
      <c r="P308" s="66"/>
      <c r="Q308" s="66"/>
      <c r="R308" s="66"/>
      <c r="S308" s="66"/>
      <c r="T308" s="67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T308" s="19" t="s">
        <v>143</v>
      </c>
      <c r="AU308" s="19" t="s">
        <v>85</v>
      </c>
    </row>
    <row r="309" spans="1:65" s="2" customFormat="1">
      <c r="A309" s="36"/>
      <c r="B309" s="37"/>
      <c r="C309" s="38"/>
      <c r="D309" s="194" t="s">
        <v>145</v>
      </c>
      <c r="E309" s="38"/>
      <c r="F309" s="195" t="s">
        <v>598</v>
      </c>
      <c r="G309" s="38"/>
      <c r="H309" s="38"/>
      <c r="I309" s="191"/>
      <c r="J309" s="38"/>
      <c r="K309" s="38"/>
      <c r="L309" s="41"/>
      <c r="M309" s="192"/>
      <c r="N309" s="193"/>
      <c r="O309" s="66"/>
      <c r="P309" s="66"/>
      <c r="Q309" s="66"/>
      <c r="R309" s="66"/>
      <c r="S309" s="66"/>
      <c r="T309" s="67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T309" s="19" t="s">
        <v>145</v>
      </c>
      <c r="AU309" s="19" t="s">
        <v>85</v>
      </c>
    </row>
    <row r="310" spans="1:65" s="2" customFormat="1" ht="16.5" customHeight="1">
      <c r="A310" s="36"/>
      <c r="B310" s="37"/>
      <c r="C310" s="231" t="s">
        <v>599</v>
      </c>
      <c r="D310" s="231" t="s">
        <v>437</v>
      </c>
      <c r="E310" s="232" t="s">
        <v>600</v>
      </c>
      <c r="F310" s="233" t="s">
        <v>601</v>
      </c>
      <c r="G310" s="234" t="s">
        <v>219</v>
      </c>
      <c r="H310" s="235">
        <v>1</v>
      </c>
      <c r="I310" s="236"/>
      <c r="J310" s="237">
        <f>ROUND(I310*H310,2)</f>
        <v>0</v>
      </c>
      <c r="K310" s="233" t="s">
        <v>140</v>
      </c>
      <c r="L310" s="238"/>
      <c r="M310" s="239" t="s">
        <v>19</v>
      </c>
      <c r="N310" s="240" t="s">
        <v>46</v>
      </c>
      <c r="O310" s="66"/>
      <c r="P310" s="185">
        <f>O310*H310</f>
        <v>0</v>
      </c>
      <c r="Q310" s="185">
        <v>0.06</v>
      </c>
      <c r="R310" s="185">
        <f>Q310*H310</f>
        <v>0.06</v>
      </c>
      <c r="S310" s="185">
        <v>0</v>
      </c>
      <c r="T310" s="186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187" t="s">
        <v>193</v>
      </c>
      <c r="AT310" s="187" t="s">
        <v>437</v>
      </c>
      <c r="AU310" s="187" t="s">
        <v>85</v>
      </c>
      <c r="AY310" s="19" t="s">
        <v>134</v>
      </c>
      <c r="BE310" s="188">
        <f>IF(N310="základní",J310,0)</f>
        <v>0</v>
      </c>
      <c r="BF310" s="188">
        <f>IF(N310="snížená",J310,0)</f>
        <v>0</v>
      </c>
      <c r="BG310" s="188">
        <f>IF(N310="zákl. přenesená",J310,0)</f>
        <v>0</v>
      </c>
      <c r="BH310" s="188">
        <f>IF(N310="sníž. přenesená",J310,0)</f>
        <v>0</v>
      </c>
      <c r="BI310" s="188">
        <f>IF(N310="nulová",J310,0)</f>
        <v>0</v>
      </c>
      <c r="BJ310" s="19" t="s">
        <v>83</v>
      </c>
      <c r="BK310" s="188">
        <f>ROUND(I310*H310,2)</f>
        <v>0</v>
      </c>
      <c r="BL310" s="19" t="s">
        <v>141</v>
      </c>
      <c r="BM310" s="187" t="s">
        <v>602</v>
      </c>
    </row>
    <row r="311" spans="1:65" s="2" customFormat="1">
      <c r="A311" s="36"/>
      <c r="B311" s="37"/>
      <c r="C311" s="38"/>
      <c r="D311" s="189" t="s">
        <v>143</v>
      </c>
      <c r="E311" s="38"/>
      <c r="F311" s="190" t="s">
        <v>601</v>
      </c>
      <c r="G311" s="38"/>
      <c r="H311" s="38"/>
      <c r="I311" s="191"/>
      <c r="J311" s="38"/>
      <c r="K311" s="38"/>
      <c r="L311" s="41"/>
      <c r="M311" s="192"/>
      <c r="N311" s="193"/>
      <c r="O311" s="66"/>
      <c r="P311" s="66"/>
      <c r="Q311" s="66"/>
      <c r="R311" s="66"/>
      <c r="S311" s="66"/>
      <c r="T311" s="67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9" t="s">
        <v>143</v>
      </c>
      <c r="AU311" s="19" t="s">
        <v>85</v>
      </c>
    </row>
    <row r="312" spans="1:65" s="2" customFormat="1" ht="16.5" customHeight="1">
      <c r="A312" s="36"/>
      <c r="B312" s="37"/>
      <c r="C312" s="176" t="s">
        <v>603</v>
      </c>
      <c r="D312" s="176" t="s">
        <v>136</v>
      </c>
      <c r="E312" s="177" t="s">
        <v>604</v>
      </c>
      <c r="F312" s="178" t="s">
        <v>605</v>
      </c>
      <c r="G312" s="179" t="s">
        <v>606</v>
      </c>
      <c r="H312" s="180">
        <v>1</v>
      </c>
      <c r="I312" s="181"/>
      <c r="J312" s="182">
        <f>ROUND(I312*H312,2)</f>
        <v>0</v>
      </c>
      <c r="K312" s="178" t="s">
        <v>19</v>
      </c>
      <c r="L312" s="41"/>
      <c r="M312" s="183" t="s">
        <v>19</v>
      </c>
      <c r="N312" s="184" t="s">
        <v>46</v>
      </c>
      <c r="O312" s="66"/>
      <c r="P312" s="185">
        <f>O312*H312</f>
        <v>0</v>
      </c>
      <c r="Q312" s="185">
        <v>0</v>
      </c>
      <c r="R312" s="185">
        <f>Q312*H312</f>
        <v>0</v>
      </c>
      <c r="S312" s="185">
        <v>0</v>
      </c>
      <c r="T312" s="186">
        <f>S312*H312</f>
        <v>0</v>
      </c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R312" s="187" t="s">
        <v>141</v>
      </c>
      <c r="AT312" s="187" t="s">
        <v>136</v>
      </c>
      <c r="AU312" s="187" t="s">
        <v>85</v>
      </c>
      <c r="AY312" s="19" t="s">
        <v>134</v>
      </c>
      <c r="BE312" s="188">
        <f>IF(N312="základní",J312,0)</f>
        <v>0</v>
      </c>
      <c r="BF312" s="188">
        <f>IF(N312="snížená",J312,0)</f>
        <v>0</v>
      </c>
      <c r="BG312" s="188">
        <f>IF(N312="zákl. přenesená",J312,0)</f>
        <v>0</v>
      </c>
      <c r="BH312" s="188">
        <f>IF(N312="sníž. přenesená",J312,0)</f>
        <v>0</v>
      </c>
      <c r="BI312" s="188">
        <f>IF(N312="nulová",J312,0)</f>
        <v>0</v>
      </c>
      <c r="BJ312" s="19" t="s">
        <v>83</v>
      </c>
      <c r="BK312" s="188">
        <f>ROUND(I312*H312,2)</f>
        <v>0</v>
      </c>
      <c r="BL312" s="19" t="s">
        <v>141</v>
      </c>
      <c r="BM312" s="187" t="s">
        <v>607</v>
      </c>
    </row>
    <row r="313" spans="1:65" s="2" customFormat="1">
      <c r="A313" s="36"/>
      <c r="B313" s="37"/>
      <c r="C313" s="38"/>
      <c r="D313" s="189" t="s">
        <v>143</v>
      </c>
      <c r="E313" s="38"/>
      <c r="F313" s="190" t="s">
        <v>605</v>
      </c>
      <c r="G313" s="38"/>
      <c r="H313" s="38"/>
      <c r="I313" s="191"/>
      <c r="J313" s="38"/>
      <c r="K313" s="38"/>
      <c r="L313" s="41"/>
      <c r="M313" s="192"/>
      <c r="N313" s="193"/>
      <c r="O313" s="66"/>
      <c r="P313" s="66"/>
      <c r="Q313" s="66"/>
      <c r="R313" s="66"/>
      <c r="S313" s="66"/>
      <c r="T313" s="67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9" t="s">
        <v>143</v>
      </c>
      <c r="AU313" s="19" t="s">
        <v>85</v>
      </c>
    </row>
    <row r="314" spans="1:65" s="12" customFormat="1" ht="22.9" customHeight="1">
      <c r="B314" s="160"/>
      <c r="C314" s="161"/>
      <c r="D314" s="162" t="s">
        <v>74</v>
      </c>
      <c r="E314" s="174" t="s">
        <v>200</v>
      </c>
      <c r="F314" s="174" t="s">
        <v>201</v>
      </c>
      <c r="G314" s="161"/>
      <c r="H314" s="161"/>
      <c r="I314" s="164"/>
      <c r="J314" s="175">
        <f>BK314</f>
        <v>0</v>
      </c>
      <c r="K314" s="161"/>
      <c r="L314" s="166"/>
      <c r="M314" s="167"/>
      <c r="N314" s="168"/>
      <c r="O314" s="168"/>
      <c r="P314" s="169">
        <f>SUM(P315:P337)</f>
        <v>0</v>
      </c>
      <c r="Q314" s="168"/>
      <c r="R314" s="169">
        <f>SUM(R315:R337)</f>
        <v>0.6381692000000001</v>
      </c>
      <c r="S314" s="168"/>
      <c r="T314" s="170">
        <f>SUM(T315:T337)</f>
        <v>0</v>
      </c>
      <c r="AR314" s="171" t="s">
        <v>83</v>
      </c>
      <c r="AT314" s="172" t="s">
        <v>74</v>
      </c>
      <c r="AU314" s="172" t="s">
        <v>83</v>
      </c>
      <c r="AY314" s="171" t="s">
        <v>134</v>
      </c>
      <c r="BK314" s="173">
        <f>SUM(BK315:BK337)</f>
        <v>0</v>
      </c>
    </row>
    <row r="315" spans="1:65" s="2" customFormat="1" ht="16.5" customHeight="1">
      <c r="A315" s="36"/>
      <c r="B315" s="37"/>
      <c r="C315" s="176" t="s">
        <v>608</v>
      </c>
      <c r="D315" s="176" t="s">
        <v>136</v>
      </c>
      <c r="E315" s="177" t="s">
        <v>609</v>
      </c>
      <c r="F315" s="178" t="s">
        <v>610</v>
      </c>
      <c r="G315" s="179" t="s">
        <v>139</v>
      </c>
      <c r="H315" s="180">
        <v>3.3919999999999999</v>
      </c>
      <c r="I315" s="181"/>
      <c r="J315" s="182">
        <f>ROUND(I315*H315,2)</f>
        <v>0</v>
      </c>
      <c r="K315" s="178" t="s">
        <v>140</v>
      </c>
      <c r="L315" s="41"/>
      <c r="M315" s="183" t="s">
        <v>19</v>
      </c>
      <c r="N315" s="184" t="s">
        <v>46</v>
      </c>
      <c r="O315" s="66"/>
      <c r="P315" s="185">
        <f>O315*H315</f>
        <v>0</v>
      </c>
      <c r="Q315" s="185">
        <v>9.4350000000000003E-2</v>
      </c>
      <c r="R315" s="185">
        <f>Q315*H315</f>
        <v>0.32003520000000002</v>
      </c>
      <c r="S315" s="185">
        <v>0</v>
      </c>
      <c r="T315" s="186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87" t="s">
        <v>141</v>
      </c>
      <c r="AT315" s="187" t="s">
        <v>136</v>
      </c>
      <c r="AU315" s="187" t="s">
        <v>85</v>
      </c>
      <c r="AY315" s="19" t="s">
        <v>134</v>
      </c>
      <c r="BE315" s="188">
        <f>IF(N315="základní",J315,0)</f>
        <v>0</v>
      </c>
      <c r="BF315" s="188">
        <f>IF(N315="snížená",J315,0)</f>
        <v>0</v>
      </c>
      <c r="BG315" s="188">
        <f>IF(N315="zákl. přenesená",J315,0)</f>
        <v>0</v>
      </c>
      <c r="BH315" s="188">
        <f>IF(N315="sníž. přenesená",J315,0)</f>
        <v>0</v>
      </c>
      <c r="BI315" s="188">
        <f>IF(N315="nulová",J315,0)</f>
        <v>0</v>
      </c>
      <c r="BJ315" s="19" t="s">
        <v>83</v>
      </c>
      <c r="BK315" s="188">
        <f>ROUND(I315*H315,2)</f>
        <v>0</v>
      </c>
      <c r="BL315" s="19" t="s">
        <v>141</v>
      </c>
      <c r="BM315" s="187" t="s">
        <v>611</v>
      </c>
    </row>
    <row r="316" spans="1:65" s="2" customFormat="1" ht="19.5">
      <c r="A316" s="36"/>
      <c r="B316" s="37"/>
      <c r="C316" s="38"/>
      <c r="D316" s="189" t="s">
        <v>143</v>
      </c>
      <c r="E316" s="38"/>
      <c r="F316" s="190" t="s">
        <v>612</v>
      </c>
      <c r="G316" s="38"/>
      <c r="H316" s="38"/>
      <c r="I316" s="191"/>
      <c r="J316" s="38"/>
      <c r="K316" s="38"/>
      <c r="L316" s="41"/>
      <c r="M316" s="192"/>
      <c r="N316" s="193"/>
      <c r="O316" s="66"/>
      <c r="P316" s="66"/>
      <c r="Q316" s="66"/>
      <c r="R316" s="66"/>
      <c r="S316" s="66"/>
      <c r="T316" s="67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9" t="s">
        <v>143</v>
      </c>
      <c r="AU316" s="19" t="s">
        <v>85</v>
      </c>
    </row>
    <row r="317" spans="1:65" s="2" customFormat="1">
      <c r="A317" s="36"/>
      <c r="B317" s="37"/>
      <c r="C317" s="38"/>
      <c r="D317" s="194" t="s">
        <v>145</v>
      </c>
      <c r="E317" s="38"/>
      <c r="F317" s="195" t="s">
        <v>613</v>
      </c>
      <c r="G317" s="38"/>
      <c r="H317" s="38"/>
      <c r="I317" s="191"/>
      <c r="J317" s="38"/>
      <c r="K317" s="38"/>
      <c r="L317" s="41"/>
      <c r="M317" s="192"/>
      <c r="N317" s="193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145</v>
      </c>
      <c r="AU317" s="19" t="s">
        <v>85</v>
      </c>
    </row>
    <row r="318" spans="1:65" s="14" customFormat="1">
      <c r="B318" s="207"/>
      <c r="C318" s="208"/>
      <c r="D318" s="189" t="s">
        <v>147</v>
      </c>
      <c r="E318" s="209" t="s">
        <v>19</v>
      </c>
      <c r="F318" s="210" t="s">
        <v>614</v>
      </c>
      <c r="G318" s="208"/>
      <c r="H318" s="209" t="s">
        <v>19</v>
      </c>
      <c r="I318" s="211"/>
      <c r="J318" s="208"/>
      <c r="K318" s="208"/>
      <c r="L318" s="212"/>
      <c r="M318" s="213"/>
      <c r="N318" s="214"/>
      <c r="O318" s="214"/>
      <c r="P318" s="214"/>
      <c r="Q318" s="214"/>
      <c r="R318" s="214"/>
      <c r="S318" s="214"/>
      <c r="T318" s="215"/>
      <c r="AT318" s="216" t="s">
        <v>147</v>
      </c>
      <c r="AU318" s="216" t="s">
        <v>85</v>
      </c>
      <c r="AV318" s="14" t="s">
        <v>83</v>
      </c>
      <c r="AW318" s="14" t="s">
        <v>34</v>
      </c>
      <c r="AX318" s="14" t="s">
        <v>75</v>
      </c>
      <c r="AY318" s="216" t="s">
        <v>134</v>
      </c>
    </row>
    <row r="319" spans="1:65" s="13" customFormat="1">
      <c r="B319" s="196"/>
      <c r="C319" s="197"/>
      <c r="D319" s="189" t="s">
        <v>147</v>
      </c>
      <c r="E319" s="198" t="s">
        <v>19</v>
      </c>
      <c r="F319" s="199" t="s">
        <v>615</v>
      </c>
      <c r="G319" s="197"/>
      <c r="H319" s="200">
        <v>3.3919999999999999</v>
      </c>
      <c r="I319" s="201"/>
      <c r="J319" s="197"/>
      <c r="K319" s="197"/>
      <c r="L319" s="202"/>
      <c r="M319" s="203"/>
      <c r="N319" s="204"/>
      <c r="O319" s="204"/>
      <c r="P319" s="204"/>
      <c r="Q319" s="204"/>
      <c r="R319" s="204"/>
      <c r="S319" s="204"/>
      <c r="T319" s="205"/>
      <c r="AT319" s="206" t="s">
        <v>147</v>
      </c>
      <c r="AU319" s="206" t="s">
        <v>85</v>
      </c>
      <c r="AV319" s="13" t="s">
        <v>85</v>
      </c>
      <c r="AW319" s="13" t="s">
        <v>34</v>
      </c>
      <c r="AX319" s="13" t="s">
        <v>83</v>
      </c>
      <c r="AY319" s="206" t="s">
        <v>134</v>
      </c>
    </row>
    <row r="320" spans="1:65" s="2" customFormat="1" ht="16.5" customHeight="1">
      <c r="A320" s="36"/>
      <c r="B320" s="37"/>
      <c r="C320" s="176" t="s">
        <v>616</v>
      </c>
      <c r="D320" s="176" t="s">
        <v>136</v>
      </c>
      <c r="E320" s="177" t="s">
        <v>617</v>
      </c>
      <c r="F320" s="178" t="s">
        <v>618</v>
      </c>
      <c r="G320" s="179" t="s">
        <v>219</v>
      </c>
      <c r="H320" s="180">
        <v>1</v>
      </c>
      <c r="I320" s="181"/>
      <c r="J320" s="182">
        <f>ROUND(I320*H320,2)</f>
        <v>0</v>
      </c>
      <c r="K320" s="178" t="s">
        <v>140</v>
      </c>
      <c r="L320" s="41"/>
      <c r="M320" s="183" t="s">
        <v>19</v>
      </c>
      <c r="N320" s="184" t="s">
        <v>46</v>
      </c>
      <c r="O320" s="66"/>
      <c r="P320" s="185">
        <f>O320*H320</f>
        <v>0</v>
      </c>
      <c r="Q320" s="185">
        <v>6.8799999999999998E-3</v>
      </c>
      <c r="R320" s="185">
        <f>Q320*H320</f>
        <v>6.8799999999999998E-3</v>
      </c>
      <c r="S320" s="185">
        <v>0</v>
      </c>
      <c r="T320" s="186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87" t="s">
        <v>141</v>
      </c>
      <c r="AT320" s="187" t="s">
        <v>136</v>
      </c>
      <c r="AU320" s="187" t="s">
        <v>85</v>
      </c>
      <c r="AY320" s="19" t="s">
        <v>134</v>
      </c>
      <c r="BE320" s="188">
        <f>IF(N320="základní",J320,0)</f>
        <v>0</v>
      </c>
      <c r="BF320" s="188">
        <f>IF(N320="snížená",J320,0)</f>
        <v>0</v>
      </c>
      <c r="BG320" s="188">
        <f>IF(N320="zákl. přenesená",J320,0)</f>
        <v>0</v>
      </c>
      <c r="BH320" s="188">
        <f>IF(N320="sníž. přenesená",J320,0)</f>
        <v>0</v>
      </c>
      <c r="BI320" s="188">
        <f>IF(N320="nulová",J320,0)</f>
        <v>0</v>
      </c>
      <c r="BJ320" s="19" t="s">
        <v>83</v>
      </c>
      <c r="BK320" s="188">
        <f>ROUND(I320*H320,2)</f>
        <v>0</v>
      </c>
      <c r="BL320" s="19" t="s">
        <v>141</v>
      </c>
      <c r="BM320" s="187" t="s">
        <v>619</v>
      </c>
    </row>
    <row r="321" spans="1:65" s="2" customFormat="1">
      <c r="A321" s="36"/>
      <c r="B321" s="37"/>
      <c r="C321" s="38"/>
      <c r="D321" s="189" t="s">
        <v>143</v>
      </c>
      <c r="E321" s="38"/>
      <c r="F321" s="190" t="s">
        <v>620</v>
      </c>
      <c r="G321" s="38"/>
      <c r="H321" s="38"/>
      <c r="I321" s="191"/>
      <c r="J321" s="38"/>
      <c r="K321" s="38"/>
      <c r="L321" s="41"/>
      <c r="M321" s="192"/>
      <c r="N321" s="193"/>
      <c r="O321" s="66"/>
      <c r="P321" s="66"/>
      <c r="Q321" s="66"/>
      <c r="R321" s="66"/>
      <c r="S321" s="66"/>
      <c r="T321" s="67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9" t="s">
        <v>143</v>
      </c>
      <c r="AU321" s="19" t="s">
        <v>85</v>
      </c>
    </row>
    <row r="322" spans="1:65" s="2" customFormat="1">
      <c r="A322" s="36"/>
      <c r="B322" s="37"/>
      <c r="C322" s="38"/>
      <c r="D322" s="194" t="s">
        <v>145</v>
      </c>
      <c r="E322" s="38"/>
      <c r="F322" s="195" t="s">
        <v>621</v>
      </c>
      <c r="G322" s="38"/>
      <c r="H322" s="38"/>
      <c r="I322" s="191"/>
      <c r="J322" s="38"/>
      <c r="K322" s="38"/>
      <c r="L322" s="41"/>
      <c r="M322" s="192"/>
      <c r="N322" s="193"/>
      <c r="O322" s="66"/>
      <c r="P322" s="66"/>
      <c r="Q322" s="66"/>
      <c r="R322" s="66"/>
      <c r="S322" s="66"/>
      <c r="T322" s="67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9" t="s">
        <v>145</v>
      </c>
      <c r="AU322" s="19" t="s">
        <v>85</v>
      </c>
    </row>
    <row r="323" spans="1:65" s="2" customFormat="1" ht="16.5" customHeight="1">
      <c r="A323" s="36"/>
      <c r="B323" s="37"/>
      <c r="C323" s="231" t="s">
        <v>622</v>
      </c>
      <c r="D323" s="231" t="s">
        <v>437</v>
      </c>
      <c r="E323" s="232" t="s">
        <v>623</v>
      </c>
      <c r="F323" s="233" t="s">
        <v>624</v>
      </c>
      <c r="G323" s="234" t="s">
        <v>454</v>
      </c>
      <c r="H323" s="235">
        <v>123.533</v>
      </c>
      <c r="I323" s="236"/>
      <c r="J323" s="237">
        <f>ROUND(I323*H323,2)</f>
        <v>0</v>
      </c>
      <c r="K323" s="233" t="s">
        <v>197</v>
      </c>
      <c r="L323" s="238"/>
      <c r="M323" s="239" t="s">
        <v>19</v>
      </c>
      <c r="N323" s="240" t="s">
        <v>46</v>
      </c>
      <c r="O323" s="66"/>
      <c r="P323" s="185">
        <f>O323*H323</f>
        <v>0</v>
      </c>
      <c r="Q323" s="185">
        <v>1E-3</v>
      </c>
      <c r="R323" s="185">
        <f>Q323*H323</f>
        <v>0.123533</v>
      </c>
      <c r="S323" s="185">
        <v>0</v>
      </c>
      <c r="T323" s="186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187" t="s">
        <v>193</v>
      </c>
      <c r="AT323" s="187" t="s">
        <v>437</v>
      </c>
      <c r="AU323" s="187" t="s">
        <v>85</v>
      </c>
      <c r="AY323" s="19" t="s">
        <v>134</v>
      </c>
      <c r="BE323" s="188">
        <f>IF(N323="základní",J323,0)</f>
        <v>0</v>
      </c>
      <c r="BF323" s="188">
        <f>IF(N323="snížená",J323,0)</f>
        <v>0</v>
      </c>
      <c r="BG323" s="188">
        <f>IF(N323="zákl. přenesená",J323,0)</f>
        <v>0</v>
      </c>
      <c r="BH323" s="188">
        <f>IF(N323="sníž. přenesená",J323,0)</f>
        <v>0</v>
      </c>
      <c r="BI323" s="188">
        <f>IF(N323="nulová",J323,0)</f>
        <v>0</v>
      </c>
      <c r="BJ323" s="19" t="s">
        <v>83</v>
      </c>
      <c r="BK323" s="188">
        <f>ROUND(I323*H323,2)</f>
        <v>0</v>
      </c>
      <c r="BL323" s="19" t="s">
        <v>141</v>
      </c>
      <c r="BM323" s="187" t="s">
        <v>625</v>
      </c>
    </row>
    <row r="324" spans="1:65" s="2" customFormat="1">
      <c r="A324" s="36"/>
      <c r="B324" s="37"/>
      <c r="C324" s="38"/>
      <c r="D324" s="189" t="s">
        <v>143</v>
      </c>
      <c r="E324" s="38"/>
      <c r="F324" s="190" t="s">
        <v>624</v>
      </c>
      <c r="G324" s="38"/>
      <c r="H324" s="38"/>
      <c r="I324" s="191"/>
      <c r="J324" s="38"/>
      <c r="K324" s="38"/>
      <c r="L324" s="41"/>
      <c r="M324" s="192"/>
      <c r="N324" s="193"/>
      <c r="O324" s="66"/>
      <c r="P324" s="66"/>
      <c r="Q324" s="66"/>
      <c r="R324" s="66"/>
      <c r="S324" s="66"/>
      <c r="T324" s="67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T324" s="19" t="s">
        <v>143</v>
      </c>
      <c r="AU324" s="19" t="s">
        <v>85</v>
      </c>
    </row>
    <row r="325" spans="1:65" s="13" customFormat="1">
      <c r="B325" s="196"/>
      <c r="C325" s="197"/>
      <c r="D325" s="189" t="s">
        <v>147</v>
      </c>
      <c r="E325" s="197"/>
      <c r="F325" s="199" t="s">
        <v>626</v>
      </c>
      <c r="G325" s="197"/>
      <c r="H325" s="200">
        <v>123.533</v>
      </c>
      <c r="I325" s="201"/>
      <c r="J325" s="197"/>
      <c r="K325" s="197"/>
      <c r="L325" s="202"/>
      <c r="M325" s="203"/>
      <c r="N325" s="204"/>
      <c r="O325" s="204"/>
      <c r="P325" s="204"/>
      <c r="Q325" s="204"/>
      <c r="R325" s="204"/>
      <c r="S325" s="204"/>
      <c r="T325" s="205"/>
      <c r="AT325" s="206" t="s">
        <v>147</v>
      </c>
      <c r="AU325" s="206" t="s">
        <v>85</v>
      </c>
      <c r="AV325" s="13" t="s">
        <v>85</v>
      </c>
      <c r="AW325" s="13" t="s">
        <v>4</v>
      </c>
      <c r="AX325" s="13" t="s">
        <v>83</v>
      </c>
      <c r="AY325" s="206" t="s">
        <v>134</v>
      </c>
    </row>
    <row r="326" spans="1:65" s="2" customFormat="1" ht="21.75" customHeight="1">
      <c r="A326" s="36"/>
      <c r="B326" s="37"/>
      <c r="C326" s="176" t="s">
        <v>627</v>
      </c>
      <c r="D326" s="176" t="s">
        <v>136</v>
      </c>
      <c r="E326" s="177" t="s">
        <v>628</v>
      </c>
      <c r="F326" s="178" t="s">
        <v>629</v>
      </c>
      <c r="G326" s="179" t="s">
        <v>541</v>
      </c>
      <c r="H326" s="180">
        <v>4.2</v>
      </c>
      <c r="I326" s="181"/>
      <c r="J326" s="182">
        <f>ROUND(I326*H326,2)</f>
        <v>0</v>
      </c>
      <c r="K326" s="178" t="s">
        <v>140</v>
      </c>
      <c r="L326" s="41"/>
      <c r="M326" s="183" t="s">
        <v>19</v>
      </c>
      <c r="N326" s="184" t="s">
        <v>46</v>
      </c>
      <c r="O326" s="66"/>
      <c r="P326" s="185">
        <f>O326*H326</f>
        <v>0</v>
      </c>
      <c r="Q326" s="185">
        <v>1.2199999999999999E-3</v>
      </c>
      <c r="R326" s="185">
        <f>Q326*H326</f>
        <v>5.1240000000000001E-3</v>
      </c>
      <c r="S326" s="185">
        <v>0</v>
      </c>
      <c r="T326" s="186">
        <f>S326*H326</f>
        <v>0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R326" s="187" t="s">
        <v>141</v>
      </c>
      <c r="AT326" s="187" t="s">
        <v>136</v>
      </c>
      <c r="AU326" s="187" t="s">
        <v>85</v>
      </c>
      <c r="AY326" s="19" t="s">
        <v>134</v>
      </c>
      <c r="BE326" s="188">
        <f>IF(N326="základní",J326,0)</f>
        <v>0</v>
      </c>
      <c r="BF326" s="188">
        <f>IF(N326="snížená",J326,0)</f>
        <v>0</v>
      </c>
      <c r="BG326" s="188">
        <f>IF(N326="zákl. přenesená",J326,0)</f>
        <v>0</v>
      </c>
      <c r="BH326" s="188">
        <f>IF(N326="sníž. přenesená",J326,0)</f>
        <v>0</v>
      </c>
      <c r="BI326" s="188">
        <f>IF(N326="nulová",J326,0)</f>
        <v>0</v>
      </c>
      <c r="BJ326" s="19" t="s">
        <v>83</v>
      </c>
      <c r="BK326" s="188">
        <f>ROUND(I326*H326,2)</f>
        <v>0</v>
      </c>
      <c r="BL326" s="19" t="s">
        <v>141</v>
      </c>
      <c r="BM326" s="187" t="s">
        <v>630</v>
      </c>
    </row>
    <row r="327" spans="1:65" s="2" customFormat="1" ht="19.5">
      <c r="A327" s="36"/>
      <c r="B327" s="37"/>
      <c r="C327" s="38"/>
      <c r="D327" s="189" t="s">
        <v>143</v>
      </c>
      <c r="E327" s="38"/>
      <c r="F327" s="190" t="s">
        <v>631</v>
      </c>
      <c r="G327" s="38"/>
      <c r="H327" s="38"/>
      <c r="I327" s="191"/>
      <c r="J327" s="38"/>
      <c r="K327" s="38"/>
      <c r="L327" s="41"/>
      <c r="M327" s="192"/>
      <c r="N327" s="193"/>
      <c r="O327" s="66"/>
      <c r="P327" s="66"/>
      <c r="Q327" s="66"/>
      <c r="R327" s="66"/>
      <c r="S327" s="66"/>
      <c r="T327" s="67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T327" s="19" t="s">
        <v>143</v>
      </c>
      <c r="AU327" s="19" t="s">
        <v>85</v>
      </c>
    </row>
    <row r="328" spans="1:65" s="2" customFormat="1">
      <c r="A328" s="36"/>
      <c r="B328" s="37"/>
      <c r="C328" s="38"/>
      <c r="D328" s="194" t="s">
        <v>145</v>
      </c>
      <c r="E328" s="38"/>
      <c r="F328" s="195" t="s">
        <v>632</v>
      </c>
      <c r="G328" s="38"/>
      <c r="H328" s="38"/>
      <c r="I328" s="191"/>
      <c r="J328" s="38"/>
      <c r="K328" s="38"/>
      <c r="L328" s="41"/>
      <c r="M328" s="192"/>
      <c r="N328" s="193"/>
      <c r="O328" s="66"/>
      <c r="P328" s="66"/>
      <c r="Q328" s="66"/>
      <c r="R328" s="66"/>
      <c r="S328" s="66"/>
      <c r="T328" s="67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9" t="s">
        <v>145</v>
      </c>
      <c r="AU328" s="19" t="s">
        <v>85</v>
      </c>
    </row>
    <row r="329" spans="1:65" s="14" customFormat="1">
      <c r="B329" s="207"/>
      <c r="C329" s="208"/>
      <c r="D329" s="189" t="s">
        <v>147</v>
      </c>
      <c r="E329" s="209" t="s">
        <v>19</v>
      </c>
      <c r="F329" s="210" t="s">
        <v>494</v>
      </c>
      <c r="G329" s="208"/>
      <c r="H329" s="209" t="s">
        <v>19</v>
      </c>
      <c r="I329" s="211"/>
      <c r="J329" s="208"/>
      <c r="K329" s="208"/>
      <c r="L329" s="212"/>
      <c r="M329" s="213"/>
      <c r="N329" s="214"/>
      <c r="O329" s="214"/>
      <c r="P329" s="214"/>
      <c r="Q329" s="214"/>
      <c r="R329" s="214"/>
      <c r="S329" s="214"/>
      <c r="T329" s="215"/>
      <c r="AT329" s="216" t="s">
        <v>147</v>
      </c>
      <c r="AU329" s="216" t="s">
        <v>85</v>
      </c>
      <c r="AV329" s="14" t="s">
        <v>83</v>
      </c>
      <c r="AW329" s="14" t="s">
        <v>34</v>
      </c>
      <c r="AX329" s="14" t="s">
        <v>75</v>
      </c>
      <c r="AY329" s="216" t="s">
        <v>134</v>
      </c>
    </row>
    <row r="330" spans="1:65" s="13" customFormat="1">
      <c r="B330" s="196"/>
      <c r="C330" s="197"/>
      <c r="D330" s="189" t="s">
        <v>147</v>
      </c>
      <c r="E330" s="198" t="s">
        <v>19</v>
      </c>
      <c r="F330" s="199" t="s">
        <v>633</v>
      </c>
      <c r="G330" s="197"/>
      <c r="H330" s="200">
        <v>4.2</v>
      </c>
      <c r="I330" s="201"/>
      <c r="J330" s="197"/>
      <c r="K330" s="197"/>
      <c r="L330" s="202"/>
      <c r="M330" s="203"/>
      <c r="N330" s="204"/>
      <c r="O330" s="204"/>
      <c r="P330" s="204"/>
      <c r="Q330" s="204"/>
      <c r="R330" s="204"/>
      <c r="S330" s="204"/>
      <c r="T330" s="205"/>
      <c r="AT330" s="206" t="s">
        <v>147</v>
      </c>
      <c r="AU330" s="206" t="s">
        <v>85</v>
      </c>
      <c r="AV330" s="13" t="s">
        <v>85</v>
      </c>
      <c r="AW330" s="13" t="s">
        <v>34</v>
      </c>
      <c r="AX330" s="13" t="s">
        <v>83</v>
      </c>
      <c r="AY330" s="206" t="s">
        <v>134</v>
      </c>
    </row>
    <row r="331" spans="1:65" s="2" customFormat="1" ht="16.5" customHeight="1">
      <c r="A331" s="36"/>
      <c r="B331" s="37"/>
      <c r="C331" s="176" t="s">
        <v>634</v>
      </c>
      <c r="D331" s="176" t="s">
        <v>136</v>
      </c>
      <c r="E331" s="177" t="s">
        <v>635</v>
      </c>
      <c r="F331" s="178" t="s">
        <v>636</v>
      </c>
      <c r="G331" s="179" t="s">
        <v>219</v>
      </c>
      <c r="H331" s="180">
        <v>4</v>
      </c>
      <c r="I331" s="181"/>
      <c r="J331" s="182">
        <f>ROUND(I331*H331,2)</f>
        <v>0</v>
      </c>
      <c r="K331" s="178" t="s">
        <v>140</v>
      </c>
      <c r="L331" s="41"/>
      <c r="M331" s="183" t="s">
        <v>19</v>
      </c>
      <c r="N331" s="184" t="s">
        <v>46</v>
      </c>
      <c r="O331" s="66"/>
      <c r="P331" s="185">
        <f>O331*H331</f>
        <v>0</v>
      </c>
      <c r="Q331" s="185">
        <v>2.8080000000000001E-2</v>
      </c>
      <c r="R331" s="185">
        <f>Q331*H331</f>
        <v>0.11232</v>
      </c>
      <c r="S331" s="185">
        <v>0</v>
      </c>
      <c r="T331" s="186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87" t="s">
        <v>141</v>
      </c>
      <c r="AT331" s="187" t="s">
        <v>136</v>
      </c>
      <c r="AU331" s="187" t="s">
        <v>85</v>
      </c>
      <c r="AY331" s="19" t="s">
        <v>134</v>
      </c>
      <c r="BE331" s="188">
        <f>IF(N331="základní",J331,0)</f>
        <v>0</v>
      </c>
      <c r="BF331" s="188">
        <f>IF(N331="snížená",J331,0)</f>
        <v>0</v>
      </c>
      <c r="BG331" s="188">
        <f>IF(N331="zákl. přenesená",J331,0)</f>
        <v>0</v>
      </c>
      <c r="BH331" s="188">
        <f>IF(N331="sníž. přenesená",J331,0)</f>
        <v>0</v>
      </c>
      <c r="BI331" s="188">
        <f>IF(N331="nulová",J331,0)</f>
        <v>0</v>
      </c>
      <c r="BJ331" s="19" t="s">
        <v>83</v>
      </c>
      <c r="BK331" s="188">
        <f>ROUND(I331*H331,2)</f>
        <v>0</v>
      </c>
      <c r="BL331" s="19" t="s">
        <v>141</v>
      </c>
      <c r="BM331" s="187" t="s">
        <v>637</v>
      </c>
    </row>
    <row r="332" spans="1:65" s="2" customFormat="1" ht="19.5">
      <c r="A332" s="36"/>
      <c r="B332" s="37"/>
      <c r="C332" s="38"/>
      <c r="D332" s="189" t="s">
        <v>143</v>
      </c>
      <c r="E332" s="38"/>
      <c r="F332" s="190" t="s">
        <v>638</v>
      </c>
      <c r="G332" s="38"/>
      <c r="H332" s="38"/>
      <c r="I332" s="191"/>
      <c r="J332" s="38"/>
      <c r="K332" s="38"/>
      <c r="L332" s="41"/>
      <c r="M332" s="192"/>
      <c r="N332" s="193"/>
      <c r="O332" s="66"/>
      <c r="P332" s="66"/>
      <c r="Q332" s="66"/>
      <c r="R332" s="66"/>
      <c r="S332" s="66"/>
      <c r="T332" s="67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9" t="s">
        <v>143</v>
      </c>
      <c r="AU332" s="19" t="s">
        <v>85</v>
      </c>
    </row>
    <row r="333" spans="1:65" s="2" customFormat="1">
      <c r="A333" s="36"/>
      <c r="B333" s="37"/>
      <c r="C333" s="38"/>
      <c r="D333" s="194" t="s">
        <v>145</v>
      </c>
      <c r="E333" s="38"/>
      <c r="F333" s="195" t="s">
        <v>639</v>
      </c>
      <c r="G333" s="38"/>
      <c r="H333" s="38"/>
      <c r="I333" s="191"/>
      <c r="J333" s="38"/>
      <c r="K333" s="38"/>
      <c r="L333" s="41"/>
      <c r="M333" s="192"/>
      <c r="N333" s="193"/>
      <c r="O333" s="66"/>
      <c r="P333" s="66"/>
      <c r="Q333" s="66"/>
      <c r="R333" s="66"/>
      <c r="S333" s="66"/>
      <c r="T333" s="67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T333" s="19" t="s">
        <v>145</v>
      </c>
      <c r="AU333" s="19" t="s">
        <v>85</v>
      </c>
    </row>
    <row r="334" spans="1:65" s="2" customFormat="1" ht="16.5" customHeight="1">
      <c r="A334" s="36"/>
      <c r="B334" s="37"/>
      <c r="C334" s="231" t="s">
        <v>640</v>
      </c>
      <c r="D334" s="231" t="s">
        <v>437</v>
      </c>
      <c r="E334" s="232" t="s">
        <v>641</v>
      </c>
      <c r="F334" s="233" t="s">
        <v>642</v>
      </c>
      <c r="G334" s="234" t="s">
        <v>454</v>
      </c>
      <c r="H334" s="235">
        <v>70.277000000000001</v>
      </c>
      <c r="I334" s="236"/>
      <c r="J334" s="237">
        <f>ROUND(I334*H334,2)</f>
        <v>0</v>
      </c>
      <c r="K334" s="233" t="s">
        <v>197</v>
      </c>
      <c r="L334" s="238"/>
      <c r="M334" s="239" t="s">
        <v>19</v>
      </c>
      <c r="N334" s="240" t="s">
        <v>46</v>
      </c>
      <c r="O334" s="66"/>
      <c r="P334" s="185">
        <f>O334*H334</f>
        <v>0</v>
      </c>
      <c r="Q334" s="185">
        <v>1E-3</v>
      </c>
      <c r="R334" s="185">
        <f>Q334*H334</f>
        <v>7.0277000000000006E-2</v>
      </c>
      <c r="S334" s="185">
        <v>0</v>
      </c>
      <c r="T334" s="186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187" t="s">
        <v>193</v>
      </c>
      <c r="AT334" s="187" t="s">
        <v>437</v>
      </c>
      <c r="AU334" s="187" t="s">
        <v>85</v>
      </c>
      <c r="AY334" s="19" t="s">
        <v>134</v>
      </c>
      <c r="BE334" s="188">
        <f>IF(N334="základní",J334,0)</f>
        <v>0</v>
      </c>
      <c r="BF334" s="188">
        <f>IF(N334="snížená",J334,0)</f>
        <v>0</v>
      </c>
      <c r="BG334" s="188">
        <f>IF(N334="zákl. přenesená",J334,0)</f>
        <v>0</v>
      </c>
      <c r="BH334" s="188">
        <f>IF(N334="sníž. přenesená",J334,0)</f>
        <v>0</v>
      </c>
      <c r="BI334" s="188">
        <f>IF(N334="nulová",J334,0)</f>
        <v>0</v>
      </c>
      <c r="BJ334" s="19" t="s">
        <v>83</v>
      </c>
      <c r="BK334" s="188">
        <f>ROUND(I334*H334,2)</f>
        <v>0</v>
      </c>
      <c r="BL334" s="19" t="s">
        <v>141</v>
      </c>
      <c r="BM334" s="187" t="s">
        <v>643</v>
      </c>
    </row>
    <row r="335" spans="1:65" s="2" customFormat="1">
      <c r="A335" s="36"/>
      <c r="B335" s="37"/>
      <c r="C335" s="38"/>
      <c r="D335" s="189" t="s">
        <v>143</v>
      </c>
      <c r="E335" s="38"/>
      <c r="F335" s="190" t="s">
        <v>642</v>
      </c>
      <c r="G335" s="38"/>
      <c r="H335" s="38"/>
      <c r="I335" s="191"/>
      <c r="J335" s="38"/>
      <c r="K335" s="38"/>
      <c r="L335" s="41"/>
      <c r="M335" s="192"/>
      <c r="N335" s="193"/>
      <c r="O335" s="66"/>
      <c r="P335" s="66"/>
      <c r="Q335" s="66"/>
      <c r="R335" s="66"/>
      <c r="S335" s="66"/>
      <c r="T335" s="67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T335" s="19" t="s">
        <v>143</v>
      </c>
      <c r="AU335" s="19" t="s">
        <v>85</v>
      </c>
    </row>
    <row r="336" spans="1:65" s="13" customFormat="1">
      <c r="B336" s="196"/>
      <c r="C336" s="197"/>
      <c r="D336" s="189" t="s">
        <v>147</v>
      </c>
      <c r="E336" s="198" t="s">
        <v>19</v>
      </c>
      <c r="F336" s="199" t="s">
        <v>644</v>
      </c>
      <c r="G336" s="197"/>
      <c r="H336" s="200">
        <v>61.11</v>
      </c>
      <c r="I336" s="201"/>
      <c r="J336" s="197"/>
      <c r="K336" s="197"/>
      <c r="L336" s="202"/>
      <c r="M336" s="203"/>
      <c r="N336" s="204"/>
      <c r="O336" s="204"/>
      <c r="P336" s="204"/>
      <c r="Q336" s="204"/>
      <c r="R336" s="204"/>
      <c r="S336" s="204"/>
      <c r="T336" s="205"/>
      <c r="AT336" s="206" t="s">
        <v>147</v>
      </c>
      <c r="AU336" s="206" t="s">
        <v>85</v>
      </c>
      <c r="AV336" s="13" t="s">
        <v>85</v>
      </c>
      <c r="AW336" s="13" t="s">
        <v>34</v>
      </c>
      <c r="AX336" s="13" t="s">
        <v>83</v>
      </c>
      <c r="AY336" s="206" t="s">
        <v>134</v>
      </c>
    </row>
    <row r="337" spans="1:65" s="13" customFormat="1">
      <c r="B337" s="196"/>
      <c r="C337" s="197"/>
      <c r="D337" s="189" t="s">
        <v>147</v>
      </c>
      <c r="E337" s="197"/>
      <c r="F337" s="199" t="s">
        <v>645</v>
      </c>
      <c r="G337" s="197"/>
      <c r="H337" s="200">
        <v>70.277000000000001</v>
      </c>
      <c r="I337" s="201"/>
      <c r="J337" s="197"/>
      <c r="K337" s="197"/>
      <c r="L337" s="202"/>
      <c r="M337" s="203"/>
      <c r="N337" s="204"/>
      <c r="O337" s="204"/>
      <c r="P337" s="204"/>
      <c r="Q337" s="204"/>
      <c r="R337" s="204"/>
      <c r="S337" s="204"/>
      <c r="T337" s="205"/>
      <c r="AT337" s="206" t="s">
        <v>147</v>
      </c>
      <c r="AU337" s="206" t="s">
        <v>85</v>
      </c>
      <c r="AV337" s="13" t="s">
        <v>85</v>
      </c>
      <c r="AW337" s="13" t="s">
        <v>4</v>
      </c>
      <c r="AX337" s="13" t="s">
        <v>83</v>
      </c>
      <c r="AY337" s="206" t="s">
        <v>134</v>
      </c>
    </row>
    <row r="338" spans="1:65" s="12" customFormat="1" ht="22.9" customHeight="1">
      <c r="B338" s="160"/>
      <c r="C338" s="161"/>
      <c r="D338" s="162" t="s">
        <v>74</v>
      </c>
      <c r="E338" s="174" t="s">
        <v>646</v>
      </c>
      <c r="F338" s="174" t="s">
        <v>647</v>
      </c>
      <c r="G338" s="161"/>
      <c r="H338" s="161"/>
      <c r="I338" s="164"/>
      <c r="J338" s="175">
        <f>BK338</f>
        <v>0</v>
      </c>
      <c r="K338" s="161"/>
      <c r="L338" s="166"/>
      <c r="M338" s="167"/>
      <c r="N338" s="168"/>
      <c r="O338" s="168"/>
      <c r="P338" s="169">
        <f>SUM(P339:P341)</f>
        <v>0</v>
      </c>
      <c r="Q338" s="168"/>
      <c r="R338" s="169">
        <f>SUM(R339:R341)</f>
        <v>0</v>
      </c>
      <c r="S338" s="168"/>
      <c r="T338" s="170">
        <f>SUM(T339:T341)</f>
        <v>0</v>
      </c>
      <c r="AR338" s="171" t="s">
        <v>83</v>
      </c>
      <c r="AT338" s="172" t="s">
        <v>74</v>
      </c>
      <c r="AU338" s="172" t="s">
        <v>83</v>
      </c>
      <c r="AY338" s="171" t="s">
        <v>134</v>
      </c>
      <c r="BK338" s="173">
        <f>SUM(BK339:BK341)</f>
        <v>0</v>
      </c>
    </row>
    <row r="339" spans="1:65" s="2" customFormat="1" ht="16.5" customHeight="1">
      <c r="A339" s="36"/>
      <c r="B339" s="37"/>
      <c r="C339" s="176" t="s">
        <v>648</v>
      </c>
      <c r="D339" s="176" t="s">
        <v>136</v>
      </c>
      <c r="E339" s="177" t="s">
        <v>649</v>
      </c>
      <c r="F339" s="178" t="s">
        <v>650</v>
      </c>
      <c r="G339" s="179" t="s">
        <v>196</v>
      </c>
      <c r="H339" s="180">
        <v>26.931999999999999</v>
      </c>
      <c r="I339" s="181"/>
      <c r="J339" s="182">
        <f>ROUND(I339*H339,2)</f>
        <v>0</v>
      </c>
      <c r="K339" s="178" t="s">
        <v>140</v>
      </c>
      <c r="L339" s="41"/>
      <c r="M339" s="183" t="s">
        <v>19</v>
      </c>
      <c r="N339" s="184" t="s">
        <v>46</v>
      </c>
      <c r="O339" s="66"/>
      <c r="P339" s="185">
        <f>O339*H339</f>
        <v>0</v>
      </c>
      <c r="Q339" s="185">
        <v>0</v>
      </c>
      <c r="R339" s="185">
        <f>Q339*H339</f>
        <v>0</v>
      </c>
      <c r="S339" s="185">
        <v>0</v>
      </c>
      <c r="T339" s="186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87" t="s">
        <v>141</v>
      </c>
      <c r="AT339" s="187" t="s">
        <v>136</v>
      </c>
      <c r="AU339" s="187" t="s">
        <v>85</v>
      </c>
      <c r="AY339" s="19" t="s">
        <v>134</v>
      </c>
      <c r="BE339" s="188">
        <f>IF(N339="základní",J339,0)</f>
        <v>0</v>
      </c>
      <c r="BF339" s="188">
        <f>IF(N339="snížená",J339,0)</f>
        <v>0</v>
      </c>
      <c r="BG339" s="188">
        <f>IF(N339="zákl. přenesená",J339,0)</f>
        <v>0</v>
      </c>
      <c r="BH339" s="188">
        <f>IF(N339="sníž. přenesená",J339,0)</f>
        <v>0</v>
      </c>
      <c r="BI339" s="188">
        <f>IF(N339="nulová",J339,0)</f>
        <v>0</v>
      </c>
      <c r="BJ339" s="19" t="s">
        <v>83</v>
      </c>
      <c r="BK339" s="188">
        <f>ROUND(I339*H339,2)</f>
        <v>0</v>
      </c>
      <c r="BL339" s="19" t="s">
        <v>141</v>
      </c>
      <c r="BM339" s="187" t="s">
        <v>651</v>
      </c>
    </row>
    <row r="340" spans="1:65" s="2" customFormat="1">
      <c r="A340" s="36"/>
      <c r="B340" s="37"/>
      <c r="C340" s="38"/>
      <c r="D340" s="189" t="s">
        <v>143</v>
      </c>
      <c r="E340" s="38"/>
      <c r="F340" s="190" t="s">
        <v>652</v>
      </c>
      <c r="G340" s="38"/>
      <c r="H340" s="38"/>
      <c r="I340" s="191"/>
      <c r="J340" s="38"/>
      <c r="K340" s="38"/>
      <c r="L340" s="41"/>
      <c r="M340" s="192"/>
      <c r="N340" s="193"/>
      <c r="O340" s="66"/>
      <c r="P340" s="66"/>
      <c r="Q340" s="66"/>
      <c r="R340" s="66"/>
      <c r="S340" s="66"/>
      <c r="T340" s="67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9" t="s">
        <v>143</v>
      </c>
      <c r="AU340" s="19" t="s">
        <v>85</v>
      </c>
    </row>
    <row r="341" spans="1:65" s="2" customFormat="1">
      <c r="A341" s="36"/>
      <c r="B341" s="37"/>
      <c r="C341" s="38"/>
      <c r="D341" s="194" t="s">
        <v>145</v>
      </c>
      <c r="E341" s="38"/>
      <c r="F341" s="195" t="s">
        <v>653</v>
      </c>
      <c r="G341" s="38"/>
      <c r="H341" s="38"/>
      <c r="I341" s="191"/>
      <c r="J341" s="38"/>
      <c r="K341" s="38"/>
      <c r="L341" s="41"/>
      <c r="M341" s="242"/>
      <c r="N341" s="243"/>
      <c r="O341" s="244"/>
      <c r="P341" s="244"/>
      <c r="Q341" s="244"/>
      <c r="R341" s="244"/>
      <c r="S341" s="244"/>
      <c r="T341" s="245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T341" s="19" t="s">
        <v>145</v>
      </c>
      <c r="AU341" s="19" t="s">
        <v>85</v>
      </c>
    </row>
    <row r="342" spans="1:65" s="2" customFormat="1" ht="6.95" customHeight="1">
      <c r="A342" s="36"/>
      <c r="B342" s="49"/>
      <c r="C342" s="50"/>
      <c r="D342" s="50"/>
      <c r="E342" s="50"/>
      <c r="F342" s="50"/>
      <c r="G342" s="50"/>
      <c r="H342" s="50"/>
      <c r="I342" s="50"/>
      <c r="J342" s="50"/>
      <c r="K342" s="50"/>
      <c r="L342" s="41"/>
      <c r="M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</row>
  </sheetData>
  <sheetProtection algorithmName="SHA-512" hashValue="YGJvFYV5H3oI37PBDFCuqZysXihU8aCgye7Bm+moFBYQ3r4GUpUuNdOw5RrTB/s+/+YMbLJ4Uzw9iichr3MiGA==" saltValue="3b7x7ai3/LQHHKkV2WUxpz+YubkSI17szHZk2bHuGHRWe7Wz8RY2FZNhjsYlVnynzfLjCaZLNqmsIcgbxQMovA==" spinCount="100000" sheet="1" objects="1" scenarios="1" formatColumns="0" formatRows="0" autoFilter="0"/>
  <autoFilter ref="C86:K341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2" r:id="rId1"/>
    <hyperlink ref="F96" r:id="rId2"/>
    <hyperlink ref="F99" r:id="rId3"/>
    <hyperlink ref="F107" r:id="rId4"/>
    <hyperlink ref="F117" r:id="rId5"/>
    <hyperlink ref="F127" r:id="rId6"/>
    <hyperlink ref="F136" r:id="rId7"/>
    <hyperlink ref="F145" r:id="rId8"/>
    <hyperlink ref="F150" r:id="rId9"/>
    <hyperlink ref="F153" r:id="rId10"/>
    <hyperlink ref="F162" r:id="rId11"/>
    <hyperlink ref="F169" r:id="rId12"/>
    <hyperlink ref="F174" r:id="rId13"/>
    <hyperlink ref="F178" r:id="rId14"/>
    <hyperlink ref="F182" r:id="rId15"/>
    <hyperlink ref="F185" r:id="rId16"/>
    <hyperlink ref="F189" r:id="rId17"/>
    <hyperlink ref="F193" r:id="rId18"/>
    <hyperlink ref="F204" r:id="rId19"/>
    <hyperlink ref="F212" r:id="rId20"/>
    <hyperlink ref="F217" r:id="rId21"/>
    <hyperlink ref="F226" r:id="rId22"/>
    <hyperlink ref="F231" r:id="rId23"/>
    <hyperlink ref="F237" r:id="rId24"/>
    <hyperlink ref="F247" r:id="rId25"/>
    <hyperlink ref="F256" r:id="rId26"/>
    <hyperlink ref="F261" r:id="rId27"/>
    <hyperlink ref="F264" r:id="rId28"/>
    <hyperlink ref="F270" r:id="rId29"/>
    <hyperlink ref="F275" r:id="rId30"/>
    <hyperlink ref="F281" r:id="rId31"/>
    <hyperlink ref="F288" r:id="rId32"/>
    <hyperlink ref="F291" r:id="rId33"/>
    <hyperlink ref="F294" r:id="rId34"/>
    <hyperlink ref="F299" r:id="rId35"/>
    <hyperlink ref="F304" r:id="rId36"/>
    <hyperlink ref="F309" r:id="rId37"/>
    <hyperlink ref="F317" r:id="rId38"/>
    <hyperlink ref="F322" r:id="rId39"/>
    <hyperlink ref="F328" r:id="rId40"/>
    <hyperlink ref="F333" r:id="rId41"/>
    <hyperlink ref="F341" r:id="rId42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91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654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ROUND(J86,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ROUND((SUM(BE86:BE264)),  2)</f>
        <v>0</v>
      </c>
      <c r="G33" s="36"/>
      <c r="H33" s="36"/>
      <c r="I33" s="121">
        <v>0.21</v>
      </c>
      <c r="J33" s="120">
        <f>ROUND(((SUM(BE86:BE264))*I33),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ROUND((SUM(BF86:BF264)),  2)</f>
        <v>0</v>
      </c>
      <c r="G34" s="36"/>
      <c r="H34" s="36"/>
      <c r="I34" s="121">
        <v>0.12</v>
      </c>
      <c r="J34" s="120">
        <f>ROUND(((SUM(BF86:BF264))*I34),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ROUND((SUM(BG86:BG264)),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ROUND((SUM(BH86:BH264)),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ROUND((SUM(BI86:BI264)),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03 - SO 03 Zpevnění břehů rybníka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J86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J87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J88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306</v>
      </c>
      <c r="E62" s="146"/>
      <c r="F62" s="146"/>
      <c r="G62" s="146"/>
      <c r="H62" s="146"/>
      <c r="I62" s="146"/>
      <c r="J62" s="147">
        <f>J185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307</v>
      </c>
      <c r="E63" s="146"/>
      <c r="F63" s="146"/>
      <c r="G63" s="146"/>
      <c r="H63" s="146"/>
      <c r="I63" s="146"/>
      <c r="J63" s="147">
        <f>J198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308</v>
      </c>
      <c r="E64" s="146"/>
      <c r="F64" s="146"/>
      <c r="G64" s="146"/>
      <c r="H64" s="146"/>
      <c r="I64" s="146"/>
      <c r="J64" s="147">
        <f>J227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117</v>
      </c>
      <c r="E65" s="146"/>
      <c r="F65" s="146"/>
      <c r="G65" s="146"/>
      <c r="H65" s="146"/>
      <c r="I65" s="146"/>
      <c r="J65" s="147">
        <f>J248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310</v>
      </c>
      <c r="E66" s="146"/>
      <c r="F66" s="146"/>
      <c r="G66" s="146"/>
      <c r="H66" s="146"/>
      <c r="I66" s="146"/>
      <c r="J66" s="147">
        <f>J261</f>
        <v>0</v>
      </c>
      <c r="K66" s="144"/>
      <c r="L66" s="148"/>
    </row>
    <row r="67" spans="1:31" s="2" customFormat="1" ht="21.75" customHeight="1">
      <c r="A67" s="36"/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108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pans="1:31" s="2" customFormat="1" ht="6.95" customHeight="1">
      <c r="A68" s="36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72" spans="1:31" s="2" customFormat="1" ht="6.95" customHeight="1">
      <c r="A72" s="36"/>
      <c r="B72" s="51"/>
      <c r="C72" s="52"/>
      <c r="D72" s="52"/>
      <c r="E72" s="52"/>
      <c r="F72" s="52"/>
      <c r="G72" s="52"/>
      <c r="H72" s="52"/>
      <c r="I72" s="52"/>
      <c r="J72" s="52"/>
      <c r="K72" s="52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24.95" customHeight="1">
      <c r="A73" s="36"/>
      <c r="B73" s="37"/>
      <c r="C73" s="25" t="s">
        <v>119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16</v>
      </c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75" t="str">
        <f>E7</f>
        <v>Lázeňský rybník,Mozartova ulice</v>
      </c>
      <c r="F76" s="376"/>
      <c r="G76" s="376"/>
      <c r="H76" s="376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109</v>
      </c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6.5" customHeight="1">
      <c r="A78" s="36"/>
      <c r="B78" s="37"/>
      <c r="C78" s="38"/>
      <c r="D78" s="38"/>
      <c r="E78" s="363" t="str">
        <f>E9</f>
        <v>03 - SO 03 Zpevnění břehů rybníka</v>
      </c>
      <c r="F78" s="374"/>
      <c r="G78" s="374"/>
      <c r="H78" s="374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21</v>
      </c>
      <c r="D80" s="38"/>
      <c r="E80" s="38"/>
      <c r="F80" s="29" t="str">
        <f>F12</f>
        <v>Karlovy Vary</v>
      </c>
      <c r="G80" s="38"/>
      <c r="H80" s="38"/>
      <c r="I80" s="31" t="s">
        <v>23</v>
      </c>
      <c r="J80" s="61" t="str">
        <f>IF(J12="","",J12)</f>
        <v>21. 11. 2024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40.15" customHeight="1">
      <c r="A82" s="36"/>
      <c r="B82" s="37"/>
      <c r="C82" s="31" t="s">
        <v>25</v>
      </c>
      <c r="D82" s="38"/>
      <c r="E82" s="38"/>
      <c r="F82" s="29" t="str">
        <f>E15</f>
        <v>Statutární město Karlovy Vary,Moskevská 2035/21,K.</v>
      </c>
      <c r="G82" s="38"/>
      <c r="H82" s="38"/>
      <c r="I82" s="31" t="s">
        <v>31</v>
      </c>
      <c r="J82" s="34" t="str">
        <f>E21</f>
        <v xml:space="preserve">Ing.Jan Šinták-I.P.R.E.,Kolová 2,362 14 </v>
      </c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25.7" customHeight="1">
      <c r="A83" s="36"/>
      <c r="B83" s="37"/>
      <c r="C83" s="31" t="s">
        <v>29</v>
      </c>
      <c r="D83" s="38"/>
      <c r="E83" s="38"/>
      <c r="F83" s="29" t="str">
        <f>IF(E18="","",E18)</f>
        <v>Vyplň údaj</v>
      </c>
      <c r="G83" s="38"/>
      <c r="H83" s="38"/>
      <c r="I83" s="31" t="s">
        <v>35</v>
      </c>
      <c r="J83" s="34" t="str">
        <f>E24</f>
        <v>Ing.Jana Handšuhová Smutná</v>
      </c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0.3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11" customFormat="1" ht="29.25" customHeight="1">
      <c r="A85" s="149"/>
      <c r="B85" s="150"/>
      <c r="C85" s="151" t="s">
        <v>120</v>
      </c>
      <c r="D85" s="152" t="s">
        <v>60</v>
      </c>
      <c r="E85" s="152" t="s">
        <v>56</v>
      </c>
      <c r="F85" s="152" t="s">
        <v>57</v>
      </c>
      <c r="G85" s="152" t="s">
        <v>121</v>
      </c>
      <c r="H85" s="152" t="s">
        <v>122</v>
      </c>
      <c r="I85" s="152" t="s">
        <v>123</v>
      </c>
      <c r="J85" s="152" t="s">
        <v>113</v>
      </c>
      <c r="K85" s="153" t="s">
        <v>124</v>
      </c>
      <c r="L85" s="154"/>
      <c r="M85" s="70" t="s">
        <v>19</v>
      </c>
      <c r="N85" s="71" t="s">
        <v>45</v>
      </c>
      <c r="O85" s="71" t="s">
        <v>125</v>
      </c>
      <c r="P85" s="71" t="s">
        <v>126</v>
      </c>
      <c r="Q85" s="71" t="s">
        <v>127</v>
      </c>
      <c r="R85" s="71" t="s">
        <v>128</v>
      </c>
      <c r="S85" s="71" t="s">
        <v>129</v>
      </c>
      <c r="T85" s="72" t="s">
        <v>130</v>
      </c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</row>
    <row r="86" spans="1:65" s="2" customFormat="1" ht="22.9" customHeight="1">
      <c r="A86" s="36"/>
      <c r="B86" s="37"/>
      <c r="C86" s="77" t="s">
        <v>131</v>
      </c>
      <c r="D86" s="38"/>
      <c r="E86" s="38"/>
      <c r="F86" s="38"/>
      <c r="G86" s="38"/>
      <c r="H86" s="38"/>
      <c r="I86" s="38"/>
      <c r="J86" s="155">
        <f>BK86</f>
        <v>0</v>
      </c>
      <c r="K86" s="38"/>
      <c r="L86" s="41"/>
      <c r="M86" s="73"/>
      <c r="N86" s="156"/>
      <c r="O86" s="74"/>
      <c r="P86" s="157">
        <f>P87</f>
        <v>0</v>
      </c>
      <c r="Q86" s="74"/>
      <c r="R86" s="157">
        <f>R87</f>
        <v>296.37887812000002</v>
      </c>
      <c r="S86" s="74"/>
      <c r="T86" s="158">
        <f>T87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74</v>
      </c>
      <c r="AU86" s="19" t="s">
        <v>114</v>
      </c>
      <c r="BK86" s="159">
        <f>BK87</f>
        <v>0</v>
      </c>
    </row>
    <row r="87" spans="1:65" s="12" customFormat="1" ht="25.9" customHeight="1">
      <c r="B87" s="160"/>
      <c r="C87" s="161"/>
      <c r="D87" s="162" t="s">
        <v>74</v>
      </c>
      <c r="E87" s="163" t="s">
        <v>132</v>
      </c>
      <c r="F87" s="163" t="s">
        <v>133</v>
      </c>
      <c r="G87" s="161"/>
      <c r="H87" s="161"/>
      <c r="I87" s="164"/>
      <c r="J87" s="165">
        <f>BK87</f>
        <v>0</v>
      </c>
      <c r="K87" s="161"/>
      <c r="L87" s="166"/>
      <c r="M87" s="167"/>
      <c r="N87" s="168"/>
      <c r="O87" s="168"/>
      <c r="P87" s="169">
        <f>P88+P185+P198+P227+P248+P261</f>
        <v>0</v>
      </c>
      <c r="Q87" s="168"/>
      <c r="R87" s="169">
        <f>R88+R185+R198+R227+R248+R261</f>
        <v>296.37887812000002</v>
      </c>
      <c r="S87" s="168"/>
      <c r="T87" s="170">
        <f>T88+T185+T198+T227+T248+T261</f>
        <v>0</v>
      </c>
      <c r="AR87" s="171" t="s">
        <v>83</v>
      </c>
      <c r="AT87" s="172" t="s">
        <v>74</v>
      </c>
      <c r="AU87" s="172" t="s">
        <v>75</v>
      </c>
      <c r="AY87" s="171" t="s">
        <v>134</v>
      </c>
      <c r="BK87" s="173">
        <f>BK88+BK185+BK198+BK227+BK248+BK261</f>
        <v>0</v>
      </c>
    </row>
    <row r="88" spans="1:65" s="12" customFormat="1" ht="22.9" customHeight="1">
      <c r="B88" s="160"/>
      <c r="C88" s="161"/>
      <c r="D88" s="162" t="s">
        <v>74</v>
      </c>
      <c r="E88" s="174" t="s">
        <v>83</v>
      </c>
      <c r="F88" s="174" t="s">
        <v>135</v>
      </c>
      <c r="G88" s="161"/>
      <c r="H88" s="161"/>
      <c r="I88" s="164"/>
      <c r="J88" s="175">
        <f>BK88</f>
        <v>0</v>
      </c>
      <c r="K88" s="161"/>
      <c r="L88" s="166"/>
      <c r="M88" s="167"/>
      <c r="N88" s="168"/>
      <c r="O88" s="168"/>
      <c r="P88" s="169">
        <f>SUM(P89:P184)</f>
        <v>0</v>
      </c>
      <c r="Q88" s="168"/>
      <c r="R88" s="169">
        <f>SUM(R89:R184)</f>
        <v>2.8800000000000001E-4</v>
      </c>
      <c r="S88" s="168"/>
      <c r="T88" s="170">
        <f>SUM(T89:T184)</f>
        <v>0</v>
      </c>
      <c r="AR88" s="171" t="s">
        <v>83</v>
      </c>
      <c r="AT88" s="172" t="s">
        <v>74</v>
      </c>
      <c r="AU88" s="172" t="s">
        <v>83</v>
      </c>
      <c r="AY88" s="171" t="s">
        <v>134</v>
      </c>
      <c r="BK88" s="173">
        <f>SUM(BK89:BK184)</f>
        <v>0</v>
      </c>
    </row>
    <row r="89" spans="1:65" s="2" customFormat="1" ht="16.5" customHeight="1">
      <c r="A89" s="36"/>
      <c r="B89" s="37"/>
      <c r="C89" s="176" t="s">
        <v>83</v>
      </c>
      <c r="D89" s="176" t="s">
        <v>136</v>
      </c>
      <c r="E89" s="177" t="s">
        <v>324</v>
      </c>
      <c r="F89" s="178" t="s">
        <v>325</v>
      </c>
      <c r="G89" s="179" t="s">
        <v>139</v>
      </c>
      <c r="H89" s="180">
        <v>140.4</v>
      </c>
      <c r="I89" s="181"/>
      <c r="J89" s="182">
        <f>ROUND(I89*H89,2)</f>
        <v>0</v>
      </c>
      <c r="K89" s="178" t="s">
        <v>140</v>
      </c>
      <c r="L89" s="41"/>
      <c r="M89" s="183" t="s">
        <v>19</v>
      </c>
      <c r="N89" s="184" t="s">
        <v>46</v>
      </c>
      <c r="O89" s="66"/>
      <c r="P89" s="185">
        <f>O89*H89</f>
        <v>0</v>
      </c>
      <c r="Q89" s="185">
        <v>0</v>
      </c>
      <c r="R89" s="185">
        <f>Q89*H89</f>
        <v>0</v>
      </c>
      <c r="S89" s="185">
        <v>0</v>
      </c>
      <c r="T89" s="186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7" t="s">
        <v>141</v>
      </c>
      <c r="AT89" s="187" t="s">
        <v>136</v>
      </c>
      <c r="AU89" s="187" t="s">
        <v>85</v>
      </c>
      <c r="AY89" s="19" t="s">
        <v>134</v>
      </c>
      <c r="BE89" s="188">
        <f>IF(N89="základní",J89,0)</f>
        <v>0</v>
      </c>
      <c r="BF89" s="188">
        <f>IF(N89="snížená",J89,0)</f>
        <v>0</v>
      </c>
      <c r="BG89" s="188">
        <f>IF(N89="zákl. přenesená",J89,0)</f>
        <v>0</v>
      </c>
      <c r="BH89" s="188">
        <f>IF(N89="sníž. přenesená",J89,0)</f>
        <v>0</v>
      </c>
      <c r="BI89" s="188">
        <f>IF(N89="nulová",J89,0)</f>
        <v>0</v>
      </c>
      <c r="BJ89" s="19" t="s">
        <v>83</v>
      </c>
      <c r="BK89" s="188">
        <f>ROUND(I89*H89,2)</f>
        <v>0</v>
      </c>
      <c r="BL89" s="19" t="s">
        <v>141</v>
      </c>
      <c r="BM89" s="187" t="s">
        <v>655</v>
      </c>
    </row>
    <row r="90" spans="1:65" s="2" customFormat="1">
      <c r="A90" s="36"/>
      <c r="B90" s="37"/>
      <c r="C90" s="38"/>
      <c r="D90" s="189" t="s">
        <v>143</v>
      </c>
      <c r="E90" s="38"/>
      <c r="F90" s="190" t="s">
        <v>327</v>
      </c>
      <c r="G90" s="38"/>
      <c r="H90" s="38"/>
      <c r="I90" s="191"/>
      <c r="J90" s="38"/>
      <c r="K90" s="38"/>
      <c r="L90" s="41"/>
      <c r="M90" s="192"/>
      <c r="N90" s="193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143</v>
      </c>
      <c r="AU90" s="19" t="s">
        <v>85</v>
      </c>
    </row>
    <row r="91" spans="1:65" s="2" customFormat="1">
      <c r="A91" s="36"/>
      <c r="B91" s="37"/>
      <c r="C91" s="38"/>
      <c r="D91" s="194" t="s">
        <v>145</v>
      </c>
      <c r="E91" s="38"/>
      <c r="F91" s="195" t="s">
        <v>328</v>
      </c>
      <c r="G91" s="38"/>
      <c r="H91" s="38"/>
      <c r="I91" s="191"/>
      <c r="J91" s="38"/>
      <c r="K91" s="38"/>
      <c r="L91" s="41"/>
      <c r="M91" s="192"/>
      <c r="N91" s="193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145</v>
      </c>
      <c r="AU91" s="19" t="s">
        <v>85</v>
      </c>
    </row>
    <row r="92" spans="1:65" s="14" customFormat="1">
      <c r="B92" s="207"/>
      <c r="C92" s="208"/>
      <c r="D92" s="189" t="s">
        <v>147</v>
      </c>
      <c r="E92" s="209" t="s">
        <v>19</v>
      </c>
      <c r="F92" s="210" t="s">
        <v>656</v>
      </c>
      <c r="G92" s="208"/>
      <c r="H92" s="209" t="s">
        <v>19</v>
      </c>
      <c r="I92" s="211"/>
      <c r="J92" s="208"/>
      <c r="K92" s="208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147</v>
      </c>
      <c r="AU92" s="216" t="s">
        <v>85</v>
      </c>
      <c r="AV92" s="14" t="s">
        <v>83</v>
      </c>
      <c r="AW92" s="14" t="s">
        <v>34</v>
      </c>
      <c r="AX92" s="14" t="s">
        <v>75</v>
      </c>
      <c r="AY92" s="216" t="s">
        <v>134</v>
      </c>
    </row>
    <row r="93" spans="1:65" s="13" customFormat="1">
      <c r="B93" s="196"/>
      <c r="C93" s="197"/>
      <c r="D93" s="189" t="s">
        <v>147</v>
      </c>
      <c r="E93" s="198" t="s">
        <v>19</v>
      </c>
      <c r="F93" s="199" t="s">
        <v>657</v>
      </c>
      <c r="G93" s="197"/>
      <c r="H93" s="200">
        <v>140.4</v>
      </c>
      <c r="I93" s="201"/>
      <c r="J93" s="197"/>
      <c r="K93" s="197"/>
      <c r="L93" s="202"/>
      <c r="M93" s="203"/>
      <c r="N93" s="204"/>
      <c r="O93" s="204"/>
      <c r="P93" s="204"/>
      <c r="Q93" s="204"/>
      <c r="R93" s="204"/>
      <c r="S93" s="204"/>
      <c r="T93" s="205"/>
      <c r="AT93" s="206" t="s">
        <v>147</v>
      </c>
      <c r="AU93" s="206" t="s">
        <v>85</v>
      </c>
      <c r="AV93" s="13" t="s">
        <v>85</v>
      </c>
      <c r="AW93" s="13" t="s">
        <v>34</v>
      </c>
      <c r="AX93" s="13" t="s">
        <v>83</v>
      </c>
      <c r="AY93" s="206" t="s">
        <v>134</v>
      </c>
    </row>
    <row r="94" spans="1:65" s="2" customFormat="1" ht="16.5" customHeight="1">
      <c r="A94" s="36"/>
      <c r="B94" s="37"/>
      <c r="C94" s="176" t="s">
        <v>85</v>
      </c>
      <c r="D94" s="176" t="s">
        <v>136</v>
      </c>
      <c r="E94" s="177" t="s">
        <v>658</v>
      </c>
      <c r="F94" s="178" t="s">
        <v>659</v>
      </c>
      <c r="G94" s="179" t="s">
        <v>157</v>
      </c>
      <c r="H94" s="180">
        <v>41.975999999999999</v>
      </c>
      <c r="I94" s="181"/>
      <c r="J94" s="182">
        <f>ROUND(I94*H94,2)</f>
        <v>0</v>
      </c>
      <c r="K94" s="178" t="s">
        <v>140</v>
      </c>
      <c r="L94" s="41"/>
      <c r="M94" s="183" t="s">
        <v>19</v>
      </c>
      <c r="N94" s="184" t="s">
        <v>46</v>
      </c>
      <c r="O94" s="66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7" t="s">
        <v>141</v>
      </c>
      <c r="AT94" s="187" t="s">
        <v>136</v>
      </c>
      <c r="AU94" s="187" t="s">
        <v>85</v>
      </c>
      <c r="AY94" s="19" t="s">
        <v>134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83</v>
      </c>
      <c r="BK94" s="188">
        <f>ROUND(I94*H94,2)</f>
        <v>0</v>
      </c>
      <c r="BL94" s="19" t="s">
        <v>141</v>
      </c>
      <c r="BM94" s="187" t="s">
        <v>660</v>
      </c>
    </row>
    <row r="95" spans="1:65" s="2" customFormat="1" ht="19.5">
      <c r="A95" s="36"/>
      <c r="B95" s="37"/>
      <c r="C95" s="38"/>
      <c r="D95" s="189" t="s">
        <v>143</v>
      </c>
      <c r="E95" s="38"/>
      <c r="F95" s="190" t="s">
        <v>661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143</v>
      </c>
      <c r="AU95" s="19" t="s">
        <v>85</v>
      </c>
    </row>
    <row r="96" spans="1:65" s="2" customFormat="1">
      <c r="A96" s="36"/>
      <c r="B96" s="37"/>
      <c r="C96" s="38"/>
      <c r="D96" s="194" t="s">
        <v>145</v>
      </c>
      <c r="E96" s="38"/>
      <c r="F96" s="195" t="s">
        <v>662</v>
      </c>
      <c r="G96" s="38"/>
      <c r="H96" s="38"/>
      <c r="I96" s="191"/>
      <c r="J96" s="38"/>
      <c r="K96" s="38"/>
      <c r="L96" s="41"/>
      <c r="M96" s="192"/>
      <c r="N96" s="193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145</v>
      </c>
      <c r="AU96" s="19" t="s">
        <v>85</v>
      </c>
    </row>
    <row r="97" spans="1:65" s="14" customFormat="1">
      <c r="B97" s="207"/>
      <c r="C97" s="208"/>
      <c r="D97" s="189" t="s">
        <v>147</v>
      </c>
      <c r="E97" s="209" t="s">
        <v>19</v>
      </c>
      <c r="F97" s="210" t="s">
        <v>338</v>
      </c>
      <c r="G97" s="208"/>
      <c r="H97" s="209" t="s">
        <v>19</v>
      </c>
      <c r="I97" s="211"/>
      <c r="J97" s="208"/>
      <c r="K97" s="208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147</v>
      </c>
      <c r="AU97" s="216" t="s">
        <v>85</v>
      </c>
      <c r="AV97" s="14" t="s">
        <v>83</v>
      </c>
      <c r="AW97" s="14" t="s">
        <v>34</v>
      </c>
      <c r="AX97" s="14" t="s">
        <v>75</v>
      </c>
      <c r="AY97" s="216" t="s">
        <v>134</v>
      </c>
    </row>
    <row r="98" spans="1:65" s="14" customFormat="1">
      <c r="B98" s="207"/>
      <c r="C98" s="208"/>
      <c r="D98" s="189" t="s">
        <v>147</v>
      </c>
      <c r="E98" s="209" t="s">
        <v>19</v>
      </c>
      <c r="F98" s="210" t="s">
        <v>663</v>
      </c>
      <c r="G98" s="208"/>
      <c r="H98" s="209" t="s">
        <v>19</v>
      </c>
      <c r="I98" s="211"/>
      <c r="J98" s="208"/>
      <c r="K98" s="208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147</v>
      </c>
      <c r="AU98" s="216" t="s">
        <v>85</v>
      </c>
      <c r="AV98" s="14" t="s">
        <v>83</v>
      </c>
      <c r="AW98" s="14" t="s">
        <v>34</v>
      </c>
      <c r="AX98" s="14" t="s">
        <v>75</v>
      </c>
      <c r="AY98" s="216" t="s">
        <v>134</v>
      </c>
    </row>
    <row r="99" spans="1:65" s="14" customFormat="1">
      <c r="B99" s="207"/>
      <c r="C99" s="208"/>
      <c r="D99" s="189" t="s">
        <v>147</v>
      </c>
      <c r="E99" s="209" t="s">
        <v>19</v>
      </c>
      <c r="F99" s="210" t="s">
        <v>664</v>
      </c>
      <c r="G99" s="208"/>
      <c r="H99" s="209" t="s">
        <v>19</v>
      </c>
      <c r="I99" s="211"/>
      <c r="J99" s="208"/>
      <c r="K99" s="208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147</v>
      </c>
      <c r="AU99" s="216" t="s">
        <v>85</v>
      </c>
      <c r="AV99" s="14" t="s">
        <v>83</v>
      </c>
      <c r="AW99" s="14" t="s">
        <v>34</v>
      </c>
      <c r="AX99" s="14" t="s">
        <v>75</v>
      </c>
      <c r="AY99" s="216" t="s">
        <v>134</v>
      </c>
    </row>
    <row r="100" spans="1:65" s="13" customFormat="1">
      <c r="B100" s="196"/>
      <c r="C100" s="197"/>
      <c r="D100" s="189" t="s">
        <v>147</v>
      </c>
      <c r="E100" s="198" t="s">
        <v>19</v>
      </c>
      <c r="F100" s="199" t="s">
        <v>665</v>
      </c>
      <c r="G100" s="197"/>
      <c r="H100" s="200">
        <v>83.951999999999998</v>
      </c>
      <c r="I100" s="201"/>
      <c r="J100" s="197"/>
      <c r="K100" s="197"/>
      <c r="L100" s="202"/>
      <c r="M100" s="203"/>
      <c r="N100" s="204"/>
      <c r="O100" s="204"/>
      <c r="P100" s="204"/>
      <c r="Q100" s="204"/>
      <c r="R100" s="204"/>
      <c r="S100" s="204"/>
      <c r="T100" s="205"/>
      <c r="AT100" s="206" t="s">
        <v>147</v>
      </c>
      <c r="AU100" s="206" t="s">
        <v>85</v>
      </c>
      <c r="AV100" s="13" t="s">
        <v>85</v>
      </c>
      <c r="AW100" s="13" t="s">
        <v>34</v>
      </c>
      <c r="AX100" s="13" t="s">
        <v>75</v>
      </c>
      <c r="AY100" s="206" t="s">
        <v>134</v>
      </c>
    </row>
    <row r="101" spans="1:65" s="13" customFormat="1">
      <c r="B101" s="196"/>
      <c r="C101" s="197"/>
      <c r="D101" s="189" t="s">
        <v>147</v>
      </c>
      <c r="E101" s="198" t="s">
        <v>19</v>
      </c>
      <c r="F101" s="199" t="s">
        <v>666</v>
      </c>
      <c r="G101" s="197"/>
      <c r="H101" s="200">
        <v>-41.975999999999999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5"/>
      <c r="AT101" s="206" t="s">
        <v>147</v>
      </c>
      <c r="AU101" s="206" t="s">
        <v>85</v>
      </c>
      <c r="AV101" s="13" t="s">
        <v>85</v>
      </c>
      <c r="AW101" s="13" t="s">
        <v>34</v>
      </c>
      <c r="AX101" s="13" t="s">
        <v>75</v>
      </c>
      <c r="AY101" s="206" t="s">
        <v>134</v>
      </c>
    </row>
    <row r="102" spans="1:65" s="15" customFormat="1">
      <c r="B102" s="217"/>
      <c r="C102" s="218"/>
      <c r="D102" s="189" t="s">
        <v>147</v>
      </c>
      <c r="E102" s="219" t="s">
        <v>19</v>
      </c>
      <c r="F102" s="220" t="s">
        <v>168</v>
      </c>
      <c r="G102" s="218"/>
      <c r="H102" s="221">
        <v>41.975999999999999</v>
      </c>
      <c r="I102" s="222"/>
      <c r="J102" s="218"/>
      <c r="K102" s="218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147</v>
      </c>
      <c r="AU102" s="227" t="s">
        <v>85</v>
      </c>
      <c r="AV102" s="15" t="s">
        <v>141</v>
      </c>
      <c r="AW102" s="15" t="s">
        <v>34</v>
      </c>
      <c r="AX102" s="15" t="s">
        <v>83</v>
      </c>
      <c r="AY102" s="227" t="s">
        <v>134</v>
      </c>
    </row>
    <row r="103" spans="1:65" s="2" customFormat="1" ht="16.5" customHeight="1">
      <c r="A103" s="36"/>
      <c r="B103" s="37"/>
      <c r="C103" s="176" t="s">
        <v>154</v>
      </c>
      <c r="D103" s="176" t="s">
        <v>136</v>
      </c>
      <c r="E103" s="177" t="s">
        <v>667</v>
      </c>
      <c r="F103" s="178" t="s">
        <v>668</v>
      </c>
      <c r="G103" s="179" t="s">
        <v>157</v>
      </c>
      <c r="H103" s="180">
        <v>41.975999999999999</v>
      </c>
      <c r="I103" s="181"/>
      <c r="J103" s="182">
        <f>ROUND(I103*H103,2)</f>
        <v>0</v>
      </c>
      <c r="K103" s="178" t="s">
        <v>140</v>
      </c>
      <c r="L103" s="41"/>
      <c r="M103" s="183" t="s">
        <v>19</v>
      </c>
      <c r="N103" s="184" t="s">
        <v>46</v>
      </c>
      <c r="O103" s="66"/>
      <c r="P103" s="185">
        <f>O103*H103</f>
        <v>0</v>
      </c>
      <c r="Q103" s="185">
        <v>0</v>
      </c>
      <c r="R103" s="185">
        <f>Q103*H103</f>
        <v>0</v>
      </c>
      <c r="S103" s="185">
        <v>0</v>
      </c>
      <c r="T103" s="186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7" t="s">
        <v>141</v>
      </c>
      <c r="AT103" s="187" t="s">
        <v>136</v>
      </c>
      <c r="AU103" s="187" t="s">
        <v>85</v>
      </c>
      <c r="AY103" s="19" t="s">
        <v>134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19" t="s">
        <v>83</v>
      </c>
      <c r="BK103" s="188">
        <f>ROUND(I103*H103,2)</f>
        <v>0</v>
      </c>
      <c r="BL103" s="19" t="s">
        <v>141</v>
      </c>
      <c r="BM103" s="187" t="s">
        <v>669</v>
      </c>
    </row>
    <row r="104" spans="1:65" s="2" customFormat="1" ht="19.5">
      <c r="A104" s="36"/>
      <c r="B104" s="37"/>
      <c r="C104" s="38"/>
      <c r="D104" s="189" t="s">
        <v>143</v>
      </c>
      <c r="E104" s="38"/>
      <c r="F104" s="190" t="s">
        <v>670</v>
      </c>
      <c r="G104" s="38"/>
      <c r="H104" s="38"/>
      <c r="I104" s="191"/>
      <c r="J104" s="38"/>
      <c r="K104" s="38"/>
      <c r="L104" s="41"/>
      <c r="M104" s="192"/>
      <c r="N104" s="193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143</v>
      </c>
      <c r="AU104" s="19" t="s">
        <v>85</v>
      </c>
    </row>
    <row r="105" spans="1:65" s="2" customFormat="1">
      <c r="A105" s="36"/>
      <c r="B105" s="37"/>
      <c r="C105" s="38"/>
      <c r="D105" s="194" t="s">
        <v>145</v>
      </c>
      <c r="E105" s="38"/>
      <c r="F105" s="195" t="s">
        <v>671</v>
      </c>
      <c r="G105" s="38"/>
      <c r="H105" s="38"/>
      <c r="I105" s="191"/>
      <c r="J105" s="38"/>
      <c r="K105" s="38"/>
      <c r="L105" s="41"/>
      <c r="M105" s="192"/>
      <c r="N105" s="193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145</v>
      </c>
      <c r="AU105" s="19" t="s">
        <v>85</v>
      </c>
    </row>
    <row r="106" spans="1:65" s="14" customFormat="1">
      <c r="B106" s="207"/>
      <c r="C106" s="208"/>
      <c r="D106" s="189" t="s">
        <v>147</v>
      </c>
      <c r="E106" s="209" t="s">
        <v>19</v>
      </c>
      <c r="F106" s="210" t="s">
        <v>338</v>
      </c>
      <c r="G106" s="208"/>
      <c r="H106" s="209" t="s">
        <v>19</v>
      </c>
      <c r="I106" s="211"/>
      <c r="J106" s="208"/>
      <c r="K106" s="208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147</v>
      </c>
      <c r="AU106" s="216" t="s">
        <v>85</v>
      </c>
      <c r="AV106" s="14" t="s">
        <v>83</v>
      </c>
      <c r="AW106" s="14" t="s">
        <v>34</v>
      </c>
      <c r="AX106" s="14" t="s">
        <v>75</v>
      </c>
      <c r="AY106" s="216" t="s">
        <v>134</v>
      </c>
    </row>
    <row r="107" spans="1:65" s="14" customFormat="1">
      <c r="B107" s="207"/>
      <c r="C107" s="208"/>
      <c r="D107" s="189" t="s">
        <v>147</v>
      </c>
      <c r="E107" s="209" t="s">
        <v>19</v>
      </c>
      <c r="F107" s="210" t="s">
        <v>663</v>
      </c>
      <c r="G107" s="208"/>
      <c r="H107" s="209" t="s">
        <v>19</v>
      </c>
      <c r="I107" s="211"/>
      <c r="J107" s="208"/>
      <c r="K107" s="208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147</v>
      </c>
      <c r="AU107" s="216" t="s">
        <v>85</v>
      </c>
      <c r="AV107" s="14" t="s">
        <v>83</v>
      </c>
      <c r="AW107" s="14" t="s">
        <v>34</v>
      </c>
      <c r="AX107" s="14" t="s">
        <v>75</v>
      </c>
      <c r="AY107" s="216" t="s">
        <v>134</v>
      </c>
    </row>
    <row r="108" spans="1:65" s="14" customFormat="1">
      <c r="B108" s="207"/>
      <c r="C108" s="208"/>
      <c r="D108" s="189" t="s">
        <v>147</v>
      </c>
      <c r="E108" s="209" t="s">
        <v>19</v>
      </c>
      <c r="F108" s="210" t="s">
        <v>664</v>
      </c>
      <c r="G108" s="208"/>
      <c r="H108" s="209" t="s">
        <v>19</v>
      </c>
      <c r="I108" s="211"/>
      <c r="J108" s="208"/>
      <c r="K108" s="208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147</v>
      </c>
      <c r="AU108" s="216" t="s">
        <v>85</v>
      </c>
      <c r="AV108" s="14" t="s">
        <v>83</v>
      </c>
      <c r="AW108" s="14" t="s">
        <v>34</v>
      </c>
      <c r="AX108" s="14" t="s">
        <v>75</v>
      </c>
      <c r="AY108" s="216" t="s">
        <v>134</v>
      </c>
    </row>
    <row r="109" spans="1:65" s="13" customFormat="1">
      <c r="B109" s="196"/>
      <c r="C109" s="197"/>
      <c r="D109" s="189" t="s">
        <v>147</v>
      </c>
      <c r="E109" s="198" t="s">
        <v>19</v>
      </c>
      <c r="F109" s="199" t="s">
        <v>665</v>
      </c>
      <c r="G109" s="197"/>
      <c r="H109" s="200">
        <v>83.951999999999998</v>
      </c>
      <c r="I109" s="201"/>
      <c r="J109" s="197"/>
      <c r="K109" s="197"/>
      <c r="L109" s="202"/>
      <c r="M109" s="203"/>
      <c r="N109" s="204"/>
      <c r="O109" s="204"/>
      <c r="P109" s="204"/>
      <c r="Q109" s="204"/>
      <c r="R109" s="204"/>
      <c r="S109" s="204"/>
      <c r="T109" s="205"/>
      <c r="AT109" s="206" t="s">
        <v>147</v>
      </c>
      <c r="AU109" s="206" t="s">
        <v>85</v>
      </c>
      <c r="AV109" s="13" t="s">
        <v>85</v>
      </c>
      <c r="AW109" s="13" t="s">
        <v>34</v>
      </c>
      <c r="AX109" s="13" t="s">
        <v>75</v>
      </c>
      <c r="AY109" s="206" t="s">
        <v>134</v>
      </c>
    </row>
    <row r="110" spans="1:65" s="13" customFormat="1">
      <c r="B110" s="196"/>
      <c r="C110" s="197"/>
      <c r="D110" s="189" t="s">
        <v>147</v>
      </c>
      <c r="E110" s="198" t="s">
        <v>19</v>
      </c>
      <c r="F110" s="199" t="s">
        <v>666</v>
      </c>
      <c r="G110" s="197"/>
      <c r="H110" s="200">
        <v>-41.975999999999999</v>
      </c>
      <c r="I110" s="201"/>
      <c r="J110" s="197"/>
      <c r="K110" s="197"/>
      <c r="L110" s="202"/>
      <c r="M110" s="203"/>
      <c r="N110" s="204"/>
      <c r="O110" s="204"/>
      <c r="P110" s="204"/>
      <c r="Q110" s="204"/>
      <c r="R110" s="204"/>
      <c r="S110" s="204"/>
      <c r="T110" s="205"/>
      <c r="AT110" s="206" t="s">
        <v>147</v>
      </c>
      <c r="AU110" s="206" t="s">
        <v>85</v>
      </c>
      <c r="AV110" s="13" t="s">
        <v>85</v>
      </c>
      <c r="AW110" s="13" t="s">
        <v>34</v>
      </c>
      <c r="AX110" s="13" t="s">
        <v>75</v>
      </c>
      <c r="AY110" s="206" t="s">
        <v>134</v>
      </c>
    </row>
    <row r="111" spans="1:65" s="15" customFormat="1">
      <c r="B111" s="217"/>
      <c r="C111" s="218"/>
      <c r="D111" s="189" t="s">
        <v>147</v>
      </c>
      <c r="E111" s="219" t="s">
        <v>19</v>
      </c>
      <c r="F111" s="220" t="s">
        <v>168</v>
      </c>
      <c r="G111" s="218"/>
      <c r="H111" s="221">
        <v>41.975999999999999</v>
      </c>
      <c r="I111" s="222"/>
      <c r="J111" s="218"/>
      <c r="K111" s="218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147</v>
      </c>
      <c r="AU111" s="227" t="s">
        <v>85</v>
      </c>
      <c r="AV111" s="15" t="s">
        <v>141</v>
      </c>
      <c r="AW111" s="15" t="s">
        <v>34</v>
      </c>
      <c r="AX111" s="15" t="s">
        <v>83</v>
      </c>
      <c r="AY111" s="227" t="s">
        <v>134</v>
      </c>
    </row>
    <row r="112" spans="1:65" s="2" customFormat="1" ht="21.75" customHeight="1">
      <c r="A112" s="36"/>
      <c r="B112" s="37"/>
      <c r="C112" s="176" t="s">
        <v>141</v>
      </c>
      <c r="D112" s="176" t="s">
        <v>136</v>
      </c>
      <c r="E112" s="177" t="s">
        <v>672</v>
      </c>
      <c r="F112" s="178" t="s">
        <v>673</v>
      </c>
      <c r="G112" s="179" t="s">
        <v>157</v>
      </c>
      <c r="H112" s="180">
        <v>37.619999999999997</v>
      </c>
      <c r="I112" s="181"/>
      <c r="J112" s="182">
        <f>ROUND(I112*H112,2)</f>
        <v>0</v>
      </c>
      <c r="K112" s="178" t="s">
        <v>140</v>
      </c>
      <c r="L112" s="41"/>
      <c r="M112" s="183" t="s">
        <v>19</v>
      </c>
      <c r="N112" s="184" t="s">
        <v>46</v>
      </c>
      <c r="O112" s="66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6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7" t="s">
        <v>141</v>
      </c>
      <c r="AT112" s="187" t="s">
        <v>136</v>
      </c>
      <c r="AU112" s="187" t="s">
        <v>85</v>
      </c>
      <c r="AY112" s="19" t="s">
        <v>134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9" t="s">
        <v>83</v>
      </c>
      <c r="BK112" s="188">
        <f>ROUND(I112*H112,2)</f>
        <v>0</v>
      </c>
      <c r="BL112" s="19" t="s">
        <v>141</v>
      </c>
      <c r="BM112" s="187" t="s">
        <v>674</v>
      </c>
    </row>
    <row r="113" spans="1:65" s="2" customFormat="1" ht="19.5">
      <c r="A113" s="36"/>
      <c r="B113" s="37"/>
      <c r="C113" s="38"/>
      <c r="D113" s="189" t="s">
        <v>143</v>
      </c>
      <c r="E113" s="38"/>
      <c r="F113" s="190" t="s">
        <v>675</v>
      </c>
      <c r="G113" s="38"/>
      <c r="H113" s="38"/>
      <c r="I113" s="191"/>
      <c r="J113" s="38"/>
      <c r="K113" s="38"/>
      <c r="L113" s="41"/>
      <c r="M113" s="192"/>
      <c r="N113" s="193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143</v>
      </c>
      <c r="AU113" s="19" t="s">
        <v>85</v>
      </c>
    </row>
    <row r="114" spans="1:65" s="2" customFormat="1">
      <c r="A114" s="36"/>
      <c r="B114" s="37"/>
      <c r="C114" s="38"/>
      <c r="D114" s="194" t="s">
        <v>145</v>
      </c>
      <c r="E114" s="38"/>
      <c r="F114" s="195" t="s">
        <v>676</v>
      </c>
      <c r="G114" s="38"/>
      <c r="H114" s="38"/>
      <c r="I114" s="191"/>
      <c r="J114" s="38"/>
      <c r="K114" s="38"/>
      <c r="L114" s="41"/>
      <c r="M114" s="192"/>
      <c r="N114" s="193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145</v>
      </c>
      <c r="AU114" s="19" t="s">
        <v>85</v>
      </c>
    </row>
    <row r="115" spans="1:65" s="14" customFormat="1">
      <c r="B115" s="207"/>
      <c r="C115" s="208"/>
      <c r="D115" s="189" t="s">
        <v>147</v>
      </c>
      <c r="E115" s="209" t="s">
        <v>19</v>
      </c>
      <c r="F115" s="210" t="s">
        <v>338</v>
      </c>
      <c r="G115" s="208"/>
      <c r="H115" s="209" t="s">
        <v>19</v>
      </c>
      <c r="I115" s="211"/>
      <c r="J115" s="208"/>
      <c r="K115" s="208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147</v>
      </c>
      <c r="AU115" s="216" t="s">
        <v>85</v>
      </c>
      <c r="AV115" s="14" t="s">
        <v>83</v>
      </c>
      <c r="AW115" s="14" t="s">
        <v>34</v>
      </c>
      <c r="AX115" s="14" t="s">
        <v>75</v>
      </c>
      <c r="AY115" s="216" t="s">
        <v>134</v>
      </c>
    </row>
    <row r="116" spans="1:65" s="14" customFormat="1">
      <c r="B116" s="207"/>
      <c r="C116" s="208"/>
      <c r="D116" s="189" t="s">
        <v>147</v>
      </c>
      <c r="E116" s="209" t="s">
        <v>19</v>
      </c>
      <c r="F116" s="210" t="s">
        <v>656</v>
      </c>
      <c r="G116" s="208"/>
      <c r="H116" s="209" t="s">
        <v>19</v>
      </c>
      <c r="I116" s="211"/>
      <c r="J116" s="208"/>
      <c r="K116" s="208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147</v>
      </c>
      <c r="AU116" s="216" t="s">
        <v>85</v>
      </c>
      <c r="AV116" s="14" t="s">
        <v>83</v>
      </c>
      <c r="AW116" s="14" t="s">
        <v>34</v>
      </c>
      <c r="AX116" s="14" t="s">
        <v>75</v>
      </c>
      <c r="AY116" s="216" t="s">
        <v>134</v>
      </c>
    </row>
    <row r="117" spans="1:65" s="14" customFormat="1">
      <c r="B117" s="207"/>
      <c r="C117" s="208"/>
      <c r="D117" s="189" t="s">
        <v>147</v>
      </c>
      <c r="E117" s="209" t="s">
        <v>19</v>
      </c>
      <c r="F117" s="210" t="s">
        <v>677</v>
      </c>
      <c r="G117" s="208"/>
      <c r="H117" s="209" t="s">
        <v>19</v>
      </c>
      <c r="I117" s="211"/>
      <c r="J117" s="208"/>
      <c r="K117" s="208"/>
      <c r="L117" s="212"/>
      <c r="M117" s="213"/>
      <c r="N117" s="214"/>
      <c r="O117" s="214"/>
      <c r="P117" s="214"/>
      <c r="Q117" s="214"/>
      <c r="R117" s="214"/>
      <c r="S117" s="214"/>
      <c r="T117" s="215"/>
      <c r="AT117" s="216" t="s">
        <v>147</v>
      </c>
      <c r="AU117" s="216" t="s">
        <v>85</v>
      </c>
      <c r="AV117" s="14" t="s">
        <v>83</v>
      </c>
      <c r="AW117" s="14" t="s">
        <v>34</v>
      </c>
      <c r="AX117" s="14" t="s">
        <v>75</v>
      </c>
      <c r="AY117" s="216" t="s">
        <v>134</v>
      </c>
    </row>
    <row r="118" spans="1:65" s="13" customFormat="1">
      <c r="B118" s="196"/>
      <c r="C118" s="197"/>
      <c r="D118" s="189" t="s">
        <v>147</v>
      </c>
      <c r="E118" s="198" t="s">
        <v>19</v>
      </c>
      <c r="F118" s="199" t="s">
        <v>678</v>
      </c>
      <c r="G118" s="197"/>
      <c r="H118" s="200">
        <v>75.239999999999995</v>
      </c>
      <c r="I118" s="201"/>
      <c r="J118" s="197"/>
      <c r="K118" s="197"/>
      <c r="L118" s="202"/>
      <c r="M118" s="203"/>
      <c r="N118" s="204"/>
      <c r="O118" s="204"/>
      <c r="P118" s="204"/>
      <c r="Q118" s="204"/>
      <c r="R118" s="204"/>
      <c r="S118" s="204"/>
      <c r="T118" s="205"/>
      <c r="AT118" s="206" t="s">
        <v>147</v>
      </c>
      <c r="AU118" s="206" t="s">
        <v>85</v>
      </c>
      <c r="AV118" s="13" t="s">
        <v>85</v>
      </c>
      <c r="AW118" s="13" t="s">
        <v>34</v>
      </c>
      <c r="AX118" s="13" t="s">
        <v>75</v>
      </c>
      <c r="AY118" s="206" t="s">
        <v>134</v>
      </c>
    </row>
    <row r="119" spans="1:65" s="13" customFormat="1">
      <c r="B119" s="196"/>
      <c r="C119" s="197"/>
      <c r="D119" s="189" t="s">
        <v>147</v>
      </c>
      <c r="E119" s="198" t="s">
        <v>19</v>
      </c>
      <c r="F119" s="199" t="s">
        <v>679</v>
      </c>
      <c r="G119" s="197"/>
      <c r="H119" s="200">
        <v>-37.619999999999997</v>
      </c>
      <c r="I119" s="201"/>
      <c r="J119" s="197"/>
      <c r="K119" s="197"/>
      <c r="L119" s="202"/>
      <c r="M119" s="203"/>
      <c r="N119" s="204"/>
      <c r="O119" s="204"/>
      <c r="P119" s="204"/>
      <c r="Q119" s="204"/>
      <c r="R119" s="204"/>
      <c r="S119" s="204"/>
      <c r="T119" s="205"/>
      <c r="AT119" s="206" t="s">
        <v>147</v>
      </c>
      <c r="AU119" s="206" t="s">
        <v>85</v>
      </c>
      <c r="AV119" s="13" t="s">
        <v>85</v>
      </c>
      <c r="AW119" s="13" t="s">
        <v>34</v>
      </c>
      <c r="AX119" s="13" t="s">
        <v>75</v>
      </c>
      <c r="AY119" s="206" t="s">
        <v>134</v>
      </c>
    </row>
    <row r="120" spans="1:65" s="15" customFormat="1">
      <c r="B120" s="217"/>
      <c r="C120" s="218"/>
      <c r="D120" s="189" t="s">
        <v>147</v>
      </c>
      <c r="E120" s="219" t="s">
        <v>19</v>
      </c>
      <c r="F120" s="220" t="s">
        <v>168</v>
      </c>
      <c r="G120" s="218"/>
      <c r="H120" s="221">
        <v>37.619999999999997</v>
      </c>
      <c r="I120" s="222"/>
      <c r="J120" s="218"/>
      <c r="K120" s="218"/>
      <c r="L120" s="223"/>
      <c r="M120" s="224"/>
      <c r="N120" s="225"/>
      <c r="O120" s="225"/>
      <c r="P120" s="225"/>
      <c r="Q120" s="225"/>
      <c r="R120" s="225"/>
      <c r="S120" s="225"/>
      <c r="T120" s="226"/>
      <c r="AT120" s="227" t="s">
        <v>147</v>
      </c>
      <c r="AU120" s="227" t="s">
        <v>85</v>
      </c>
      <c r="AV120" s="15" t="s">
        <v>141</v>
      </c>
      <c r="AW120" s="15" t="s">
        <v>34</v>
      </c>
      <c r="AX120" s="15" t="s">
        <v>83</v>
      </c>
      <c r="AY120" s="227" t="s">
        <v>134</v>
      </c>
    </row>
    <row r="121" spans="1:65" s="2" customFormat="1" ht="21.75" customHeight="1">
      <c r="A121" s="36"/>
      <c r="B121" s="37"/>
      <c r="C121" s="176" t="s">
        <v>174</v>
      </c>
      <c r="D121" s="176" t="s">
        <v>136</v>
      </c>
      <c r="E121" s="177" t="s">
        <v>680</v>
      </c>
      <c r="F121" s="178" t="s">
        <v>681</v>
      </c>
      <c r="G121" s="179" t="s">
        <v>157</v>
      </c>
      <c r="H121" s="180">
        <v>37.619999999999997</v>
      </c>
      <c r="I121" s="181"/>
      <c r="J121" s="182">
        <f>ROUND(I121*H121,2)</f>
        <v>0</v>
      </c>
      <c r="K121" s="178" t="s">
        <v>140</v>
      </c>
      <c r="L121" s="41"/>
      <c r="M121" s="183" t="s">
        <v>19</v>
      </c>
      <c r="N121" s="184" t="s">
        <v>46</v>
      </c>
      <c r="O121" s="66"/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6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87" t="s">
        <v>141</v>
      </c>
      <c r="AT121" s="187" t="s">
        <v>136</v>
      </c>
      <c r="AU121" s="187" t="s">
        <v>85</v>
      </c>
      <c r="AY121" s="19" t="s">
        <v>134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9" t="s">
        <v>83</v>
      </c>
      <c r="BK121" s="188">
        <f>ROUND(I121*H121,2)</f>
        <v>0</v>
      </c>
      <c r="BL121" s="19" t="s">
        <v>141</v>
      </c>
      <c r="BM121" s="187" t="s">
        <v>682</v>
      </c>
    </row>
    <row r="122" spans="1:65" s="2" customFormat="1" ht="19.5">
      <c r="A122" s="36"/>
      <c r="B122" s="37"/>
      <c r="C122" s="38"/>
      <c r="D122" s="189" t="s">
        <v>143</v>
      </c>
      <c r="E122" s="38"/>
      <c r="F122" s="190" t="s">
        <v>683</v>
      </c>
      <c r="G122" s="38"/>
      <c r="H122" s="38"/>
      <c r="I122" s="191"/>
      <c r="J122" s="38"/>
      <c r="K122" s="38"/>
      <c r="L122" s="41"/>
      <c r="M122" s="192"/>
      <c r="N122" s="193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143</v>
      </c>
      <c r="AU122" s="19" t="s">
        <v>85</v>
      </c>
    </row>
    <row r="123" spans="1:65" s="2" customFormat="1">
      <c r="A123" s="36"/>
      <c r="B123" s="37"/>
      <c r="C123" s="38"/>
      <c r="D123" s="194" t="s">
        <v>145</v>
      </c>
      <c r="E123" s="38"/>
      <c r="F123" s="195" t="s">
        <v>684</v>
      </c>
      <c r="G123" s="38"/>
      <c r="H123" s="38"/>
      <c r="I123" s="191"/>
      <c r="J123" s="38"/>
      <c r="K123" s="38"/>
      <c r="L123" s="41"/>
      <c r="M123" s="192"/>
      <c r="N123" s="193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145</v>
      </c>
      <c r="AU123" s="19" t="s">
        <v>85</v>
      </c>
    </row>
    <row r="124" spans="1:65" s="14" customFormat="1">
      <c r="B124" s="207"/>
      <c r="C124" s="208"/>
      <c r="D124" s="189" t="s">
        <v>147</v>
      </c>
      <c r="E124" s="209" t="s">
        <v>19</v>
      </c>
      <c r="F124" s="210" t="s">
        <v>338</v>
      </c>
      <c r="G124" s="208"/>
      <c r="H124" s="209" t="s">
        <v>19</v>
      </c>
      <c r="I124" s="211"/>
      <c r="J124" s="208"/>
      <c r="K124" s="208"/>
      <c r="L124" s="212"/>
      <c r="M124" s="213"/>
      <c r="N124" s="214"/>
      <c r="O124" s="214"/>
      <c r="P124" s="214"/>
      <c r="Q124" s="214"/>
      <c r="R124" s="214"/>
      <c r="S124" s="214"/>
      <c r="T124" s="215"/>
      <c r="AT124" s="216" t="s">
        <v>147</v>
      </c>
      <c r="AU124" s="216" t="s">
        <v>85</v>
      </c>
      <c r="AV124" s="14" t="s">
        <v>83</v>
      </c>
      <c r="AW124" s="14" t="s">
        <v>34</v>
      </c>
      <c r="AX124" s="14" t="s">
        <v>75</v>
      </c>
      <c r="AY124" s="216" t="s">
        <v>134</v>
      </c>
    </row>
    <row r="125" spans="1:65" s="14" customFormat="1">
      <c r="B125" s="207"/>
      <c r="C125" s="208"/>
      <c r="D125" s="189" t="s">
        <v>147</v>
      </c>
      <c r="E125" s="209" t="s">
        <v>19</v>
      </c>
      <c r="F125" s="210" t="s">
        <v>656</v>
      </c>
      <c r="G125" s="208"/>
      <c r="H125" s="209" t="s">
        <v>19</v>
      </c>
      <c r="I125" s="211"/>
      <c r="J125" s="208"/>
      <c r="K125" s="208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147</v>
      </c>
      <c r="AU125" s="216" t="s">
        <v>85</v>
      </c>
      <c r="AV125" s="14" t="s">
        <v>83</v>
      </c>
      <c r="AW125" s="14" t="s">
        <v>34</v>
      </c>
      <c r="AX125" s="14" t="s">
        <v>75</v>
      </c>
      <c r="AY125" s="216" t="s">
        <v>134</v>
      </c>
    </row>
    <row r="126" spans="1:65" s="14" customFormat="1">
      <c r="B126" s="207"/>
      <c r="C126" s="208"/>
      <c r="D126" s="189" t="s">
        <v>147</v>
      </c>
      <c r="E126" s="209" t="s">
        <v>19</v>
      </c>
      <c r="F126" s="210" t="s">
        <v>677</v>
      </c>
      <c r="G126" s="208"/>
      <c r="H126" s="209" t="s">
        <v>19</v>
      </c>
      <c r="I126" s="211"/>
      <c r="J126" s="208"/>
      <c r="K126" s="208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147</v>
      </c>
      <c r="AU126" s="216" t="s">
        <v>85</v>
      </c>
      <c r="AV126" s="14" t="s">
        <v>83</v>
      </c>
      <c r="AW126" s="14" t="s">
        <v>34</v>
      </c>
      <c r="AX126" s="14" t="s">
        <v>75</v>
      </c>
      <c r="AY126" s="216" t="s">
        <v>134</v>
      </c>
    </row>
    <row r="127" spans="1:65" s="13" customFormat="1">
      <c r="B127" s="196"/>
      <c r="C127" s="197"/>
      <c r="D127" s="189" t="s">
        <v>147</v>
      </c>
      <c r="E127" s="198" t="s">
        <v>19</v>
      </c>
      <c r="F127" s="199" t="s">
        <v>678</v>
      </c>
      <c r="G127" s="197"/>
      <c r="H127" s="200">
        <v>75.239999999999995</v>
      </c>
      <c r="I127" s="201"/>
      <c r="J127" s="197"/>
      <c r="K127" s="197"/>
      <c r="L127" s="202"/>
      <c r="M127" s="203"/>
      <c r="N127" s="204"/>
      <c r="O127" s="204"/>
      <c r="P127" s="204"/>
      <c r="Q127" s="204"/>
      <c r="R127" s="204"/>
      <c r="S127" s="204"/>
      <c r="T127" s="205"/>
      <c r="AT127" s="206" t="s">
        <v>147</v>
      </c>
      <c r="AU127" s="206" t="s">
        <v>85</v>
      </c>
      <c r="AV127" s="13" t="s">
        <v>85</v>
      </c>
      <c r="AW127" s="13" t="s">
        <v>34</v>
      </c>
      <c r="AX127" s="13" t="s">
        <v>75</v>
      </c>
      <c r="AY127" s="206" t="s">
        <v>134</v>
      </c>
    </row>
    <row r="128" spans="1:65" s="13" customFormat="1">
      <c r="B128" s="196"/>
      <c r="C128" s="197"/>
      <c r="D128" s="189" t="s">
        <v>147</v>
      </c>
      <c r="E128" s="198" t="s">
        <v>19</v>
      </c>
      <c r="F128" s="199" t="s">
        <v>679</v>
      </c>
      <c r="G128" s="197"/>
      <c r="H128" s="200">
        <v>-37.619999999999997</v>
      </c>
      <c r="I128" s="201"/>
      <c r="J128" s="197"/>
      <c r="K128" s="197"/>
      <c r="L128" s="202"/>
      <c r="M128" s="203"/>
      <c r="N128" s="204"/>
      <c r="O128" s="204"/>
      <c r="P128" s="204"/>
      <c r="Q128" s="204"/>
      <c r="R128" s="204"/>
      <c r="S128" s="204"/>
      <c r="T128" s="205"/>
      <c r="AT128" s="206" t="s">
        <v>147</v>
      </c>
      <c r="AU128" s="206" t="s">
        <v>85</v>
      </c>
      <c r="AV128" s="13" t="s">
        <v>85</v>
      </c>
      <c r="AW128" s="13" t="s">
        <v>34</v>
      </c>
      <c r="AX128" s="13" t="s">
        <v>75</v>
      </c>
      <c r="AY128" s="206" t="s">
        <v>134</v>
      </c>
    </row>
    <row r="129" spans="1:65" s="15" customFormat="1">
      <c r="B129" s="217"/>
      <c r="C129" s="218"/>
      <c r="D129" s="189" t="s">
        <v>147</v>
      </c>
      <c r="E129" s="219" t="s">
        <v>19</v>
      </c>
      <c r="F129" s="220" t="s">
        <v>168</v>
      </c>
      <c r="G129" s="218"/>
      <c r="H129" s="221">
        <v>37.619999999999997</v>
      </c>
      <c r="I129" s="222"/>
      <c r="J129" s="218"/>
      <c r="K129" s="218"/>
      <c r="L129" s="223"/>
      <c r="M129" s="224"/>
      <c r="N129" s="225"/>
      <c r="O129" s="225"/>
      <c r="P129" s="225"/>
      <c r="Q129" s="225"/>
      <c r="R129" s="225"/>
      <c r="S129" s="225"/>
      <c r="T129" s="226"/>
      <c r="AT129" s="227" t="s">
        <v>147</v>
      </c>
      <c r="AU129" s="227" t="s">
        <v>85</v>
      </c>
      <c r="AV129" s="15" t="s">
        <v>141</v>
      </c>
      <c r="AW129" s="15" t="s">
        <v>34</v>
      </c>
      <c r="AX129" s="15" t="s">
        <v>83</v>
      </c>
      <c r="AY129" s="227" t="s">
        <v>134</v>
      </c>
    </row>
    <row r="130" spans="1:65" s="2" customFormat="1" ht="21.75" customHeight="1">
      <c r="A130" s="36"/>
      <c r="B130" s="37"/>
      <c r="C130" s="176" t="s">
        <v>180</v>
      </c>
      <c r="D130" s="176" t="s">
        <v>136</v>
      </c>
      <c r="E130" s="177" t="s">
        <v>373</v>
      </c>
      <c r="F130" s="178" t="s">
        <v>374</v>
      </c>
      <c r="G130" s="179" t="s">
        <v>157</v>
      </c>
      <c r="H130" s="180">
        <v>54.96</v>
      </c>
      <c r="I130" s="181"/>
      <c r="J130" s="182">
        <f>ROUND(I130*H130,2)</f>
        <v>0</v>
      </c>
      <c r="K130" s="178" t="s">
        <v>140</v>
      </c>
      <c r="L130" s="41"/>
      <c r="M130" s="183" t="s">
        <v>19</v>
      </c>
      <c r="N130" s="184" t="s">
        <v>46</v>
      </c>
      <c r="O130" s="66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7" t="s">
        <v>141</v>
      </c>
      <c r="AT130" s="187" t="s">
        <v>136</v>
      </c>
      <c r="AU130" s="187" t="s">
        <v>85</v>
      </c>
      <c r="AY130" s="19" t="s">
        <v>134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9" t="s">
        <v>83</v>
      </c>
      <c r="BK130" s="188">
        <f>ROUND(I130*H130,2)</f>
        <v>0</v>
      </c>
      <c r="BL130" s="19" t="s">
        <v>141</v>
      </c>
      <c r="BM130" s="187" t="s">
        <v>685</v>
      </c>
    </row>
    <row r="131" spans="1:65" s="2" customFormat="1" ht="19.5">
      <c r="A131" s="36"/>
      <c r="B131" s="37"/>
      <c r="C131" s="38"/>
      <c r="D131" s="189" t="s">
        <v>143</v>
      </c>
      <c r="E131" s="38"/>
      <c r="F131" s="190" t="s">
        <v>376</v>
      </c>
      <c r="G131" s="38"/>
      <c r="H131" s="38"/>
      <c r="I131" s="191"/>
      <c r="J131" s="38"/>
      <c r="K131" s="38"/>
      <c r="L131" s="41"/>
      <c r="M131" s="192"/>
      <c r="N131" s="193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143</v>
      </c>
      <c r="AU131" s="19" t="s">
        <v>85</v>
      </c>
    </row>
    <row r="132" spans="1:65" s="2" customFormat="1">
      <c r="A132" s="36"/>
      <c r="B132" s="37"/>
      <c r="C132" s="38"/>
      <c r="D132" s="194" t="s">
        <v>145</v>
      </c>
      <c r="E132" s="38"/>
      <c r="F132" s="195" t="s">
        <v>377</v>
      </c>
      <c r="G132" s="38"/>
      <c r="H132" s="38"/>
      <c r="I132" s="191"/>
      <c r="J132" s="38"/>
      <c r="K132" s="38"/>
      <c r="L132" s="41"/>
      <c r="M132" s="192"/>
      <c r="N132" s="193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145</v>
      </c>
      <c r="AU132" s="19" t="s">
        <v>85</v>
      </c>
    </row>
    <row r="133" spans="1:65" s="14" customFormat="1">
      <c r="B133" s="207"/>
      <c r="C133" s="208"/>
      <c r="D133" s="189" t="s">
        <v>147</v>
      </c>
      <c r="E133" s="209" t="s">
        <v>19</v>
      </c>
      <c r="F133" s="210" t="s">
        <v>686</v>
      </c>
      <c r="G133" s="208"/>
      <c r="H133" s="209" t="s">
        <v>19</v>
      </c>
      <c r="I133" s="211"/>
      <c r="J133" s="208"/>
      <c r="K133" s="208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147</v>
      </c>
      <c r="AU133" s="216" t="s">
        <v>85</v>
      </c>
      <c r="AV133" s="14" t="s">
        <v>83</v>
      </c>
      <c r="AW133" s="14" t="s">
        <v>34</v>
      </c>
      <c r="AX133" s="14" t="s">
        <v>75</v>
      </c>
      <c r="AY133" s="216" t="s">
        <v>134</v>
      </c>
    </row>
    <row r="134" spans="1:65" s="13" customFormat="1">
      <c r="B134" s="196"/>
      <c r="C134" s="197"/>
      <c r="D134" s="189" t="s">
        <v>147</v>
      </c>
      <c r="E134" s="198" t="s">
        <v>19</v>
      </c>
      <c r="F134" s="199" t="s">
        <v>687</v>
      </c>
      <c r="G134" s="197"/>
      <c r="H134" s="200">
        <v>24</v>
      </c>
      <c r="I134" s="201"/>
      <c r="J134" s="197"/>
      <c r="K134" s="197"/>
      <c r="L134" s="202"/>
      <c r="M134" s="203"/>
      <c r="N134" s="204"/>
      <c r="O134" s="204"/>
      <c r="P134" s="204"/>
      <c r="Q134" s="204"/>
      <c r="R134" s="204"/>
      <c r="S134" s="204"/>
      <c r="T134" s="205"/>
      <c r="AT134" s="206" t="s">
        <v>147</v>
      </c>
      <c r="AU134" s="206" t="s">
        <v>85</v>
      </c>
      <c r="AV134" s="13" t="s">
        <v>85</v>
      </c>
      <c r="AW134" s="13" t="s">
        <v>34</v>
      </c>
      <c r="AX134" s="13" t="s">
        <v>75</v>
      </c>
      <c r="AY134" s="206" t="s">
        <v>134</v>
      </c>
    </row>
    <row r="135" spans="1:65" s="13" customFormat="1">
      <c r="B135" s="196"/>
      <c r="C135" s="197"/>
      <c r="D135" s="189" t="s">
        <v>147</v>
      </c>
      <c r="E135" s="198" t="s">
        <v>19</v>
      </c>
      <c r="F135" s="199" t="s">
        <v>688</v>
      </c>
      <c r="G135" s="197"/>
      <c r="H135" s="200">
        <v>28.08</v>
      </c>
      <c r="I135" s="201"/>
      <c r="J135" s="197"/>
      <c r="K135" s="197"/>
      <c r="L135" s="202"/>
      <c r="M135" s="203"/>
      <c r="N135" s="204"/>
      <c r="O135" s="204"/>
      <c r="P135" s="204"/>
      <c r="Q135" s="204"/>
      <c r="R135" s="204"/>
      <c r="S135" s="204"/>
      <c r="T135" s="205"/>
      <c r="AT135" s="206" t="s">
        <v>147</v>
      </c>
      <c r="AU135" s="206" t="s">
        <v>85</v>
      </c>
      <c r="AV135" s="13" t="s">
        <v>85</v>
      </c>
      <c r="AW135" s="13" t="s">
        <v>34</v>
      </c>
      <c r="AX135" s="13" t="s">
        <v>75</v>
      </c>
      <c r="AY135" s="206" t="s">
        <v>134</v>
      </c>
    </row>
    <row r="136" spans="1:65" s="13" customFormat="1">
      <c r="B136" s="196"/>
      <c r="C136" s="197"/>
      <c r="D136" s="189" t="s">
        <v>147</v>
      </c>
      <c r="E136" s="198" t="s">
        <v>19</v>
      </c>
      <c r="F136" s="199" t="s">
        <v>689</v>
      </c>
      <c r="G136" s="197"/>
      <c r="H136" s="200">
        <v>2.88</v>
      </c>
      <c r="I136" s="201"/>
      <c r="J136" s="197"/>
      <c r="K136" s="197"/>
      <c r="L136" s="202"/>
      <c r="M136" s="203"/>
      <c r="N136" s="204"/>
      <c r="O136" s="204"/>
      <c r="P136" s="204"/>
      <c r="Q136" s="204"/>
      <c r="R136" s="204"/>
      <c r="S136" s="204"/>
      <c r="T136" s="205"/>
      <c r="AT136" s="206" t="s">
        <v>147</v>
      </c>
      <c r="AU136" s="206" t="s">
        <v>85</v>
      </c>
      <c r="AV136" s="13" t="s">
        <v>85</v>
      </c>
      <c r="AW136" s="13" t="s">
        <v>34</v>
      </c>
      <c r="AX136" s="13" t="s">
        <v>75</v>
      </c>
      <c r="AY136" s="206" t="s">
        <v>134</v>
      </c>
    </row>
    <row r="137" spans="1:65" s="15" customFormat="1">
      <c r="B137" s="217"/>
      <c r="C137" s="218"/>
      <c r="D137" s="189" t="s">
        <v>147</v>
      </c>
      <c r="E137" s="219" t="s">
        <v>19</v>
      </c>
      <c r="F137" s="220" t="s">
        <v>168</v>
      </c>
      <c r="G137" s="218"/>
      <c r="H137" s="221">
        <v>54.96</v>
      </c>
      <c r="I137" s="222"/>
      <c r="J137" s="218"/>
      <c r="K137" s="218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147</v>
      </c>
      <c r="AU137" s="227" t="s">
        <v>85</v>
      </c>
      <c r="AV137" s="15" t="s">
        <v>141</v>
      </c>
      <c r="AW137" s="15" t="s">
        <v>34</v>
      </c>
      <c r="AX137" s="15" t="s">
        <v>83</v>
      </c>
      <c r="AY137" s="227" t="s">
        <v>134</v>
      </c>
    </row>
    <row r="138" spans="1:65" s="2" customFormat="1" ht="21.75" customHeight="1">
      <c r="A138" s="36"/>
      <c r="B138" s="37"/>
      <c r="C138" s="176" t="s">
        <v>187</v>
      </c>
      <c r="D138" s="176" t="s">
        <v>136</v>
      </c>
      <c r="E138" s="177" t="s">
        <v>175</v>
      </c>
      <c r="F138" s="178" t="s">
        <v>176</v>
      </c>
      <c r="G138" s="179" t="s">
        <v>157</v>
      </c>
      <c r="H138" s="180">
        <v>67.596000000000004</v>
      </c>
      <c r="I138" s="181"/>
      <c r="J138" s="182">
        <f>ROUND(I138*H138,2)</f>
        <v>0</v>
      </c>
      <c r="K138" s="178" t="s">
        <v>140</v>
      </c>
      <c r="L138" s="41"/>
      <c r="M138" s="183" t="s">
        <v>19</v>
      </c>
      <c r="N138" s="184" t="s">
        <v>46</v>
      </c>
      <c r="O138" s="66"/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7" t="s">
        <v>141</v>
      </c>
      <c r="AT138" s="187" t="s">
        <v>136</v>
      </c>
      <c r="AU138" s="187" t="s">
        <v>85</v>
      </c>
      <c r="AY138" s="19" t="s">
        <v>134</v>
      </c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19" t="s">
        <v>83</v>
      </c>
      <c r="BK138" s="188">
        <f>ROUND(I138*H138,2)</f>
        <v>0</v>
      </c>
      <c r="BL138" s="19" t="s">
        <v>141</v>
      </c>
      <c r="BM138" s="187" t="s">
        <v>690</v>
      </c>
    </row>
    <row r="139" spans="1:65" s="2" customFormat="1" ht="19.5">
      <c r="A139" s="36"/>
      <c r="B139" s="37"/>
      <c r="C139" s="38"/>
      <c r="D139" s="189" t="s">
        <v>143</v>
      </c>
      <c r="E139" s="38"/>
      <c r="F139" s="190" t="s">
        <v>178</v>
      </c>
      <c r="G139" s="38"/>
      <c r="H139" s="38"/>
      <c r="I139" s="191"/>
      <c r="J139" s="38"/>
      <c r="K139" s="38"/>
      <c r="L139" s="41"/>
      <c r="M139" s="192"/>
      <c r="N139" s="193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143</v>
      </c>
      <c r="AU139" s="19" t="s">
        <v>85</v>
      </c>
    </row>
    <row r="140" spans="1:65" s="2" customFormat="1">
      <c r="A140" s="36"/>
      <c r="B140" s="37"/>
      <c r="C140" s="38"/>
      <c r="D140" s="194" t="s">
        <v>145</v>
      </c>
      <c r="E140" s="38"/>
      <c r="F140" s="195" t="s">
        <v>179</v>
      </c>
      <c r="G140" s="38"/>
      <c r="H140" s="38"/>
      <c r="I140" s="191"/>
      <c r="J140" s="38"/>
      <c r="K140" s="38"/>
      <c r="L140" s="41"/>
      <c r="M140" s="192"/>
      <c r="N140" s="193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145</v>
      </c>
      <c r="AU140" s="19" t="s">
        <v>85</v>
      </c>
    </row>
    <row r="141" spans="1:65" s="14" customFormat="1">
      <c r="B141" s="207"/>
      <c r="C141" s="208"/>
      <c r="D141" s="189" t="s">
        <v>147</v>
      </c>
      <c r="E141" s="209" t="s">
        <v>19</v>
      </c>
      <c r="F141" s="210" t="s">
        <v>396</v>
      </c>
      <c r="G141" s="208"/>
      <c r="H141" s="209" t="s">
        <v>19</v>
      </c>
      <c r="I141" s="211"/>
      <c r="J141" s="208"/>
      <c r="K141" s="208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147</v>
      </c>
      <c r="AU141" s="216" t="s">
        <v>85</v>
      </c>
      <c r="AV141" s="14" t="s">
        <v>83</v>
      </c>
      <c r="AW141" s="14" t="s">
        <v>34</v>
      </c>
      <c r="AX141" s="14" t="s">
        <v>75</v>
      </c>
      <c r="AY141" s="216" t="s">
        <v>134</v>
      </c>
    </row>
    <row r="142" spans="1:65" s="13" customFormat="1">
      <c r="B142" s="196"/>
      <c r="C142" s="197"/>
      <c r="D142" s="189" t="s">
        <v>147</v>
      </c>
      <c r="E142" s="198" t="s">
        <v>19</v>
      </c>
      <c r="F142" s="199" t="s">
        <v>691</v>
      </c>
      <c r="G142" s="197"/>
      <c r="H142" s="200">
        <v>67.596000000000004</v>
      </c>
      <c r="I142" s="201"/>
      <c r="J142" s="197"/>
      <c r="K142" s="197"/>
      <c r="L142" s="202"/>
      <c r="M142" s="203"/>
      <c r="N142" s="204"/>
      <c r="O142" s="204"/>
      <c r="P142" s="204"/>
      <c r="Q142" s="204"/>
      <c r="R142" s="204"/>
      <c r="S142" s="204"/>
      <c r="T142" s="205"/>
      <c r="AT142" s="206" t="s">
        <v>147</v>
      </c>
      <c r="AU142" s="206" t="s">
        <v>85</v>
      </c>
      <c r="AV142" s="13" t="s">
        <v>85</v>
      </c>
      <c r="AW142" s="13" t="s">
        <v>34</v>
      </c>
      <c r="AX142" s="13" t="s">
        <v>83</v>
      </c>
      <c r="AY142" s="206" t="s">
        <v>134</v>
      </c>
    </row>
    <row r="143" spans="1:65" s="2" customFormat="1" ht="24.2" customHeight="1">
      <c r="A143" s="36"/>
      <c r="B143" s="37"/>
      <c r="C143" s="176" t="s">
        <v>193</v>
      </c>
      <c r="D143" s="176" t="s">
        <v>136</v>
      </c>
      <c r="E143" s="177" t="s">
        <v>181</v>
      </c>
      <c r="F143" s="178" t="s">
        <v>182</v>
      </c>
      <c r="G143" s="179" t="s">
        <v>157</v>
      </c>
      <c r="H143" s="180">
        <v>675.96</v>
      </c>
      <c r="I143" s="181"/>
      <c r="J143" s="182">
        <f>ROUND(I143*H143,2)</f>
        <v>0</v>
      </c>
      <c r="K143" s="178" t="s">
        <v>140</v>
      </c>
      <c r="L143" s="41"/>
      <c r="M143" s="183" t="s">
        <v>19</v>
      </c>
      <c r="N143" s="184" t="s">
        <v>46</v>
      </c>
      <c r="O143" s="66"/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7" t="s">
        <v>141</v>
      </c>
      <c r="AT143" s="187" t="s">
        <v>136</v>
      </c>
      <c r="AU143" s="187" t="s">
        <v>85</v>
      </c>
      <c r="AY143" s="19" t="s">
        <v>134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19" t="s">
        <v>83</v>
      </c>
      <c r="BK143" s="188">
        <f>ROUND(I143*H143,2)</f>
        <v>0</v>
      </c>
      <c r="BL143" s="19" t="s">
        <v>141</v>
      </c>
      <c r="BM143" s="187" t="s">
        <v>692</v>
      </c>
    </row>
    <row r="144" spans="1:65" s="2" customFormat="1" ht="19.5">
      <c r="A144" s="36"/>
      <c r="B144" s="37"/>
      <c r="C144" s="38"/>
      <c r="D144" s="189" t="s">
        <v>143</v>
      </c>
      <c r="E144" s="38"/>
      <c r="F144" s="190" t="s">
        <v>184</v>
      </c>
      <c r="G144" s="38"/>
      <c r="H144" s="38"/>
      <c r="I144" s="191"/>
      <c r="J144" s="38"/>
      <c r="K144" s="38"/>
      <c r="L144" s="41"/>
      <c r="M144" s="192"/>
      <c r="N144" s="193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143</v>
      </c>
      <c r="AU144" s="19" t="s">
        <v>85</v>
      </c>
    </row>
    <row r="145" spans="1:65" s="2" customFormat="1">
      <c r="A145" s="36"/>
      <c r="B145" s="37"/>
      <c r="C145" s="38"/>
      <c r="D145" s="194" t="s">
        <v>145</v>
      </c>
      <c r="E145" s="38"/>
      <c r="F145" s="195" t="s">
        <v>185</v>
      </c>
      <c r="G145" s="38"/>
      <c r="H145" s="38"/>
      <c r="I145" s="191"/>
      <c r="J145" s="38"/>
      <c r="K145" s="38"/>
      <c r="L145" s="41"/>
      <c r="M145" s="192"/>
      <c r="N145" s="193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145</v>
      </c>
      <c r="AU145" s="19" t="s">
        <v>85</v>
      </c>
    </row>
    <row r="146" spans="1:65" s="13" customFormat="1">
      <c r="B146" s="196"/>
      <c r="C146" s="197"/>
      <c r="D146" s="189" t="s">
        <v>147</v>
      </c>
      <c r="E146" s="197"/>
      <c r="F146" s="199" t="s">
        <v>693</v>
      </c>
      <c r="G146" s="197"/>
      <c r="H146" s="200">
        <v>675.96</v>
      </c>
      <c r="I146" s="201"/>
      <c r="J146" s="197"/>
      <c r="K146" s="197"/>
      <c r="L146" s="202"/>
      <c r="M146" s="203"/>
      <c r="N146" s="204"/>
      <c r="O146" s="204"/>
      <c r="P146" s="204"/>
      <c r="Q146" s="204"/>
      <c r="R146" s="204"/>
      <c r="S146" s="204"/>
      <c r="T146" s="205"/>
      <c r="AT146" s="206" t="s">
        <v>147</v>
      </c>
      <c r="AU146" s="206" t="s">
        <v>85</v>
      </c>
      <c r="AV146" s="13" t="s">
        <v>85</v>
      </c>
      <c r="AW146" s="13" t="s">
        <v>4</v>
      </c>
      <c r="AX146" s="13" t="s">
        <v>83</v>
      </c>
      <c r="AY146" s="206" t="s">
        <v>134</v>
      </c>
    </row>
    <row r="147" spans="1:65" s="2" customFormat="1" ht="21.75" customHeight="1">
      <c r="A147" s="36"/>
      <c r="B147" s="37"/>
      <c r="C147" s="176" t="s">
        <v>200</v>
      </c>
      <c r="D147" s="176" t="s">
        <v>136</v>
      </c>
      <c r="E147" s="177" t="s">
        <v>391</v>
      </c>
      <c r="F147" s="178" t="s">
        <v>392</v>
      </c>
      <c r="G147" s="179" t="s">
        <v>157</v>
      </c>
      <c r="H147" s="180">
        <v>79.596000000000004</v>
      </c>
      <c r="I147" s="181"/>
      <c r="J147" s="182">
        <f>ROUND(I147*H147,2)</f>
        <v>0</v>
      </c>
      <c r="K147" s="178" t="s">
        <v>140</v>
      </c>
      <c r="L147" s="41"/>
      <c r="M147" s="183" t="s">
        <v>19</v>
      </c>
      <c r="N147" s="184" t="s">
        <v>46</v>
      </c>
      <c r="O147" s="66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7" t="s">
        <v>141</v>
      </c>
      <c r="AT147" s="187" t="s">
        <v>136</v>
      </c>
      <c r="AU147" s="187" t="s">
        <v>85</v>
      </c>
      <c r="AY147" s="19" t="s">
        <v>134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9" t="s">
        <v>83</v>
      </c>
      <c r="BK147" s="188">
        <f>ROUND(I147*H147,2)</f>
        <v>0</v>
      </c>
      <c r="BL147" s="19" t="s">
        <v>141</v>
      </c>
      <c r="BM147" s="187" t="s">
        <v>694</v>
      </c>
    </row>
    <row r="148" spans="1:65" s="2" customFormat="1" ht="19.5">
      <c r="A148" s="36"/>
      <c r="B148" s="37"/>
      <c r="C148" s="38"/>
      <c r="D148" s="189" t="s">
        <v>143</v>
      </c>
      <c r="E148" s="38"/>
      <c r="F148" s="190" t="s">
        <v>394</v>
      </c>
      <c r="G148" s="38"/>
      <c r="H148" s="38"/>
      <c r="I148" s="191"/>
      <c r="J148" s="38"/>
      <c r="K148" s="38"/>
      <c r="L148" s="41"/>
      <c r="M148" s="192"/>
      <c r="N148" s="193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143</v>
      </c>
      <c r="AU148" s="19" t="s">
        <v>85</v>
      </c>
    </row>
    <row r="149" spans="1:65" s="2" customFormat="1">
      <c r="A149" s="36"/>
      <c r="B149" s="37"/>
      <c r="C149" s="38"/>
      <c r="D149" s="194" t="s">
        <v>145</v>
      </c>
      <c r="E149" s="38"/>
      <c r="F149" s="195" t="s">
        <v>395</v>
      </c>
      <c r="G149" s="38"/>
      <c r="H149" s="38"/>
      <c r="I149" s="191"/>
      <c r="J149" s="38"/>
      <c r="K149" s="38"/>
      <c r="L149" s="41"/>
      <c r="M149" s="192"/>
      <c r="N149" s="193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145</v>
      </c>
      <c r="AU149" s="19" t="s">
        <v>85</v>
      </c>
    </row>
    <row r="150" spans="1:65" s="2" customFormat="1" ht="24.2" customHeight="1">
      <c r="A150" s="36"/>
      <c r="B150" s="37"/>
      <c r="C150" s="176" t="s">
        <v>209</v>
      </c>
      <c r="D150" s="176" t="s">
        <v>136</v>
      </c>
      <c r="E150" s="177" t="s">
        <v>398</v>
      </c>
      <c r="F150" s="178" t="s">
        <v>399</v>
      </c>
      <c r="G150" s="179" t="s">
        <v>157</v>
      </c>
      <c r="H150" s="180">
        <v>795.96</v>
      </c>
      <c r="I150" s="181"/>
      <c r="J150" s="182">
        <f>ROUND(I150*H150,2)</f>
        <v>0</v>
      </c>
      <c r="K150" s="178" t="s">
        <v>140</v>
      </c>
      <c r="L150" s="41"/>
      <c r="M150" s="183" t="s">
        <v>19</v>
      </c>
      <c r="N150" s="184" t="s">
        <v>46</v>
      </c>
      <c r="O150" s="66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7" t="s">
        <v>141</v>
      </c>
      <c r="AT150" s="187" t="s">
        <v>136</v>
      </c>
      <c r="AU150" s="187" t="s">
        <v>85</v>
      </c>
      <c r="AY150" s="19" t="s">
        <v>134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9" t="s">
        <v>83</v>
      </c>
      <c r="BK150" s="188">
        <f>ROUND(I150*H150,2)</f>
        <v>0</v>
      </c>
      <c r="BL150" s="19" t="s">
        <v>141</v>
      </c>
      <c r="BM150" s="187" t="s">
        <v>695</v>
      </c>
    </row>
    <row r="151" spans="1:65" s="2" customFormat="1" ht="19.5">
      <c r="A151" s="36"/>
      <c r="B151" s="37"/>
      <c r="C151" s="38"/>
      <c r="D151" s="189" t="s">
        <v>143</v>
      </c>
      <c r="E151" s="38"/>
      <c r="F151" s="190" t="s">
        <v>401</v>
      </c>
      <c r="G151" s="38"/>
      <c r="H151" s="38"/>
      <c r="I151" s="191"/>
      <c r="J151" s="38"/>
      <c r="K151" s="38"/>
      <c r="L151" s="41"/>
      <c r="M151" s="192"/>
      <c r="N151" s="193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143</v>
      </c>
      <c r="AU151" s="19" t="s">
        <v>85</v>
      </c>
    </row>
    <row r="152" spans="1:65" s="2" customFormat="1">
      <c r="A152" s="36"/>
      <c r="B152" s="37"/>
      <c r="C152" s="38"/>
      <c r="D152" s="194" t="s">
        <v>145</v>
      </c>
      <c r="E152" s="38"/>
      <c r="F152" s="195" t="s">
        <v>402</v>
      </c>
      <c r="G152" s="38"/>
      <c r="H152" s="38"/>
      <c r="I152" s="191"/>
      <c r="J152" s="38"/>
      <c r="K152" s="38"/>
      <c r="L152" s="41"/>
      <c r="M152" s="192"/>
      <c r="N152" s="193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145</v>
      </c>
      <c r="AU152" s="19" t="s">
        <v>85</v>
      </c>
    </row>
    <row r="153" spans="1:65" s="13" customFormat="1">
      <c r="B153" s="196"/>
      <c r="C153" s="197"/>
      <c r="D153" s="189" t="s">
        <v>147</v>
      </c>
      <c r="E153" s="197"/>
      <c r="F153" s="199" t="s">
        <v>696</v>
      </c>
      <c r="G153" s="197"/>
      <c r="H153" s="200">
        <v>795.96</v>
      </c>
      <c r="I153" s="201"/>
      <c r="J153" s="197"/>
      <c r="K153" s="197"/>
      <c r="L153" s="202"/>
      <c r="M153" s="203"/>
      <c r="N153" s="204"/>
      <c r="O153" s="204"/>
      <c r="P153" s="204"/>
      <c r="Q153" s="204"/>
      <c r="R153" s="204"/>
      <c r="S153" s="204"/>
      <c r="T153" s="205"/>
      <c r="AT153" s="206" t="s">
        <v>147</v>
      </c>
      <c r="AU153" s="206" t="s">
        <v>85</v>
      </c>
      <c r="AV153" s="13" t="s">
        <v>85</v>
      </c>
      <c r="AW153" s="13" t="s">
        <v>4</v>
      </c>
      <c r="AX153" s="13" t="s">
        <v>83</v>
      </c>
      <c r="AY153" s="206" t="s">
        <v>134</v>
      </c>
    </row>
    <row r="154" spans="1:65" s="2" customFormat="1" ht="16.5" customHeight="1">
      <c r="A154" s="36"/>
      <c r="B154" s="37"/>
      <c r="C154" s="176" t="s">
        <v>216</v>
      </c>
      <c r="D154" s="176" t="s">
        <v>136</v>
      </c>
      <c r="E154" s="177" t="s">
        <v>411</v>
      </c>
      <c r="F154" s="178" t="s">
        <v>412</v>
      </c>
      <c r="G154" s="179" t="s">
        <v>196</v>
      </c>
      <c r="H154" s="180">
        <v>294.38400000000001</v>
      </c>
      <c r="I154" s="181"/>
      <c r="J154" s="182">
        <f>ROUND(I154*H154,2)</f>
        <v>0</v>
      </c>
      <c r="K154" s="178" t="s">
        <v>140</v>
      </c>
      <c r="L154" s="41"/>
      <c r="M154" s="183" t="s">
        <v>19</v>
      </c>
      <c r="N154" s="184" t="s">
        <v>46</v>
      </c>
      <c r="O154" s="66"/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7" t="s">
        <v>141</v>
      </c>
      <c r="AT154" s="187" t="s">
        <v>136</v>
      </c>
      <c r="AU154" s="187" t="s">
        <v>85</v>
      </c>
      <c r="AY154" s="19" t="s">
        <v>134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9" t="s">
        <v>83</v>
      </c>
      <c r="BK154" s="188">
        <f>ROUND(I154*H154,2)</f>
        <v>0</v>
      </c>
      <c r="BL154" s="19" t="s">
        <v>141</v>
      </c>
      <c r="BM154" s="187" t="s">
        <v>697</v>
      </c>
    </row>
    <row r="155" spans="1:65" s="2" customFormat="1" ht="19.5">
      <c r="A155" s="36"/>
      <c r="B155" s="37"/>
      <c r="C155" s="38"/>
      <c r="D155" s="189" t="s">
        <v>143</v>
      </c>
      <c r="E155" s="38"/>
      <c r="F155" s="190" t="s">
        <v>278</v>
      </c>
      <c r="G155" s="38"/>
      <c r="H155" s="38"/>
      <c r="I155" s="191"/>
      <c r="J155" s="38"/>
      <c r="K155" s="38"/>
      <c r="L155" s="41"/>
      <c r="M155" s="192"/>
      <c r="N155" s="193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143</v>
      </c>
      <c r="AU155" s="19" t="s">
        <v>85</v>
      </c>
    </row>
    <row r="156" spans="1:65" s="2" customFormat="1">
      <c r="A156" s="36"/>
      <c r="B156" s="37"/>
      <c r="C156" s="38"/>
      <c r="D156" s="194" t="s">
        <v>145</v>
      </c>
      <c r="E156" s="38"/>
      <c r="F156" s="195" t="s">
        <v>414</v>
      </c>
      <c r="G156" s="38"/>
      <c r="H156" s="38"/>
      <c r="I156" s="191"/>
      <c r="J156" s="38"/>
      <c r="K156" s="38"/>
      <c r="L156" s="41"/>
      <c r="M156" s="192"/>
      <c r="N156" s="193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145</v>
      </c>
      <c r="AU156" s="19" t="s">
        <v>85</v>
      </c>
    </row>
    <row r="157" spans="1:65" s="13" customFormat="1">
      <c r="B157" s="196"/>
      <c r="C157" s="197"/>
      <c r="D157" s="189" t="s">
        <v>147</v>
      </c>
      <c r="E157" s="198" t="s">
        <v>19</v>
      </c>
      <c r="F157" s="199" t="s">
        <v>698</v>
      </c>
      <c r="G157" s="197"/>
      <c r="H157" s="200">
        <v>147.19200000000001</v>
      </c>
      <c r="I157" s="201"/>
      <c r="J157" s="197"/>
      <c r="K157" s="197"/>
      <c r="L157" s="202"/>
      <c r="M157" s="203"/>
      <c r="N157" s="204"/>
      <c r="O157" s="204"/>
      <c r="P157" s="204"/>
      <c r="Q157" s="204"/>
      <c r="R157" s="204"/>
      <c r="S157" s="204"/>
      <c r="T157" s="205"/>
      <c r="AT157" s="206" t="s">
        <v>147</v>
      </c>
      <c r="AU157" s="206" t="s">
        <v>85</v>
      </c>
      <c r="AV157" s="13" t="s">
        <v>85</v>
      </c>
      <c r="AW157" s="13" t="s">
        <v>34</v>
      </c>
      <c r="AX157" s="13" t="s">
        <v>83</v>
      </c>
      <c r="AY157" s="206" t="s">
        <v>134</v>
      </c>
    </row>
    <row r="158" spans="1:65" s="13" customFormat="1">
      <c r="B158" s="196"/>
      <c r="C158" s="197"/>
      <c r="D158" s="189" t="s">
        <v>147</v>
      </c>
      <c r="E158" s="197"/>
      <c r="F158" s="199" t="s">
        <v>699</v>
      </c>
      <c r="G158" s="197"/>
      <c r="H158" s="200">
        <v>294.38400000000001</v>
      </c>
      <c r="I158" s="201"/>
      <c r="J158" s="197"/>
      <c r="K158" s="197"/>
      <c r="L158" s="202"/>
      <c r="M158" s="203"/>
      <c r="N158" s="204"/>
      <c r="O158" s="204"/>
      <c r="P158" s="204"/>
      <c r="Q158" s="204"/>
      <c r="R158" s="204"/>
      <c r="S158" s="204"/>
      <c r="T158" s="205"/>
      <c r="AT158" s="206" t="s">
        <v>147</v>
      </c>
      <c r="AU158" s="206" t="s">
        <v>85</v>
      </c>
      <c r="AV158" s="13" t="s">
        <v>85</v>
      </c>
      <c r="AW158" s="13" t="s">
        <v>4</v>
      </c>
      <c r="AX158" s="13" t="s">
        <v>83</v>
      </c>
      <c r="AY158" s="206" t="s">
        <v>134</v>
      </c>
    </row>
    <row r="159" spans="1:65" s="2" customFormat="1" ht="16.5" customHeight="1">
      <c r="A159" s="36"/>
      <c r="B159" s="37"/>
      <c r="C159" s="176" t="s">
        <v>8</v>
      </c>
      <c r="D159" s="176" t="s">
        <v>136</v>
      </c>
      <c r="E159" s="177" t="s">
        <v>416</v>
      </c>
      <c r="F159" s="178" t="s">
        <v>417</v>
      </c>
      <c r="G159" s="179" t="s">
        <v>157</v>
      </c>
      <c r="H159" s="180">
        <v>159.19200000000001</v>
      </c>
      <c r="I159" s="181"/>
      <c r="J159" s="182">
        <f>ROUND(I159*H159,2)</f>
        <v>0</v>
      </c>
      <c r="K159" s="178" t="s">
        <v>140</v>
      </c>
      <c r="L159" s="41"/>
      <c r="M159" s="183" t="s">
        <v>19</v>
      </c>
      <c r="N159" s="184" t="s">
        <v>46</v>
      </c>
      <c r="O159" s="66"/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7" t="s">
        <v>141</v>
      </c>
      <c r="AT159" s="187" t="s">
        <v>136</v>
      </c>
      <c r="AU159" s="187" t="s">
        <v>85</v>
      </c>
      <c r="AY159" s="19" t="s">
        <v>134</v>
      </c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19" t="s">
        <v>83</v>
      </c>
      <c r="BK159" s="188">
        <f>ROUND(I159*H159,2)</f>
        <v>0</v>
      </c>
      <c r="BL159" s="19" t="s">
        <v>141</v>
      </c>
      <c r="BM159" s="187" t="s">
        <v>700</v>
      </c>
    </row>
    <row r="160" spans="1:65" s="2" customFormat="1">
      <c r="A160" s="36"/>
      <c r="B160" s="37"/>
      <c r="C160" s="38"/>
      <c r="D160" s="189" t="s">
        <v>143</v>
      </c>
      <c r="E160" s="38"/>
      <c r="F160" s="190" t="s">
        <v>419</v>
      </c>
      <c r="G160" s="38"/>
      <c r="H160" s="38"/>
      <c r="I160" s="191"/>
      <c r="J160" s="38"/>
      <c r="K160" s="38"/>
      <c r="L160" s="41"/>
      <c r="M160" s="192"/>
      <c r="N160" s="193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143</v>
      </c>
      <c r="AU160" s="19" t="s">
        <v>85</v>
      </c>
    </row>
    <row r="161" spans="1:65" s="2" customFormat="1">
      <c r="A161" s="36"/>
      <c r="B161" s="37"/>
      <c r="C161" s="38"/>
      <c r="D161" s="194" t="s">
        <v>145</v>
      </c>
      <c r="E161" s="38"/>
      <c r="F161" s="195" t="s">
        <v>420</v>
      </c>
      <c r="G161" s="38"/>
      <c r="H161" s="38"/>
      <c r="I161" s="191"/>
      <c r="J161" s="38"/>
      <c r="K161" s="38"/>
      <c r="L161" s="41"/>
      <c r="M161" s="192"/>
      <c r="N161" s="193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145</v>
      </c>
      <c r="AU161" s="19" t="s">
        <v>85</v>
      </c>
    </row>
    <row r="162" spans="1:65" s="13" customFormat="1">
      <c r="B162" s="196"/>
      <c r="C162" s="197"/>
      <c r="D162" s="189" t="s">
        <v>147</v>
      </c>
      <c r="E162" s="198" t="s">
        <v>19</v>
      </c>
      <c r="F162" s="199" t="s">
        <v>701</v>
      </c>
      <c r="G162" s="197"/>
      <c r="H162" s="200">
        <v>159.19200000000001</v>
      </c>
      <c r="I162" s="201"/>
      <c r="J162" s="197"/>
      <c r="K162" s="197"/>
      <c r="L162" s="202"/>
      <c r="M162" s="203"/>
      <c r="N162" s="204"/>
      <c r="O162" s="204"/>
      <c r="P162" s="204"/>
      <c r="Q162" s="204"/>
      <c r="R162" s="204"/>
      <c r="S162" s="204"/>
      <c r="T162" s="205"/>
      <c r="AT162" s="206" t="s">
        <v>147</v>
      </c>
      <c r="AU162" s="206" t="s">
        <v>85</v>
      </c>
      <c r="AV162" s="13" t="s">
        <v>85</v>
      </c>
      <c r="AW162" s="13" t="s">
        <v>34</v>
      </c>
      <c r="AX162" s="13" t="s">
        <v>83</v>
      </c>
      <c r="AY162" s="206" t="s">
        <v>134</v>
      </c>
    </row>
    <row r="163" spans="1:65" s="2" customFormat="1" ht="16.5" customHeight="1">
      <c r="A163" s="36"/>
      <c r="B163" s="37"/>
      <c r="C163" s="176" t="s">
        <v>230</v>
      </c>
      <c r="D163" s="176" t="s">
        <v>136</v>
      </c>
      <c r="E163" s="177" t="s">
        <v>422</v>
      </c>
      <c r="F163" s="178" t="s">
        <v>423</v>
      </c>
      <c r="G163" s="179" t="s">
        <v>157</v>
      </c>
      <c r="H163" s="180">
        <v>12</v>
      </c>
      <c r="I163" s="181"/>
      <c r="J163" s="182">
        <f>ROUND(I163*H163,2)</f>
        <v>0</v>
      </c>
      <c r="K163" s="178" t="s">
        <v>140</v>
      </c>
      <c r="L163" s="41"/>
      <c r="M163" s="183" t="s">
        <v>19</v>
      </c>
      <c r="N163" s="184" t="s">
        <v>46</v>
      </c>
      <c r="O163" s="66"/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7" t="s">
        <v>141</v>
      </c>
      <c r="AT163" s="187" t="s">
        <v>136</v>
      </c>
      <c r="AU163" s="187" t="s">
        <v>85</v>
      </c>
      <c r="AY163" s="19" t="s">
        <v>134</v>
      </c>
      <c r="BE163" s="188">
        <f>IF(N163="základní",J163,0)</f>
        <v>0</v>
      </c>
      <c r="BF163" s="188">
        <f>IF(N163="snížená",J163,0)</f>
        <v>0</v>
      </c>
      <c r="BG163" s="188">
        <f>IF(N163="zákl. přenesená",J163,0)</f>
        <v>0</v>
      </c>
      <c r="BH163" s="188">
        <f>IF(N163="sníž. přenesená",J163,0)</f>
        <v>0</v>
      </c>
      <c r="BI163" s="188">
        <f>IF(N163="nulová",J163,0)</f>
        <v>0</v>
      </c>
      <c r="BJ163" s="19" t="s">
        <v>83</v>
      </c>
      <c r="BK163" s="188">
        <f>ROUND(I163*H163,2)</f>
        <v>0</v>
      </c>
      <c r="BL163" s="19" t="s">
        <v>141</v>
      </c>
      <c r="BM163" s="187" t="s">
        <v>702</v>
      </c>
    </row>
    <row r="164" spans="1:65" s="2" customFormat="1" ht="19.5">
      <c r="A164" s="36"/>
      <c r="B164" s="37"/>
      <c r="C164" s="38"/>
      <c r="D164" s="189" t="s">
        <v>143</v>
      </c>
      <c r="E164" s="38"/>
      <c r="F164" s="190" t="s">
        <v>425</v>
      </c>
      <c r="G164" s="38"/>
      <c r="H164" s="38"/>
      <c r="I164" s="191"/>
      <c r="J164" s="38"/>
      <c r="K164" s="38"/>
      <c r="L164" s="41"/>
      <c r="M164" s="192"/>
      <c r="N164" s="193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143</v>
      </c>
      <c r="AU164" s="19" t="s">
        <v>85</v>
      </c>
    </row>
    <row r="165" spans="1:65" s="2" customFormat="1">
      <c r="A165" s="36"/>
      <c r="B165" s="37"/>
      <c r="C165" s="38"/>
      <c r="D165" s="194" t="s">
        <v>145</v>
      </c>
      <c r="E165" s="38"/>
      <c r="F165" s="195" t="s">
        <v>426</v>
      </c>
      <c r="G165" s="38"/>
      <c r="H165" s="38"/>
      <c r="I165" s="191"/>
      <c r="J165" s="38"/>
      <c r="K165" s="38"/>
      <c r="L165" s="41"/>
      <c r="M165" s="192"/>
      <c r="N165" s="193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145</v>
      </c>
      <c r="AU165" s="19" t="s">
        <v>85</v>
      </c>
    </row>
    <row r="166" spans="1:65" s="14" customFormat="1">
      <c r="B166" s="207"/>
      <c r="C166" s="208"/>
      <c r="D166" s="189" t="s">
        <v>147</v>
      </c>
      <c r="E166" s="209" t="s">
        <v>19</v>
      </c>
      <c r="F166" s="210" t="s">
        <v>656</v>
      </c>
      <c r="G166" s="208"/>
      <c r="H166" s="209" t="s">
        <v>19</v>
      </c>
      <c r="I166" s="211"/>
      <c r="J166" s="208"/>
      <c r="K166" s="208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147</v>
      </c>
      <c r="AU166" s="216" t="s">
        <v>85</v>
      </c>
      <c r="AV166" s="14" t="s">
        <v>83</v>
      </c>
      <c r="AW166" s="14" t="s">
        <v>34</v>
      </c>
      <c r="AX166" s="14" t="s">
        <v>75</v>
      </c>
      <c r="AY166" s="216" t="s">
        <v>134</v>
      </c>
    </row>
    <row r="167" spans="1:65" s="13" customFormat="1">
      <c r="B167" s="196"/>
      <c r="C167" s="197"/>
      <c r="D167" s="189" t="s">
        <v>147</v>
      </c>
      <c r="E167" s="198" t="s">
        <v>19</v>
      </c>
      <c r="F167" s="199" t="s">
        <v>703</v>
      </c>
      <c r="G167" s="197"/>
      <c r="H167" s="200">
        <v>12</v>
      </c>
      <c r="I167" s="201"/>
      <c r="J167" s="197"/>
      <c r="K167" s="197"/>
      <c r="L167" s="202"/>
      <c r="M167" s="203"/>
      <c r="N167" s="204"/>
      <c r="O167" s="204"/>
      <c r="P167" s="204"/>
      <c r="Q167" s="204"/>
      <c r="R167" s="204"/>
      <c r="S167" s="204"/>
      <c r="T167" s="205"/>
      <c r="AT167" s="206" t="s">
        <v>147</v>
      </c>
      <c r="AU167" s="206" t="s">
        <v>85</v>
      </c>
      <c r="AV167" s="13" t="s">
        <v>85</v>
      </c>
      <c r="AW167" s="13" t="s">
        <v>34</v>
      </c>
      <c r="AX167" s="13" t="s">
        <v>83</v>
      </c>
      <c r="AY167" s="206" t="s">
        <v>134</v>
      </c>
    </row>
    <row r="168" spans="1:65" s="2" customFormat="1" ht="16.5" customHeight="1">
      <c r="A168" s="36"/>
      <c r="B168" s="37"/>
      <c r="C168" s="176" t="s">
        <v>236</v>
      </c>
      <c r="D168" s="176" t="s">
        <v>136</v>
      </c>
      <c r="E168" s="177" t="s">
        <v>442</v>
      </c>
      <c r="F168" s="178" t="s">
        <v>443</v>
      </c>
      <c r="G168" s="179" t="s">
        <v>139</v>
      </c>
      <c r="H168" s="180">
        <v>14.4</v>
      </c>
      <c r="I168" s="181"/>
      <c r="J168" s="182">
        <f>ROUND(I168*H168,2)</f>
        <v>0</v>
      </c>
      <c r="K168" s="178" t="s">
        <v>140</v>
      </c>
      <c r="L168" s="41"/>
      <c r="M168" s="183" t="s">
        <v>19</v>
      </c>
      <c r="N168" s="184" t="s">
        <v>46</v>
      </c>
      <c r="O168" s="66"/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7" t="s">
        <v>141</v>
      </c>
      <c r="AT168" s="187" t="s">
        <v>136</v>
      </c>
      <c r="AU168" s="187" t="s">
        <v>85</v>
      </c>
      <c r="AY168" s="19" t="s">
        <v>134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19" t="s">
        <v>83</v>
      </c>
      <c r="BK168" s="188">
        <f>ROUND(I168*H168,2)</f>
        <v>0</v>
      </c>
      <c r="BL168" s="19" t="s">
        <v>141</v>
      </c>
      <c r="BM168" s="187" t="s">
        <v>704</v>
      </c>
    </row>
    <row r="169" spans="1:65" s="2" customFormat="1">
      <c r="A169" s="36"/>
      <c r="B169" s="37"/>
      <c r="C169" s="38"/>
      <c r="D169" s="189" t="s">
        <v>143</v>
      </c>
      <c r="E169" s="38"/>
      <c r="F169" s="190" t="s">
        <v>445</v>
      </c>
      <c r="G169" s="38"/>
      <c r="H169" s="38"/>
      <c r="I169" s="191"/>
      <c r="J169" s="38"/>
      <c r="K169" s="38"/>
      <c r="L169" s="41"/>
      <c r="M169" s="192"/>
      <c r="N169" s="193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143</v>
      </c>
      <c r="AU169" s="19" t="s">
        <v>85</v>
      </c>
    </row>
    <row r="170" spans="1:65" s="2" customFormat="1">
      <c r="A170" s="36"/>
      <c r="B170" s="37"/>
      <c r="C170" s="38"/>
      <c r="D170" s="194" t="s">
        <v>145</v>
      </c>
      <c r="E170" s="38"/>
      <c r="F170" s="195" t="s">
        <v>446</v>
      </c>
      <c r="G170" s="38"/>
      <c r="H170" s="38"/>
      <c r="I170" s="191"/>
      <c r="J170" s="38"/>
      <c r="K170" s="38"/>
      <c r="L170" s="41"/>
      <c r="M170" s="192"/>
      <c r="N170" s="193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145</v>
      </c>
      <c r="AU170" s="19" t="s">
        <v>85</v>
      </c>
    </row>
    <row r="171" spans="1:65" s="13" customFormat="1">
      <c r="B171" s="196"/>
      <c r="C171" s="197"/>
      <c r="D171" s="189" t="s">
        <v>147</v>
      </c>
      <c r="E171" s="198" t="s">
        <v>19</v>
      </c>
      <c r="F171" s="199" t="s">
        <v>705</v>
      </c>
      <c r="G171" s="197"/>
      <c r="H171" s="200">
        <v>14.4</v>
      </c>
      <c r="I171" s="201"/>
      <c r="J171" s="197"/>
      <c r="K171" s="197"/>
      <c r="L171" s="202"/>
      <c r="M171" s="203"/>
      <c r="N171" s="204"/>
      <c r="O171" s="204"/>
      <c r="P171" s="204"/>
      <c r="Q171" s="204"/>
      <c r="R171" s="204"/>
      <c r="S171" s="204"/>
      <c r="T171" s="205"/>
      <c r="AT171" s="206" t="s">
        <v>147</v>
      </c>
      <c r="AU171" s="206" t="s">
        <v>85</v>
      </c>
      <c r="AV171" s="13" t="s">
        <v>85</v>
      </c>
      <c r="AW171" s="13" t="s">
        <v>34</v>
      </c>
      <c r="AX171" s="13" t="s">
        <v>83</v>
      </c>
      <c r="AY171" s="206" t="s">
        <v>134</v>
      </c>
    </row>
    <row r="172" spans="1:65" s="2" customFormat="1" ht="16.5" customHeight="1">
      <c r="A172" s="36"/>
      <c r="B172" s="37"/>
      <c r="C172" s="176" t="s">
        <v>242</v>
      </c>
      <c r="D172" s="176" t="s">
        <v>136</v>
      </c>
      <c r="E172" s="177" t="s">
        <v>447</v>
      </c>
      <c r="F172" s="178" t="s">
        <v>448</v>
      </c>
      <c r="G172" s="179" t="s">
        <v>139</v>
      </c>
      <c r="H172" s="180">
        <v>14.4</v>
      </c>
      <c r="I172" s="181"/>
      <c r="J172" s="182">
        <f>ROUND(I172*H172,2)</f>
        <v>0</v>
      </c>
      <c r="K172" s="178" t="s">
        <v>140</v>
      </c>
      <c r="L172" s="41"/>
      <c r="M172" s="183" t="s">
        <v>19</v>
      </c>
      <c r="N172" s="184" t="s">
        <v>46</v>
      </c>
      <c r="O172" s="66"/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7" t="s">
        <v>141</v>
      </c>
      <c r="AT172" s="187" t="s">
        <v>136</v>
      </c>
      <c r="AU172" s="187" t="s">
        <v>85</v>
      </c>
      <c r="AY172" s="19" t="s">
        <v>134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9" t="s">
        <v>83</v>
      </c>
      <c r="BK172" s="188">
        <f>ROUND(I172*H172,2)</f>
        <v>0</v>
      </c>
      <c r="BL172" s="19" t="s">
        <v>141</v>
      </c>
      <c r="BM172" s="187" t="s">
        <v>706</v>
      </c>
    </row>
    <row r="173" spans="1:65" s="2" customFormat="1">
      <c r="A173" s="36"/>
      <c r="B173" s="37"/>
      <c r="C173" s="38"/>
      <c r="D173" s="189" t="s">
        <v>143</v>
      </c>
      <c r="E173" s="38"/>
      <c r="F173" s="190" t="s">
        <v>450</v>
      </c>
      <c r="G173" s="38"/>
      <c r="H173" s="38"/>
      <c r="I173" s="191"/>
      <c r="J173" s="38"/>
      <c r="K173" s="38"/>
      <c r="L173" s="41"/>
      <c r="M173" s="192"/>
      <c r="N173" s="193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143</v>
      </c>
      <c r="AU173" s="19" t="s">
        <v>85</v>
      </c>
    </row>
    <row r="174" spans="1:65" s="2" customFormat="1">
      <c r="A174" s="36"/>
      <c r="B174" s="37"/>
      <c r="C174" s="38"/>
      <c r="D174" s="194" t="s">
        <v>145</v>
      </c>
      <c r="E174" s="38"/>
      <c r="F174" s="195" t="s">
        <v>451</v>
      </c>
      <c r="G174" s="38"/>
      <c r="H174" s="38"/>
      <c r="I174" s="191"/>
      <c r="J174" s="38"/>
      <c r="K174" s="38"/>
      <c r="L174" s="41"/>
      <c r="M174" s="192"/>
      <c r="N174" s="193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145</v>
      </c>
      <c r="AU174" s="19" t="s">
        <v>85</v>
      </c>
    </row>
    <row r="175" spans="1:65" s="13" customFormat="1">
      <c r="B175" s="196"/>
      <c r="C175" s="197"/>
      <c r="D175" s="189" t="s">
        <v>147</v>
      </c>
      <c r="E175" s="198" t="s">
        <v>19</v>
      </c>
      <c r="F175" s="199" t="s">
        <v>705</v>
      </c>
      <c r="G175" s="197"/>
      <c r="H175" s="200">
        <v>14.4</v>
      </c>
      <c r="I175" s="201"/>
      <c r="J175" s="197"/>
      <c r="K175" s="197"/>
      <c r="L175" s="202"/>
      <c r="M175" s="203"/>
      <c r="N175" s="204"/>
      <c r="O175" s="204"/>
      <c r="P175" s="204"/>
      <c r="Q175" s="204"/>
      <c r="R175" s="204"/>
      <c r="S175" s="204"/>
      <c r="T175" s="205"/>
      <c r="AT175" s="206" t="s">
        <v>147</v>
      </c>
      <c r="AU175" s="206" t="s">
        <v>85</v>
      </c>
      <c r="AV175" s="13" t="s">
        <v>85</v>
      </c>
      <c r="AW175" s="13" t="s">
        <v>34</v>
      </c>
      <c r="AX175" s="13" t="s">
        <v>83</v>
      </c>
      <c r="AY175" s="206" t="s">
        <v>134</v>
      </c>
    </row>
    <row r="176" spans="1:65" s="2" customFormat="1" ht="16.5" customHeight="1">
      <c r="A176" s="36"/>
      <c r="B176" s="37"/>
      <c r="C176" s="231" t="s">
        <v>248</v>
      </c>
      <c r="D176" s="231" t="s">
        <v>437</v>
      </c>
      <c r="E176" s="232" t="s">
        <v>452</v>
      </c>
      <c r="F176" s="233" t="s">
        <v>453</v>
      </c>
      <c r="G176" s="234" t="s">
        <v>454</v>
      </c>
      <c r="H176" s="235">
        <v>0.28799999999999998</v>
      </c>
      <c r="I176" s="236"/>
      <c r="J176" s="237">
        <f>ROUND(I176*H176,2)</f>
        <v>0</v>
      </c>
      <c r="K176" s="233" t="s">
        <v>140</v>
      </c>
      <c r="L176" s="238"/>
      <c r="M176" s="239" t="s">
        <v>19</v>
      </c>
      <c r="N176" s="240" t="s">
        <v>46</v>
      </c>
      <c r="O176" s="66"/>
      <c r="P176" s="185">
        <f>O176*H176</f>
        <v>0</v>
      </c>
      <c r="Q176" s="185">
        <v>1E-3</v>
      </c>
      <c r="R176" s="185">
        <f>Q176*H176</f>
        <v>2.8800000000000001E-4</v>
      </c>
      <c r="S176" s="185">
        <v>0</v>
      </c>
      <c r="T176" s="18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7" t="s">
        <v>193</v>
      </c>
      <c r="AT176" s="187" t="s">
        <v>437</v>
      </c>
      <c r="AU176" s="187" t="s">
        <v>85</v>
      </c>
      <c r="AY176" s="19" t="s">
        <v>134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9" t="s">
        <v>83</v>
      </c>
      <c r="BK176" s="188">
        <f>ROUND(I176*H176,2)</f>
        <v>0</v>
      </c>
      <c r="BL176" s="19" t="s">
        <v>141</v>
      </c>
      <c r="BM176" s="187" t="s">
        <v>707</v>
      </c>
    </row>
    <row r="177" spans="1:65" s="2" customFormat="1">
      <c r="A177" s="36"/>
      <c r="B177" s="37"/>
      <c r="C177" s="38"/>
      <c r="D177" s="189" t="s">
        <v>143</v>
      </c>
      <c r="E177" s="38"/>
      <c r="F177" s="190" t="s">
        <v>453</v>
      </c>
      <c r="G177" s="38"/>
      <c r="H177" s="38"/>
      <c r="I177" s="191"/>
      <c r="J177" s="38"/>
      <c r="K177" s="38"/>
      <c r="L177" s="41"/>
      <c r="M177" s="192"/>
      <c r="N177" s="193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143</v>
      </c>
      <c r="AU177" s="19" t="s">
        <v>85</v>
      </c>
    </row>
    <row r="178" spans="1:65" s="13" customFormat="1">
      <c r="B178" s="196"/>
      <c r="C178" s="197"/>
      <c r="D178" s="189" t="s">
        <v>147</v>
      </c>
      <c r="E178" s="197"/>
      <c r="F178" s="199" t="s">
        <v>708</v>
      </c>
      <c r="G178" s="197"/>
      <c r="H178" s="200">
        <v>0.28799999999999998</v>
      </c>
      <c r="I178" s="201"/>
      <c r="J178" s="197"/>
      <c r="K178" s="197"/>
      <c r="L178" s="202"/>
      <c r="M178" s="203"/>
      <c r="N178" s="204"/>
      <c r="O178" s="204"/>
      <c r="P178" s="204"/>
      <c r="Q178" s="204"/>
      <c r="R178" s="204"/>
      <c r="S178" s="204"/>
      <c r="T178" s="205"/>
      <c r="AT178" s="206" t="s">
        <v>147</v>
      </c>
      <c r="AU178" s="206" t="s">
        <v>85</v>
      </c>
      <c r="AV178" s="13" t="s">
        <v>85</v>
      </c>
      <c r="AW178" s="13" t="s">
        <v>4</v>
      </c>
      <c r="AX178" s="13" t="s">
        <v>83</v>
      </c>
      <c r="AY178" s="206" t="s">
        <v>134</v>
      </c>
    </row>
    <row r="179" spans="1:65" s="2" customFormat="1" ht="16.5" customHeight="1">
      <c r="A179" s="36"/>
      <c r="B179" s="37"/>
      <c r="C179" s="176" t="s">
        <v>255</v>
      </c>
      <c r="D179" s="176" t="s">
        <v>136</v>
      </c>
      <c r="E179" s="177" t="s">
        <v>709</v>
      </c>
      <c r="F179" s="178" t="s">
        <v>710</v>
      </c>
      <c r="G179" s="179" t="s">
        <v>139</v>
      </c>
      <c r="H179" s="180">
        <v>45</v>
      </c>
      <c r="I179" s="181"/>
      <c r="J179" s="182">
        <f>ROUND(I179*H179,2)</f>
        <v>0</v>
      </c>
      <c r="K179" s="178" t="s">
        <v>140</v>
      </c>
      <c r="L179" s="41"/>
      <c r="M179" s="183" t="s">
        <v>19</v>
      </c>
      <c r="N179" s="184" t="s">
        <v>46</v>
      </c>
      <c r="O179" s="66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87" t="s">
        <v>141</v>
      </c>
      <c r="AT179" s="187" t="s">
        <v>136</v>
      </c>
      <c r="AU179" s="187" t="s">
        <v>85</v>
      </c>
      <c r="AY179" s="19" t="s">
        <v>134</v>
      </c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9" t="s">
        <v>83</v>
      </c>
      <c r="BK179" s="188">
        <f>ROUND(I179*H179,2)</f>
        <v>0</v>
      </c>
      <c r="BL179" s="19" t="s">
        <v>141</v>
      </c>
      <c r="BM179" s="187" t="s">
        <v>711</v>
      </c>
    </row>
    <row r="180" spans="1:65" s="2" customFormat="1">
      <c r="A180" s="36"/>
      <c r="B180" s="37"/>
      <c r="C180" s="38"/>
      <c r="D180" s="189" t="s">
        <v>143</v>
      </c>
      <c r="E180" s="38"/>
      <c r="F180" s="190" t="s">
        <v>712</v>
      </c>
      <c r="G180" s="38"/>
      <c r="H180" s="38"/>
      <c r="I180" s="191"/>
      <c r="J180" s="38"/>
      <c r="K180" s="38"/>
      <c r="L180" s="41"/>
      <c r="M180" s="192"/>
      <c r="N180" s="193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143</v>
      </c>
      <c r="AU180" s="19" t="s">
        <v>85</v>
      </c>
    </row>
    <row r="181" spans="1:65" s="2" customFormat="1">
      <c r="A181" s="36"/>
      <c r="B181" s="37"/>
      <c r="C181" s="38"/>
      <c r="D181" s="194" t="s">
        <v>145</v>
      </c>
      <c r="E181" s="38"/>
      <c r="F181" s="195" t="s">
        <v>713</v>
      </c>
      <c r="G181" s="38"/>
      <c r="H181" s="38"/>
      <c r="I181" s="191"/>
      <c r="J181" s="38"/>
      <c r="K181" s="38"/>
      <c r="L181" s="41"/>
      <c r="M181" s="192"/>
      <c r="N181" s="193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145</v>
      </c>
      <c r="AU181" s="19" t="s">
        <v>85</v>
      </c>
    </row>
    <row r="182" spans="1:65" s="14" customFormat="1">
      <c r="B182" s="207"/>
      <c r="C182" s="208"/>
      <c r="D182" s="189" t="s">
        <v>147</v>
      </c>
      <c r="E182" s="209" t="s">
        <v>19</v>
      </c>
      <c r="F182" s="210" t="s">
        <v>656</v>
      </c>
      <c r="G182" s="208"/>
      <c r="H182" s="209" t="s">
        <v>19</v>
      </c>
      <c r="I182" s="211"/>
      <c r="J182" s="208"/>
      <c r="K182" s="208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147</v>
      </c>
      <c r="AU182" s="216" t="s">
        <v>85</v>
      </c>
      <c r="AV182" s="14" t="s">
        <v>83</v>
      </c>
      <c r="AW182" s="14" t="s">
        <v>34</v>
      </c>
      <c r="AX182" s="14" t="s">
        <v>75</v>
      </c>
      <c r="AY182" s="216" t="s">
        <v>134</v>
      </c>
    </row>
    <row r="183" spans="1:65" s="14" customFormat="1">
      <c r="B183" s="207"/>
      <c r="C183" s="208"/>
      <c r="D183" s="189" t="s">
        <v>147</v>
      </c>
      <c r="E183" s="209" t="s">
        <v>19</v>
      </c>
      <c r="F183" s="210" t="s">
        <v>677</v>
      </c>
      <c r="G183" s="208"/>
      <c r="H183" s="209" t="s">
        <v>19</v>
      </c>
      <c r="I183" s="211"/>
      <c r="J183" s="208"/>
      <c r="K183" s="208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147</v>
      </c>
      <c r="AU183" s="216" t="s">
        <v>85</v>
      </c>
      <c r="AV183" s="14" t="s">
        <v>83</v>
      </c>
      <c r="AW183" s="14" t="s">
        <v>34</v>
      </c>
      <c r="AX183" s="14" t="s">
        <v>75</v>
      </c>
      <c r="AY183" s="216" t="s">
        <v>134</v>
      </c>
    </row>
    <row r="184" spans="1:65" s="13" customFormat="1">
      <c r="B184" s="196"/>
      <c r="C184" s="197"/>
      <c r="D184" s="189" t="s">
        <v>147</v>
      </c>
      <c r="E184" s="198" t="s">
        <v>19</v>
      </c>
      <c r="F184" s="199" t="s">
        <v>714</v>
      </c>
      <c r="G184" s="197"/>
      <c r="H184" s="200">
        <v>45</v>
      </c>
      <c r="I184" s="201"/>
      <c r="J184" s="197"/>
      <c r="K184" s="197"/>
      <c r="L184" s="202"/>
      <c r="M184" s="203"/>
      <c r="N184" s="204"/>
      <c r="O184" s="204"/>
      <c r="P184" s="204"/>
      <c r="Q184" s="204"/>
      <c r="R184" s="204"/>
      <c r="S184" s="204"/>
      <c r="T184" s="205"/>
      <c r="AT184" s="206" t="s">
        <v>147</v>
      </c>
      <c r="AU184" s="206" t="s">
        <v>85</v>
      </c>
      <c r="AV184" s="13" t="s">
        <v>85</v>
      </c>
      <c r="AW184" s="13" t="s">
        <v>34</v>
      </c>
      <c r="AX184" s="13" t="s">
        <v>83</v>
      </c>
      <c r="AY184" s="206" t="s">
        <v>134</v>
      </c>
    </row>
    <row r="185" spans="1:65" s="12" customFormat="1" ht="22.9" customHeight="1">
      <c r="B185" s="160"/>
      <c r="C185" s="161"/>
      <c r="D185" s="162" t="s">
        <v>74</v>
      </c>
      <c r="E185" s="174" t="s">
        <v>85</v>
      </c>
      <c r="F185" s="174" t="s">
        <v>457</v>
      </c>
      <c r="G185" s="161"/>
      <c r="H185" s="161"/>
      <c r="I185" s="164"/>
      <c r="J185" s="175">
        <f>BK185</f>
        <v>0</v>
      </c>
      <c r="K185" s="161"/>
      <c r="L185" s="166"/>
      <c r="M185" s="167"/>
      <c r="N185" s="168"/>
      <c r="O185" s="168"/>
      <c r="P185" s="169">
        <f>SUM(P186:P197)</f>
        <v>0</v>
      </c>
      <c r="Q185" s="168"/>
      <c r="R185" s="169">
        <f>SUM(R186:R197)</f>
        <v>22.863672000000001</v>
      </c>
      <c r="S185" s="168"/>
      <c r="T185" s="170">
        <f>SUM(T186:T197)</f>
        <v>0</v>
      </c>
      <c r="AR185" s="171" t="s">
        <v>83</v>
      </c>
      <c r="AT185" s="172" t="s">
        <v>74</v>
      </c>
      <c r="AU185" s="172" t="s">
        <v>83</v>
      </c>
      <c r="AY185" s="171" t="s">
        <v>134</v>
      </c>
      <c r="BK185" s="173">
        <f>SUM(BK186:BK197)</f>
        <v>0</v>
      </c>
    </row>
    <row r="186" spans="1:65" s="2" customFormat="1" ht="16.5" customHeight="1">
      <c r="A186" s="36"/>
      <c r="B186" s="37"/>
      <c r="C186" s="176" t="s">
        <v>261</v>
      </c>
      <c r="D186" s="176" t="s">
        <v>136</v>
      </c>
      <c r="E186" s="177" t="s">
        <v>458</v>
      </c>
      <c r="F186" s="178" t="s">
        <v>459</v>
      </c>
      <c r="G186" s="179" t="s">
        <v>157</v>
      </c>
      <c r="H186" s="180">
        <v>6.75</v>
      </c>
      <c r="I186" s="181"/>
      <c r="J186" s="182">
        <f>ROUND(I186*H186,2)</f>
        <v>0</v>
      </c>
      <c r="K186" s="178" t="s">
        <v>140</v>
      </c>
      <c r="L186" s="41"/>
      <c r="M186" s="183" t="s">
        <v>19</v>
      </c>
      <c r="N186" s="184" t="s">
        <v>46</v>
      </c>
      <c r="O186" s="66"/>
      <c r="P186" s="185">
        <f>O186*H186</f>
        <v>0</v>
      </c>
      <c r="Q186" s="185">
        <v>2.16</v>
      </c>
      <c r="R186" s="185">
        <f>Q186*H186</f>
        <v>14.580000000000002</v>
      </c>
      <c r="S186" s="185">
        <v>0</v>
      </c>
      <c r="T186" s="18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7" t="s">
        <v>141</v>
      </c>
      <c r="AT186" s="187" t="s">
        <v>136</v>
      </c>
      <c r="AU186" s="187" t="s">
        <v>85</v>
      </c>
      <c r="AY186" s="19" t="s">
        <v>134</v>
      </c>
      <c r="BE186" s="188">
        <f>IF(N186="základní",J186,0)</f>
        <v>0</v>
      </c>
      <c r="BF186" s="188">
        <f>IF(N186="snížená",J186,0)</f>
        <v>0</v>
      </c>
      <c r="BG186" s="188">
        <f>IF(N186="zákl. přenesená",J186,0)</f>
        <v>0</v>
      </c>
      <c r="BH186" s="188">
        <f>IF(N186="sníž. přenesená",J186,0)</f>
        <v>0</v>
      </c>
      <c r="BI186" s="188">
        <f>IF(N186="nulová",J186,0)</f>
        <v>0</v>
      </c>
      <c r="BJ186" s="19" t="s">
        <v>83</v>
      </c>
      <c r="BK186" s="188">
        <f>ROUND(I186*H186,2)</f>
        <v>0</v>
      </c>
      <c r="BL186" s="19" t="s">
        <v>141</v>
      </c>
      <c r="BM186" s="187" t="s">
        <v>715</v>
      </c>
    </row>
    <row r="187" spans="1:65" s="2" customFormat="1">
      <c r="A187" s="36"/>
      <c r="B187" s="37"/>
      <c r="C187" s="38"/>
      <c r="D187" s="189" t="s">
        <v>143</v>
      </c>
      <c r="E187" s="38"/>
      <c r="F187" s="190" t="s">
        <v>461</v>
      </c>
      <c r="G187" s="38"/>
      <c r="H187" s="38"/>
      <c r="I187" s="191"/>
      <c r="J187" s="38"/>
      <c r="K187" s="38"/>
      <c r="L187" s="41"/>
      <c r="M187" s="192"/>
      <c r="N187" s="193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143</v>
      </c>
      <c r="AU187" s="19" t="s">
        <v>85</v>
      </c>
    </row>
    <row r="188" spans="1:65" s="2" customFormat="1">
      <c r="A188" s="36"/>
      <c r="B188" s="37"/>
      <c r="C188" s="38"/>
      <c r="D188" s="194" t="s">
        <v>145</v>
      </c>
      <c r="E188" s="38"/>
      <c r="F188" s="195" t="s">
        <v>462</v>
      </c>
      <c r="G188" s="38"/>
      <c r="H188" s="38"/>
      <c r="I188" s="191"/>
      <c r="J188" s="38"/>
      <c r="K188" s="38"/>
      <c r="L188" s="41"/>
      <c r="M188" s="192"/>
      <c r="N188" s="193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145</v>
      </c>
      <c r="AU188" s="19" t="s">
        <v>85</v>
      </c>
    </row>
    <row r="189" spans="1:65" s="14" customFormat="1">
      <c r="B189" s="207"/>
      <c r="C189" s="208"/>
      <c r="D189" s="189" t="s">
        <v>147</v>
      </c>
      <c r="E189" s="209" t="s">
        <v>19</v>
      </c>
      <c r="F189" s="210" t="s">
        <v>656</v>
      </c>
      <c r="G189" s="208"/>
      <c r="H189" s="209" t="s">
        <v>19</v>
      </c>
      <c r="I189" s="211"/>
      <c r="J189" s="208"/>
      <c r="K189" s="208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147</v>
      </c>
      <c r="AU189" s="216" t="s">
        <v>85</v>
      </c>
      <c r="AV189" s="14" t="s">
        <v>83</v>
      </c>
      <c r="AW189" s="14" t="s">
        <v>34</v>
      </c>
      <c r="AX189" s="14" t="s">
        <v>75</v>
      </c>
      <c r="AY189" s="216" t="s">
        <v>134</v>
      </c>
    </row>
    <row r="190" spans="1:65" s="14" customFormat="1">
      <c r="B190" s="207"/>
      <c r="C190" s="208"/>
      <c r="D190" s="189" t="s">
        <v>147</v>
      </c>
      <c r="E190" s="209" t="s">
        <v>19</v>
      </c>
      <c r="F190" s="210" t="s">
        <v>677</v>
      </c>
      <c r="G190" s="208"/>
      <c r="H190" s="209" t="s">
        <v>19</v>
      </c>
      <c r="I190" s="211"/>
      <c r="J190" s="208"/>
      <c r="K190" s="208"/>
      <c r="L190" s="212"/>
      <c r="M190" s="213"/>
      <c r="N190" s="214"/>
      <c r="O190" s="214"/>
      <c r="P190" s="214"/>
      <c r="Q190" s="214"/>
      <c r="R190" s="214"/>
      <c r="S190" s="214"/>
      <c r="T190" s="215"/>
      <c r="AT190" s="216" t="s">
        <v>147</v>
      </c>
      <c r="AU190" s="216" t="s">
        <v>85</v>
      </c>
      <c r="AV190" s="14" t="s">
        <v>83</v>
      </c>
      <c r="AW190" s="14" t="s">
        <v>34</v>
      </c>
      <c r="AX190" s="14" t="s">
        <v>75</v>
      </c>
      <c r="AY190" s="216" t="s">
        <v>134</v>
      </c>
    </row>
    <row r="191" spans="1:65" s="13" customFormat="1">
      <c r="B191" s="196"/>
      <c r="C191" s="197"/>
      <c r="D191" s="189" t="s">
        <v>147</v>
      </c>
      <c r="E191" s="198" t="s">
        <v>19</v>
      </c>
      <c r="F191" s="199" t="s">
        <v>716</v>
      </c>
      <c r="G191" s="197"/>
      <c r="H191" s="200">
        <v>6.75</v>
      </c>
      <c r="I191" s="201"/>
      <c r="J191" s="197"/>
      <c r="K191" s="197"/>
      <c r="L191" s="202"/>
      <c r="M191" s="203"/>
      <c r="N191" s="204"/>
      <c r="O191" s="204"/>
      <c r="P191" s="204"/>
      <c r="Q191" s="204"/>
      <c r="R191" s="204"/>
      <c r="S191" s="204"/>
      <c r="T191" s="205"/>
      <c r="AT191" s="206" t="s">
        <v>147</v>
      </c>
      <c r="AU191" s="206" t="s">
        <v>85</v>
      </c>
      <c r="AV191" s="13" t="s">
        <v>85</v>
      </c>
      <c r="AW191" s="13" t="s">
        <v>34</v>
      </c>
      <c r="AX191" s="13" t="s">
        <v>83</v>
      </c>
      <c r="AY191" s="206" t="s">
        <v>134</v>
      </c>
    </row>
    <row r="192" spans="1:65" s="2" customFormat="1" ht="16.5" customHeight="1">
      <c r="A192" s="36"/>
      <c r="B192" s="37"/>
      <c r="C192" s="176" t="s">
        <v>267</v>
      </c>
      <c r="D192" s="176" t="s">
        <v>136</v>
      </c>
      <c r="E192" s="177" t="s">
        <v>465</v>
      </c>
      <c r="F192" s="178" t="s">
        <v>466</v>
      </c>
      <c r="G192" s="179" t="s">
        <v>157</v>
      </c>
      <c r="H192" s="180">
        <v>3.6</v>
      </c>
      <c r="I192" s="181"/>
      <c r="J192" s="182">
        <f>ROUND(I192*H192,2)</f>
        <v>0</v>
      </c>
      <c r="K192" s="178" t="s">
        <v>140</v>
      </c>
      <c r="L192" s="41"/>
      <c r="M192" s="183" t="s">
        <v>19</v>
      </c>
      <c r="N192" s="184" t="s">
        <v>46</v>
      </c>
      <c r="O192" s="66"/>
      <c r="P192" s="185">
        <f>O192*H192</f>
        <v>0</v>
      </c>
      <c r="Q192" s="185">
        <v>2.3010199999999998</v>
      </c>
      <c r="R192" s="185">
        <f>Q192*H192</f>
        <v>8.2836719999999993</v>
      </c>
      <c r="S192" s="185">
        <v>0</v>
      </c>
      <c r="T192" s="18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7" t="s">
        <v>141</v>
      </c>
      <c r="AT192" s="187" t="s">
        <v>136</v>
      </c>
      <c r="AU192" s="187" t="s">
        <v>85</v>
      </c>
      <c r="AY192" s="19" t="s">
        <v>134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9" t="s">
        <v>83</v>
      </c>
      <c r="BK192" s="188">
        <f>ROUND(I192*H192,2)</f>
        <v>0</v>
      </c>
      <c r="BL192" s="19" t="s">
        <v>141</v>
      </c>
      <c r="BM192" s="187" t="s">
        <v>717</v>
      </c>
    </row>
    <row r="193" spans="1:65" s="2" customFormat="1">
      <c r="A193" s="36"/>
      <c r="B193" s="37"/>
      <c r="C193" s="38"/>
      <c r="D193" s="189" t="s">
        <v>143</v>
      </c>
      <c r="E193" s="38"/>
      <c r="F193" s="190" t="s">
        <v>468</v>
      </c>
      <c r="G193" s="38"/>
      <c r="H193" s="38"/>
      <c r="I193" s="191"/>
      <c r="J193" s="38"/>
      <c r="K193" s="38"/>
      <c r="L193" s="41"/>
      <c r="M193" s="192"/>
      <c r="N193" s="193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143</v>
      </c>
      <c r="AU193" s="19" t="s">
        <v>85</v>
      </c>
    </row>
    <row r="194" spans="1:65" s="2" customFormat="1">
      <c r="A194" s="36"/>
      <c r="B194" s="37"/>
      <c r="C194" s="38"/>
      <c r="D194" s="194" t="s">
        <v>145</v>
      </c>
      <c r="E194" s="38"/>
      <c r="F194" s="195" t="s">
        <v>469</v>
      </c>
      <c r="G194" s="38"/>
      <c r="H194" s="38"/>
      <c r="I194" s="191"/>
      <c r="J194" s="38"/>
      <c r="K194" s="38"/>
      <c r="L194" s="41"/>
      <c r="M194" s="192"/>
      <c r="N194" s="193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145</v>
      </c>
      <c r="AU194" s="19" t="s">
        <v>85</v>
      </c>
    </row>
    <row r="195" spans="1:65" s="14" customFormat="1">
      <c r="B195" s="207"/>
      <c r="C195" s="208"/>
      <c r="D195" s="189" t="s">
        <v>147</v>
      </c>
      <c r="E195" s="209" t="s">
        <v>19</v>
      </c>
      <c r="F195" s="210" t="s">
        <v>656</v>
      </c>
      <c r="G195" s="208"/>
      <c r="H195" s="209" t="s">
        <v>19</v>
      </c>
      <c r="I195" s="211"/>
      <c r="J195" s="208"/>
      <c r="K195" s="208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147</v>
      </c>
      <c r="AU195" s="216" t="s">
        <v>85</v>
      </c>
      <c r="AV195" s="14" t="s">
        <v>83</v>
      </c>
      <c r="AW195" s="14" t="s">
        <v>34</v>
      </c>
      <c r="AX195" s="14" t="s">
        <v>75</v>
      </c>
      <c r="AY195" s="216" t="s">
        <v>134</v>
      </c>
    </row>
    <row r="196" spans="1:65" s="14" customFormat="1">
      <c r="B196" s="207"/>
      <c r="C196" s="208"/>
      <c r="D196" s="189" t="s">
        <v>147</v>
      </c>
      <c r="E196" s="209" t="s">
        <v>19</v>
      </c>
      <c r="F196" s="210" t="s">
        <v>677</v>
      </c>
      <c r="G196" s="208"/>
      <c r="H196" s="209" t="s">
        <v>19</v>
      </c>
      <c r="I196" s="211"/>
      <c r="J196" s="208"/>
      <c r="K196" s="208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147</v>
      </c>
      <c r="AU196" s="216" t="s">
        <v>85</v>
      </c>
      <c r="AV196" s="14" t="s">
        <v>83</v>
      </c>
      <c r="AW196" s="14" t="s">
        <v>34</v>
      </c>
      <c r="AX196" s="14" t="s">
        <v>75</v>
      </c>
      <c r="AY196" s="216" t="s">
        <v>134</v>
      </c>
    </row>
    <row r="197" spans="1:65" s="13" customFormat="1">
      <c r="B197" s="196"/>
      <c r="C197" s="197"/>
      <c r="D197" s="189" t="s">
        <v>147</v>
      </c>
      <c r="E197" s="198" t="s">
        <v>19</v>
      </c>
      <c r="F197" s="199" t="s">
        <v>718</v>
      </c>
      <c r="G197" s="197"/>
      <c r="H197" s="200">
        <v>3.6</v>
      </c>
      <c r="I197" s="201"/>
      <c r="J197" s="197"/>
      <c r="K197" s="197"/>
      <c r="L197" s="202"/>
      <c r="M197" s="203"/>
      <c r="N197" s="204"/>
      <c r="O197" s="204"/>
      <c r="P197" s="204"/>
      <c r="Q197" s="204"/>
      <c r="R197" s="204"/>
      <c r="S197" s="204"/>
      <c r="T197" s="205"/>
      <c r="AT197" s="206" t="s">
        <v>147</v>
      </c>
      <c r="AU197" s="206" t="s">
        <v>85</v>
      </c>
      <c r="AV197" s="13" t="s">
        <v>85</v>
      </c>
      <c r="AW197" s="13" t="s">
        <v>34</v>
      </c>
      <c r="AX197" s="13" t="s">
        <v>83</v>
      </c>
      <c r="AY197" s="206" t="s">
        <v>134</v>
      </c>
    </row>
    <row r="198" spans="1:65" s="12" customFormat="1" ht="22.9" customHeight="1">
      <c r="B198" s="160"/>
      <c r="C198" s="161"/>
      <c r="D198" s="162" t="s">
        <v>74</v>
      </c>
      <c r="E198" s="174" t="s">
        <v>154</v>
      </c>
      <c r="F198" s="174" t="s">
        <v>471</v>
      </c>
      <c r="G198" s="161"/>
      <c r="H198" s="161"/>
      <c r="I198" s="164"/>
      <c r="J198" s="175">
        <f>BK198</f>
        <v>0</v>
      </c>
      <c r="K198" s="161"/>
      <c r="L198" s="166"/>
      <c r="M198" s="167"/>
      <c r="N198" s="168"/>
      <c r="O198" s="168"/>
      <c r="P198" s="169">
        <f>SUM(P199:P226)</f>
        <v>0</v>
      </c>
      <c r="Q198" s="168"/>
      <c r="R198" s="169">
        <f>SUM(R199:R226)</f>
        <v>41.534879220000001</v>
      </c>
      <c r="S198" s="168"/>
      <c r="T198" s="170">
        <f>SUM(T199:T226)</f>
        <v>0</v>
      </c>
      <c r="AR198" s="171" t="s">
        <v>83</v>
      </c>
      <c r="AT198" s="172" t="s">
        <v>74</v>
      </c>
      <c r="AU198" s="172" t="s">
        <v>83</v>
      </c>
      <c r="AY198" s="171" t="s">
        <v>134</v>
      </c>
      <c r="BK198" s="173">
        <f>SUM(BK199:BK226)</f>
        <v>0</v>
      </c>
    </row>
    <row r="199" spans="1:65" s="2" customFormat="1" ht="16.5" customHeight="1">
      <c r="A199" s="36"/>
      <c r="B199" s="37"/>
      <c r="C199" s="176" t="s">
        <v>274</v>
      </c>
      <c r="D199" s="176" t="s">
        <v>136</v>
      </c>
      <c r="E199" s="177" t="s">
        <v>473</v>
      </c>
      <c r="F199" s="178" t="s">
        <v>474</v>
      </c>
      <c r="G199" s="179" t="s">
        <v>157</v>
      </c>
      <c r="H199" s="180">
        <v>7.9379999999999997</v>
      </c>
      <c r="I199" s="181"/>
      <c r="J199" s="182">
        <f>ROUND(I199*H199,2)</f>
        <v>0</v>
      </c>
      <c r="K199" s="178" t="s">
        <v>140</v>
      </c>
      <c r="L199" s="41"/>
      <c r="M199" s="183" t="s">
        <v>19</v>
      </c>
      <c r="N199" s="184" t="s">
        <v>46</v>
      </c>
      <c r="O199" s="66"/>
      <c r="P199" s="185">
        <f>O199*H199</f>
        <v>0</v>
      </c>
      <c r="Q199" s="185">
        <v>0.18293000000000001</v>
      </c>
      <c r="R199" s="185">
        <f>Q199*H199</f>
        <v>1.45209834</v>
      </c>
      <c r="S199" s="185">
        <v>0</v>
      </c>
      <c r="T199" s="18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7" t="s">
        <v>141</v>
      </c>
      <c r="AT199" s="187" t="s">
        <v>136</v>
      </c>
      <c r="AU199" s="187" t="s">
        <v>85</v>
      </c>
      <c r="AY199" s="19" t="s">
        <v>134</v>
      </c>
      <c r="BE199" s="188">
        <f>IF(N199="základní",J199,0)</f>
        <v>0</v>
      </c>
      <c r="BF199" s="188">
        <f>IF(N199="snížená",J199,0)</f>
        <v>0</v>
      </c>
      <c r="BG199" s="188">
        <f>IF(N199="zákl. přenesená",J199,0)</f>
        <v>0</v>
      </c>
      <c r="BH199" s="188">
        <f>IF(N199="sníž. přenesená",J199,0)</f>
        <v>0</v>
      </c>
      <c r="BI199" s="188">
        <f>IF(N199="nulová",J199,0)</f>
        <v>0</v>
      </c>
      <c r="BJ199" s="19" t="s">
        <v>83</v>
      </c>
      <c r="BK199" s="188">
        <f>ROUND(I199*H199,2)</f>
        <v>0</v>
      </c>
      <c r="BL199" s="19" t="s">
        <v>141</v>
      </c>
      <c r="BM199" s="187" t="s">
        <v>719</v>
      </c>
    </row>
    <row r="200" spans="1:65" s="2" customFormat="1" ht="29.25">
      <c r="A200" s="36"/>
      <c r="B200" s="37"/>
      <c r="C200" s="38"/>
      <c r="D200" s="189" t="s">
        <v>143</v>
      </c>
      <c r="E200" s="38"/>
      <c r="F200" s="190" t="s">
        <v>476</v>
      </c>
      <c r="G200" s="38"/>
      <c r="H200" s="38"/>
      <c r="I200" s="191"/>
      <c r="J200" s="38"/>
      <c r="K200" s="38"/>
      <c r="L200" s="41"/>
      <c r="M200" s="192"/>
      <c r="N200" s="193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143</v>
      </c>
      <c r="AU200" s="19" t="s">
        <v>85</v>
      </c>
    </row>
    <row r="201" spans="1:65" s="2" customFormat="1">
      <c r="A201" s="36"/>
      <c r="B201" s="37"/>
      <c r="C201" s="38"/>
      <c r="D201" s="194" t="s">
        <v>145</v>
      </c>
      <c r="E201" s="38"/>
      <c r="F201" s="195" t="s">
        <v>477</v>
      </c>
      <c r="G201" s="38"/>
      <c r="H201" s="38"/>
      <c r="I201" s="191"/>
      <c r="J201" s="38"/>
      <c r="K201" s="38"/>
      <c r="L201" s="41"/>
      <c r="M201" s="192"/>
      <c r="N201" s="193"/>
      <c r="O201" s="66"/>
      <c r="P201" s="66"/>
      <c r="Q201" s="66"/>
      <c r="R201" s="66"/>
      <c r="S201" s="66"/>
      <c r="T201" s="67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9" t="s">
        <v>145</v>
      </c>
      <c r="AU201" s="19" t="s">
        <v>85</v>
      </c>
    </row>
    <row r="202" spans="1:65" s="14" customFormat="1">
      <c r="B202" s="207"/>
      <c r="C202" s="208"/>
      <c r="D202" s="189" t="s">
        <v>147</v>
      </c>
      <c r="E202" s="209" t="s">
        <v>19</v>
      </c>
      <c r="F202" s="210" t="s">
        <v>656</v>
      </c>
      <c r="G202" s="208"/>
      <c r="H202" s="209" t="s">
        <v>19</v>
      </c>
      <c r="I202" s="211"/>
      <c r="J202" s="208"/>
      <c r="K202" s="208"/>
      <c r="L202" s="212"/>
      <c r="M202" s="213"/>
      <c r="N202" s="214"/>
      <c r="O202" s="214"/>
      <c r="P202" s="214"/>
      <c r="Q202" s="214"/>
      <c r="R202" s="214"/>
      <c r="S202" s="214"/>
      <c r="T202" s="215"/>
      <c r="AT202" s="216" t="s">
        <v>147</v>
      </c>
      <c r="AU202" s="216" t="s">
        <v>85</v>
      </c>
      <c r="AV202" s="14" t="s">
        <v>83</v>
      </c>
      <c r="AW202" s="14" t="s">
        <v>34</v>
      </c>
      <c r="AX202" s="14" t="s">
        <v>75</v>
      </c>
      <c r="AY202" s="216" t="s">
        <v>134</v>
      </c>
    </row>
    <row r="203" spans="1:65" s="13" customFormat="1">
      <c r="B203" s="196"/>
      <c r="C203" s="197"/>
      <c r="D203" s="189" t="s">
        <v>147</v>
      </c>
      <c r="E203" s="198" t="s">
        <v>19</v>
      </c>
      <c r="F203" s="199" t="s">
        <v>720</v>
      </c>
      <c r="G203" s="197"/>
      <c r="H203" s="200">
        <v>7.9379999999999997</v>
      </c>
      <c r="I203" s="201"/>
      <c r="J203" s="197"/>
      <c r="K203" s="197"/>
      <c r="L203" s="202"/>
      <c r="M203" s="203"/>
      <c r="N203" s="204"/>
      <c r="O203" s="204"/>
      <c r="P203" s="204"/>
      <c r="Q203" s="204"/>
      <c r="R203" s="204"/>
      <c r="S203" s="204"/>
      <c r="T203" s="205"/>
      <c r="AT203" s="206" t="s">
        <v>147</v>
      </c>
      <c r="AU203" s="206" t="s">
        <v>85</v>
      </c>
      <c r="AV203" s="13" t="s">
        <v>85</v>
      </c>
      <c r="AW203" s="13" t="s">
        <v>34</v>
      </c>
      <c r="AX203" s="13" t="s">
        <v>83</v>
      </c>
      <c r="AY203" s="206" t="s">
        <v>134</v>
      </c>
    </row>
    <row r="204" spans="1:65" s="2" customFormat="1" ht="16.5" customHeight="1">
      <c r="A204" s="36"/>
      <c r="B204" s="37"/>
      <c r="C204" s="231" t="s">
        <v>7</v>
      </c>
      <c r="D204" s="231" t="s">
        <v>437</v>
      </c>
      <c r="E204" s="232" t="s">
        <v>481</v>
      </c>
      <c r="F204" s="233" t="s">
        <v>482</v>
      </c>
      <c r="G204" s="234" t="s">
        <v>139</v>
      </c>
      <c r="H204" s="235">
        <v>50.514000000000003</v>
      </c>
      <c r="I204" s="236"/>
      <c r="J204" s="237">
        <f>ROUND(I204*H204,2)</f>
        <v>0</v>
      </c>
      <c r="K204" s="233" t="s">
        <v>140</v>
      </c>
      <c r="L204" s="238"/>
      <c r="M204" s="239" t="s">
        <v>19</v>
      </c>
      <c r="N204" s="240" t="s">
        <v>46</v>
      </c>
      <c r="O204" s="66"/>
      <c r="P204" s="185">
        <f>O204*H204</f>
        <v>0</v>
      </c>
      <c r="Q204" s="185">
        <v>0.77</v>
      </c>
      <c r="R204" s="185">
        <f>Q204*H204</f>
        <v>38.895780000000002</v>
      </c>
      <c r="S204" s="185">
        <v>0</v>
      </c>
      <c r="T204" s="18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7" t="s">
        <v>193</v>
      </c>
      <c r="AT204" s="187" t="s">
        <v>437</v>
      </c>
      <c r="AU204" s="187" t="s">
        <v>85</v>
      </c>
      <c r="AY204" s="19" t="s">
        <v>134</v>
      </c>
      <c r="BE204" s="188">
        <f>IF(N204="základní",J204,0)</f>
        <v>0</v>
      </c>
      <c r="BF204" s="188">
        <f>IF(N204="snížená",J204,0)</f>
        <v>0</v>
      </c>
      <c r="BG204" s="188">
        <f>IF(N204="zákl. přenesená",J204,0)</f>
        <v>0</v>
      </c>
      <c r="BH204" s="188">
        <f>IF(N204="sníž. přenesená",J204,0)</f>
        <v>0</v>
      </c>
      <c r="BI204" s="188">
        <f>IF(N204="nulová",J204,0)</f>
        <v>0</v>
      </c>
      <c r="BJ204" s="19" t="s">
        <v>83</v>
      </c>
      <c r="BK204" s="188">
        <f>ROUND(I204*H204,2)</f>
        <v>0</v>
      </c>
      <c r="BL204" s="19" t="s">
        <v>141</v>
      </c>
      <c r="BM204" s="187" t="s">
        <v>721</v>
      </c>
    </row>
    <row r="205" spans="1:65" s="2" customFormat="1">
      <c r="A205" s="36"/>
      <c r="B205" s="37"/>
      <c r="C205" s="38"/>
      <c r="D205" s="189" t="s">
        <v>143</v>
      </c>
      <c r="E205" s="38"/>
      <c r="F205" s="190" t="s">
        <v>482</v>
      </c>
      <c r="G205" s="38"/>
      <c r="H205" s="38"/>
      <c r="I205" s="191"/>
      <c r="J205" s="38"/>
      <c r="K205" s="38"/>
      <c r="L205" s="41"/>
      <c r="M205" s="192"/>
      <c r="N205" s="193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143</v>
      </c>
      <c r="AU205" s="19" t="s">
        <v>85</v>
      </c>
    </row>
    <row r="206" spans="1:65" s="13" customFormat="1">
      <c r="B206" s="196"/>
      <c r="C206" s="197"/>
      <c r="D206" s="189" t="s">
        <v>147</v>
      </c>
      <c r="E206" s="197"/>
      <c r="F206" s="199" t="s">
        <v>722</v>
      </c>
      <c r="G206" s="197"/>
      <c r="H206" s="200">
        <v>50.514000000000003</v>
      </c>
      <c r="I206" s="201"/>
      <c r="J206" s="197"/>
      <c r="K206" s="197"/>
      <c r="L206" s="202"/>
      <c r="M206" s="203"/>
      <c r="N206" s="204"/>
      <c r="O206" s="204"/>
      <c r="P206" s="204"/>
      <c r="Q206" s="204"/>
      <c r="R206" s="204"/>
      <c r="S206" s="204"/>
      <c r="T206" s="205"/>
      <c r="AT206" s="206" t="s">
        <v>147</v>
      </c>
      <c r="AU206" s="206" t="s">
        <v>85</v>
      </c>
      <c r="AV206" s="13" t="s">
        <v>85</v>
      </c>
      <c r="AW206" s="13" t="s">
        <v>4</v>
      </c>
      <c r="AX206" s="13" t="s">
        <v>83</v>
      </c>
      <c r="AY206" s="206" t="s">
        <v>134</v>
      </c>
    </row>
    <row r="207" spans="1:65" s="2" customFormat="1" ht="16.5" customHeight="1">
      <c r="A207" s="36"/>
      <c r="B207" s="37"/>
      <c r="C207" s="176" t="s">
        <v>285</v>
      </c>
      <c r="D207" s="176" t="s">
        <v>136</v>
      </c>
      <c r="E207" s="177" t="s">
        <v>487</v>
      </c>
      <c r="F207" s="178" t="s">
        <v>488</v>
      </c>
      <c r="G207" s="179" t="s">
        <v>157</v>
      </c>
      <c r="H207" s="180">
        <v>23.058</v>
      </c>
      <c r="I207" s="181"/>
      <c r="J207" s="182">
        <f>ROUND(I207*H207,2)</f>
        <v>0</v>
      </c>
      <c r="K207" s="178" t="s">
        <v>140</v>
      </c>
      <c r="L207" s="41"/>
      <c r="M207" s="183" t="s">
        <v>19</v>
      </c>
      <c r="N207" s="184" t="s">
        <v>46</v>
      </c>
      <c r="O207" s="66"/>
      <c r="P207" s="185">
        <f>O207*H207</f>
        <v>0</v>
      </c>
      <c r="Q207" s="185">
        <v>0</v>
      </c>
      <c r="R207" s="185">
        <f>Q207*H207</f>
        <v>0</v>
      </c>
      <c r="S207" s="185">
        <v>0</v>
      </c>
      <c r="T207" s="18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7" t="s">
        <v>141</v>
      </c>
      <c r="AT207" s="187" t="s">
        <v>136</v>
      </c>
      <c r="AU207" s="187" t="s">
        <v>85</v>
      </c>
      <c r="AY207" s="19" t="s">
        <v>134</v>
      </c>
      <c r="BE207" s="188">
        <f>IF(N207="základní",J207,0)</f>
        <v>0</v>
      </c>
      <c r="BF207" s="188">
        <f>IF(N207="snížená",J207,0)</f>
        <v>0</v>
      </c>
      <c r="BG207" s="188">
        <f>IF(N207="zákl. přenesená",J207,0)</f>
        <v>0</v>
      </c>
      <c r="BH207" s="188">
        <f>IF(N207="sníž. přenesená",J207,0)</f>
        <v>0</v>
      </c>
      <c r="BI207" s="188">
        <f>IF(N207="nulová",J207,0)</f>
        <v>0</v>
      </c>
      <c r="BJ207" s="19" t="s">
        <v>83</v>
      </c>
      <c r="BK207" s="188">
        <f>ROUND(I207*H207,2)</f>
        <v>0</v>
      </c>
      <c r="BL207" s="19" t="s">
        <v>141</v>
      </c>
      <c r="BM207" s="187" t="s">
        <v>723</v>
      </c>
    </row>
    <row r="208" spans="1:65" s="2" customFormat="1" ht="19.5">
      <c r="A208" s="36"/>
      <c r="B208" s="37"/>
      <c r="C208" s="38"/>
      <c r="D208" s="189" t="s">
        <v>143</v>
      </c>
      <c r="E208" s="38"/>
      <c r="F208" s="190" t="s">
        <v>490</v>
      </c>
      <c r="G208" s="38"/>
      <c r="H208" s="38"/>
      <c r="I208" s="191"/>
      <c r="J208" s="38"/>
      <c r="K208" s="38"/>
      <c r="L208" s="41"/>
      <c r="M208" s="192"/>
      <c r="N208" s="193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143</v>
      </c>
      <c r="AU208" s="19" t="s">
        <v>85</v>
      </c>
    </row>
    <row r="209" spans="1:65" s="2" customFormat="1">
      <c r="A209" s="36"/>
      <c r="B209" s="37"/>
      <c r="C209" s="38"/>
      <c r="D209" s="194" t="s">
        <v>145</v>
      </c>
      <c r="E209" s="38"/>
      <c r="F209" s="195" t="s">
        <v>491</v>
      </c>
      <c r="G209" s="38"/>
      <c r="H209" s="38"/>
      <c r="I209" s="191"/>
      <c r="J209" s="38"/>
      <c r="K209" s="38"/>
      <c r="L209" s="41"/>
      <c r="M209" s="192"/>
      <c r="N209" s="193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145</v>
      </c>
      <c r="AU209" s="19" t="s">
        <v>85</v>
      </c>
    </row>
    <row r="210" spans="1:65" s="2" customFormat="1" ht="19.5">
      <c r="A210" s="36"/>
      <c r="B210" s="37"/>
      <c r="C210" s="38"/>
      <c r="D210" s="189" t="s">
        <v>492</v>
      </c>
      <c r="E210" s="38"/>
      <c r="F210" s="241" t="s">
        <v>724</v>
      </c>
      <c r="G210" s="38"/>
      <c r="H210" s="38"/>
      <c r="I210" s="191"/>
      <c r="J210" s="38"/>
      <c r="K210" s="38"/>
      <c r="L210" s="41"/>
      <c r="M210" s="192"/>
      <c r="N210" s="193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492</v>
      </c>
      <c r="AU210" s="19" t="s">
        <v>85</v>
      </c>
    </row>
    <row r="211" spans="1:65" s="14" customFormat="1">
      <c r="B211" s="207"/>
      <c r="C211" s="208"/>
      <c r="D211" s="189" t="s">
        <v>147</v>
      </c>
      <c r="E211" s="209" t="s">
        <v>19</v>
      </c>
      <c r="F211" s="210" t="s">
        <v>725</v>
      </c>
      <c r="G211" s="208"/>
      <c r="H211" s="209" t="s">
        <v>19</v>
      </c>
      <c r="I211" s="211"/>
      <c r="J211" s="208"/>
      <c r="K211" s="208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147</v>
      </c>
      <c r="AU211" s="216" t="s">
        <v>85</v>
      </c>
      <c r="AV211" s="14" t="s">
        <v>83</v>
      </c>
      <c r="AW211" s="14" t="s">
        <v>34</v>
      </c>
      <c r="AX211" s="14" t="s">
        <v>75</v>
      </c>
      <c r="AY211" s="216" t="s">
        <v>134</v>
      </c>
    </row>
    <row r="212" spans="1:65" s="13" customFormat="1">
      <c r="B212" s="196"/>
      <c r="C212" s="197"/>
      <c r="D212" s="189" t="s">
        <v>147</v>
      </c>
      <c r="E212" s="198" t="s">
        <v>19</v>
      </c>
      <c r="F212" s="199" t="s">
        <v>726</v>
      </c>
      <c r="G212" s="197"/>
      <c r="H212" s="200">
        <v>23.058</v>
      </c>
      <c r="I212" s="201"/>
      <c r="J212" s="197"/>
      <c r="K212" s="197"/>
      <c r="L212" s="202"/>
      <c r="M212" s="203"/>
      <c r="N212" s="204"/>
      <c r="O212" s="204"/>
      <c r="P212" s="204"/>
      <c r="Q212" s="204"/>
      <c r="R212" s="204"/>
      <c r="S212" s="204"/>
      <c r="T212" s="205"/>
      <c r="AT212" s="206" t="s">
        <v>147</v>
      </c>
      <c r="AU212" s="206" t="s">
        <v>85</v>
      </c>
      <c r="AV212" s="13" t="s">
        <v>85</v>
      </c>
      <c r="AW212" s="13" t="s">
        <v>34</v>
      </c>
      <c r="AX212" s="13" t="s">
        <v>83</v>
      </c>
      <c r="AY212" s="206" t="s">
        <v>134</v>
      </c>
    </row>
    <row r="213" spans="1:65" s="2" customFormat="1" ht="16.5" customHeight="1">
      <c r="A213" s="36"/>
      <c r="B213" s="37"/>
      <c r="C213" s="176" t="s">
        <v>292</v>
      </c>
      <c r="D213" s="176" t="s">
        <v>136</v>
      </c>
      <c r="E213" s="177" t="s">
        <v>499</v>
      </c>
      <c r="F213" s="178" t="s">
        <v>500</v>
      </c>
      <c r="G213" s="179" t="s">
        <v>139</v>
      </c>
      <c r="H213" s="180">
        <v>39.6</v>
      </c>
      <c r="I213" s="181"/>
      <c r="J213" s="182">
        <f>ROUND(I213*H213,2)</f>
        <v>0</v>
      </c>
      <c r="K213" s="178" t="s">
        <v>140</v>
      </c>
      <c r="L213" s="41"/>
      <c r="M213" s="183" t="s">
        <v>19</v>
      </c>
      <c r="N213" s="184" t="s">
        <v>46</v>
      </c>
      <c r="O213" s="66"/>
      <c r="P213" s="185">
        <f>O213*H213</f>
        <v>0</v>
      </c>
      <c r="Q213" s="185">
        <v>8.6499999999999997E-3</v>
      </c>
      <c r="R213" s="185">
        <f>Q213*H213</f>
        <v>0.34254000000000001</v>
      </c>
      <c r="S213" s="185">
        <v>0</v>
      </c>
      <c r="T213" s="18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7" t="s">
        <v>141</v>
      </c>
      <c r="AT213" s="187" t="s">
        <v>136</v>
      </c>
      <c r="AU213" s="187" t="s">
        <v>85</v>
      </c>
      <c r="AY213" s="19" t="s">
        <v>134</v>
      </c>
      <c r="BE213" s="188">
        <f>IF(N213="základní",J213,0)</f>
        <v>0</v>
      </c>
      <c r="BF213" s="188">
        <f>IF(N213="snížená",J213,0)</f>
        <v>0</v>
      </c>
      <c r="BG213" s="188">
        <f>IF(N213="zákl. přenesená",J213,0)</f>
        <v>0</v>
      </c>
      <c r="BH213" s="188">
        <f>IF(N213="sníž. přenesená",J213,0)</f>
        <v>0</v>
      </c>
      <c r="BI213" s="188">
        <f>IF(N213="nulová",J213,0)</f>
        <v>0</v>
      </c>
      <c r="BJ213" s="19" t="s">
        <v>83</v>
      </c>
      <c r="BK213" s="188">
        <f>ROUND(I213*H213,2)</f>
        <v>0</v>
      </c>
      <c r="BL213" s="19" t="s">
        <v>141</v>
      </c>
      <c r="BM213" s="187" t="s">
        <v>727</v>
      </c>
    </row>
    <row r="214" spans="1:65" s="2" customFormat="1" ht="29.25">
      <c r="A214" s="36"/>
      <c r="B214" s="37"/>
      <c r="C214" s="38"/>
      <c r="D214" s="189" t="s">
        <v>143</v>
      </c>
      <c r="E214" s="38"/>
      <c r="F214" s="190" t="s">
        <v>502</v>
      </c>
      <c r="G214" s="38"/>
      <c r="H214" s="38"/>
      <c r="I214" s="191"/>
      <c r="J214" s="38"/>
      <c r="K214" s="38"/>
      <c r="L214" s="41"/>
      <c r="M214" s="192"/>
      <c r="N214" s="193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143</v>
      </c>
      <c r="AU214" s="19" t="s">
        <v>85</v>
      </c>
    </row>
    <row r="215" spans="1:65" s="2" customFormat="1">
      <c r="A215" s="36"/>
      <c r="B215" s="37"/>
      <c r="C215" s="38"/>
      <c r="D215" s="194" t="s">
        <v>145</v>
      </c>
      <c r="E215" s="38"/>
      <c r="F215" s="195" t="s">
        <v>503</v>
      </c>
      <c r="G215" s="38"/>
      <c r="H215" s="38"/>
      <c r="I215" s="191"/>
      <c r="J215" s="38"/>
      <c r="K215" s="38"/>
      <c r="L215" s="41"/>
      <c r="M215" s="192"/>
      <c r="N215" s="193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145</v>
      </c>
      <c r="AU215" s="19" t="s">
        <v>85</v>
      </c>
    </row>
    <row r="216" spans="1:65" s="14" customFormat="1">
      <c r="B216" s="207"/>
      <c r="C216" s="208"/>
      <c r="D216" s="189" t="s">
        <v>147</v>
      </c>
      <c r="E216" s="209" t="s">
        <v>19</v>
      </c>
      <c r="F216" s="210" t="s">
        <v>725</v>
      </c>
      <c r="G216" s="208"/>
      <c r="H216" s="209" t="s">
        <v>19</v>
      </c>
      <c r="I216" s="211"/>
      <c r="J216" s="208"/>
      <c r="K216" s="208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147</v>
      </c>
      <c r="AU216" s="216" t="s">
        <v>85</v>
      </c>
      <c r="AV216" s="14" t="s">
        <v>83</v>
      </c>
      <c r="AW216" s="14" t="s">
        <v>34</v>
      </c>
      <c r="AX216" s="14" t="s">
        <v>75</v>
      </c>
      <c r="AY216" s="216" t="s">
        <v>134</v>
      </c>
    </row>
    <row r="217" spans="1:65" s="13" customFormat="1">
      <c r="B217" s="196"/>
      <c r="C217" s="197"/>
      <c r="D217" s="189" t="s">
        <v>147</v>
      </c>
      <c r="E217" s="198" t="s">
        <v>19</v>
      </c>
      <c r="F217" s="199" t="s">
        <v>728</v>
      </c>
      <c r="G217" s="197"/>
      <c r="H217" s="200">
        <v>39.6</v>
      </c>
      <c r="I217" s="201"/>
      <c r="J217" s="197"/>
      <c r="K217" s="197"/>
      <c r="L217" s="202"/>
      <c r="M217" s="203"/>
      <c r="N217" s="204"/>
      <c r="O217" s="204"/>
      <c r="P217" s="204"/>
      <c r="Q217" s="204"/>
      <c r="R217" s="204"/>
      <c r="S217" s="204"/>
      <c r="T217" s="205"/>
      <c r="AT217" s="206" t="s">
        <v>147</v>
      </c>
      <c r="AU217" s="206" t="s">
        <v>85</v>
      </c>
      <c r="AV217" s="13" t="s">
        <v>85</v>
      </c>
      <c r="AW217" s="13" t="s">
        <v>34</v>
      </c>
      <c r="AX217" s="13" t="s">
        <v>83</v>
      </c>
      <c r="AY217" s="206" t="s">
        <v>134</v>
      </c>
    </row>
    <row r="218" spans="1:65" s="2" customFormat="1" ht="16.5" customHeight="1">
      <c r="A218" s="36"/>
      <c r="B218" s="37"/>
      <c r="C218" s="176" t="s">
        <v>298</v>
      </c>
      <c r="D218" s="176" t="s">
        <v>136</v>
      </c>
      <c r="E218" s="177" t="s">
        <v>506</v>
      </c>
      <c r="F218" s="178" t="s">
        <v>507</v>
      </c>
      <c r="G218" s="179" t="s">
        <v>139</v>
      </c>
      <c r="H218" s="180">
        <v>39.6</v>
      </c>
      <c r="I218" s="181"/>
      <c r="J218" s="182">
        <f>ROUND(I218*H218,2)</f>
        <v>0</v>
      </c>
      <c r="K218" s="178" t="s">
        <v>140</v>
      </c>
      <c r="L218" s="41"/>
      <c r="M218" s="183" t="s">
        <v>19</v>
      </c>
      <c r="N218" s="184" t="s">
        <v>46</v>
      </c>
      <c r="O218" s="66"/>
      <c r="P218" s="185">
        <f>O218*H218</f>
        <v>0</v>
      </c>
      <c r="Q218" s="185">
        <v>0</v>
      </c>
      <c r="R218" s="185">
        <f>Q218*H218</f>
        <v>0</v>
      </c>
      <c r="S218" s="185">
        <v>0</v>
      </c>
      <c r="T218" s="18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7" t="s">
        <v>141</v>
      </c>
      <c r="AT218" s="187" t="s">
        <v>136</v>
      </c>
      <c r="AU218" s="187" t="s">
        <v>85</v>
      </c>
      <c r="AY218" s="19" t="s">
        <v>134</v>
      </c>
      <c r="BE218" s="188">
        <f>IF(N218="základní",J218,0)</f>
        <v>0</v>
      </c>
      <c r="BF218" s="188">
        <f>IF(N218="snížená",J218,0)</f>
        <v>0</v>
      </c>
      <c r="BG218" s="188">
        <f>IF(N218="zákl. přenesená",J218,0)</f>
        <v>0</v>
      </c>
      <c r="BH218" s="188">
        <f>IF(N218="sníž. přenesená",J218,0)</f>
        <v>0</v>
      </c>
      <c r="BI218" s="188">
        <f>IF(N218="nulová",J218,0)</f>
        <v>0</v>
      </c>
      <c r="BJ218" s="19" t="s">
        <v>83</v>
      </c>
      <c r="BK218" s="188">
        <f>ROUND(I218*H218,2)</f>
        <v>0</v>
      </c>
      <c r="BL218" s="19" t="s">
        <v>141</v>
      </c>
      <c r="BM218" s="187" t="s">
        <v>729</v>
      </c>
    </row>
    <row r="219" spans="1:65" s="2" customFormat="1" ht="29.25">
      <c r="A219" s="36"/>
      <c r="B219" s="37"/>
      <c r="C219" s="38"/>
      <c r="D219" s="189" t="s">
        <v>143</v>
      </c>
      <c r="E219" s="38"/>
      <c r="F219" s="190" t="s">
        <v>509</v>
      </c>
      <c r="G219" s="38"/>
      <c r="H219" s="38"/>
      <c r="I219" s="191"/>
      <c r="J219" s="38"/>
      <c r="K219" s="38"/>
      <c r="L219" s="41"/>
      <c r="M219" s="192"/>
      <c r="N219" s="193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143</v>
      </c>
      <c r="AU219" s="19" t="s">
        <v>85</v>
      </c>
    </row>
    <row r="220" spans="1:65" s="2" customFormat="1">
      <c r="A220" s="36"/>
      <c r="B220" s="37"/>
      <c r="C220" s="38"/>
      <c r="D220" s="194" t="s">
        <v>145</v>
      </c>
      <c r="E220" s="38"/>
      <c r="F220" s="195" t="s">
        <v>510</v>
      </c>
      <c r="G220" s="38"/>
      <c r="H220" s="38"/>
      <c r="I220" s="191"/>
      <c r="J220" s="38"/>
      <c r="K220" s="38"/>
      <c r="L220" s="41"/>
      <c r="M220" s="192"/>
      <c r="N220" s="193"/>
      <c r="O220" s="66"/>
      <c r="P220" s="66"/>
      <c r="Q220" s="66"/>
      <c r="R220" s="66"/>
      <c r="S220" s="66"/>
      <c r="T220" s="67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9" t="s">
        <v>145</v>
      </c>
      <c r="AU220" s="19" t="s">
        <v>85</v>
      </c>
    </row>
    <row r="221" spans="1:65" s="2" customFormat="1" ht="16.5" customHeight="1">
      <c r="A221" s="36"/>
      <c r="B221" s="37"/>
      <c r="C221" s="176" t="s">
        <v>464</v>
      </c>
      <c r="D221" s="176" t="s">
        <v>136</v>
      </c>
      <c r="E221" s="177" t="s">
        <v>512</v>
      </c>
      <c r="F221" s="178" t="s">
        <v>513</v>
      </c>
      <c r="G221" s="179" t="s">
        <v>196</v>
      </c>
      <c r="H221" s="180">
        <v>0.77100000000000002</v>
      </c>
      <c r="I221" s="181"/>
      <c r="J221" s="182">
        <f>ROUND(I221*H221,2)</f>
        <v>0</v>
      </c>
      <c r="K221" s="178" t="s">
        <v>140</v>
      </c>
      <c r="L221" s="41"/>
      <c r="M221" s="183" t="s">
        <v>19</v>
      </c>
      <c r="N221" s="184" t="s">
        <v>46</v>
      </c>
      <c r="O221" s="66"/>
      <c r="P221" s="185">
        <f>O221*H221</f>
        <v>0</v>
      </c>
      <c r="Q221" s="185">
        <v>1.09528</v>
      </c>
      <c r="R221" s="185">
        <f>Q221*H221</f>
        <v>0.84446088000000008</v>
      </c>
      <c r="S221" s="185">
        <v>0</v>
      </c>
      <c r="T221" s="18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7" t="s">
        <v>141</v>
      </c>
      <c r="AT221" s="187" t="s">
        <v>136</v>
      </c>
      <c r="AU221" s="187" t="s">
        <v>85</v>
      </c>
      <c r="AY221" s="19" t="s">
        <v>134</v>
      </c>
      <c r="BE221" s="188">
        <f>IF(N221="základní",J221,0)</f>
        <v>0</v>
      </c>
      <c r="BF221" s="188">
        <f>IF(N221="snížená",J221,0)</f>
        <v>0</v>
      </c>
      <c r="BG221" s="188">
        <f>IF(N221="zákl. přenesená",J221,0)</f>
        <v>0</v>
      </c>
      <c r="BH221" s="188">
        <f>IF(N221="sníž. přenesená",J221,0)</f>
        <v>0</v>
      </c>
      <c r="BI221" s="188">
        <f>IF(N221="nulová",J221,0)</f>
        <v>0</v>
      </c>
      <c r="BJ221" s="19" t="s">
        <v>83</v>
      </c>
      <c r="BK221" s="188">
        <f>ROUND(I221*H221,2)</f>
        <v>0</v>
      </c>
      <c r="BL221" s="19" t="s">
        <v>141</v>
      </c>
      <c r="BM221" s="187" t="s">
        <v>730</v>
      </c>
    </row>
    <row r="222" spans="1:65" s="2" customFormat="1" ht="29.25">
      <c r="A222" s="36"/>
      <c r="B222" s="37"/>
      <c r="C222" s="38"/>
      <c r="D222" s="189" t="s">
        <v>143</v>
      </c>
      <c r="E222" s="38"/>
      <c r="F222" s="190" t="s">
        <v>515</v>
      </c>
      <c r="G222" s="38"/>
      <c r="H222" s="38"/>
      <c r="I222" s="191"/>
      <c r="J222" s="38"/>
      <c r="K222" s="38"/>
      <c r="L222" s="41"/>
      <c r="M222" s="192"/>
      <c r="N222" s="193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143</v>
      </c>
      <c r="AU222" s="19" t="s">
        <v>85</v>
      </c>
    </row>
    <row r="223" spans="1:65" s="2" customFormat="1">
      <c r="A223" s="36"/>
      <c r="B223" s="37"/>
      <c r="C223" s="38"/>
      <c r="D223" s="194" t="s">
        <v>145</v>
      </c>
      <c r="E223" s="38"/>
      <c r="F223" s="195" t="s">
        <v>516</v>
      </c>
      <c r="G223" s="38"/>
      <c r="H223" s="38"/>
      <c r="I223" s="191"/>
      <c r="J223" s="38"/>
      <c r="K223" s="38"/>
      <c r="L223" s="41"/>
      <c r="M223" s="192"/>
      <c r="N223" s="193"/>
      <c r="O223" s="66"/>
      <c r="P223" s="66"/>
      <c r="Q223" s="66"/>
      <c r="R223" s="66"/>
      <c r="S223" s="66"/>
      <c r="T223" s="67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9" t="s">
        <v>145</v>
      </c>
      <c r="AU223" s="19" t="s">
        <v>85</v>
      </c>
    </row>
    <row r="224" spans="1:65" s="14" customFormat="1">
      <c r="B224" s="207"/>
      <c r="C224" s="208"/>
      <c r="D224" s="189" t="s">
        <v>147</v>
      </c>
      <c r="E224" s="209" t="s">
        <v>19</v>
      </c>
      <c r="F224" s="210" t="s">
        <v>725</v>
      </c>
      <c r="G224" s="208"/>
      <c r="H224" s="209" t="s">
        <v>19</v>
      </c>
      <c r="I224" s="211"/>
      <c r="J224" s="208"/>
      <c r="K224" s="208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147</v>
      </c>
      <c r="AU224" s="216" t="s">
        <v>85</v>
      </c>
      <c r="AV224" s="14" t="s">
        <v>83</v>
      </c>
      <c r="AW224" s="14" t="s">
        <v>34</v>
      </c>
      <c r="AX224" s="14" t="s">
        <v>75</v>
      </c>
      <c r="AY224" s="216" t="s">
        <v>134</v>
      </c>
    </row>
    <row r="225" spans="1:65" s="13" customFormat="1">
      <c r="B225" s="196"/>
      <c r="C225" s="197"/>
      <c r="D225" s="189" t="s">
        <v>147</v>
      </c>
      <c r="E225" s="198" t="s">
        <v>19</v>
      </c>
      <c r="F225" s="199" t="s">
        <v>731</v>
      </c>
      <c r="G225" s="197"/>
      <c r="H225" s="200">
        <v>0.70099999999999996</v>
      </c>
      <c r="I225" s="201"/>
      <c r="J225" s="197"/>
      <c r="K225" s="197"/>
      <c r="L225" s="202"/>
      <c r="M225" s="203"/>
      <c r="N225" s="204"/>
      <c r="O225" s="204"/>
      <c r="P225" s="204"/>
      <c r="Q225" s="204"/>
      <c r="R225" s="204"/>
      <c r="S225" s="204"/>
      <c r="T225" s="205"/>
      <c r="AT225" s="206" t="s">
        <v>147</v>
      </c>
      <c r="AU225" s="206" t="s">
        <v>85</v>
      </c>
      <c r="AV225" s="13" t="s">
        <v>85</v>
      </c>
      <c r="AW225" s="13" t="s">
        <v>34</v>
      </c>
      <c r="AX225" s="13" t="s">
        <v>83</v>
      </c>
      <c r="AY225" s="206" t="s">
        <v>134</v>
      </c>
    </row>
    <row r="226" spans="1:65" s="13" customFormat="1">
      <c r="B226" s="196"/>
      <c r="C226" s="197"/>
      <c r="D226" s="189" t="s">
        <v>147</v>
      </c>
      <c r="E226" s="197"/>
      <c r="F226" s="199" t="s">
        <v>732</v>
      </c>
      <c r="G226" s="197"/>
      <c r="H226" s="200">
        <v>0.77100000000000002</v>
      </c>
      <c r="I226" s="201"/>
      <c r="J226" s="197"/>
      <c r="K226" s="197"/>
      <c r="L226" s="202"/>
      <c r="M226" s="203"/>
      <c r="N226" s="204"/>
      <c r="O226" s="204"/>
      <c r="P226" s="204"/>
      <c r="Q226" s="204"/>
      <c r="R226" s="204"/>
      <c r="S226" s="204"/>
      <c r="T226" s="205"/>
      <c r="AT226" s="206" t="s">
        <v>147</v>
      </c>
      <c r="AU226" s="206" t="s">
        <v>85</v>
      </c>
      <c r="AV226" s="13" t="s">
        <v>85</v>
      </c>
      <c r="AW226" s="13" t="s">
        <v>4</v>
      </c>
      <c r="AX226" s="13" t="s">
        <v>83</v>
      </c>
      <c r="AY226" s="206" t="s">
        <v>134</v>
      </c>
    </row>
    <row r="227" spans="1:65" s="12" customFormat="1" ht="22.9" customHeight="1">
      <c r="B227" s="160"/>
      <c r="C227" s="161"/>
      <c r="D227" s="162" t="s">
        <v>74</v>
      </c>
      <c r="E227" s="174" t="s">
        <v>141</v>
      </c>
      <c r="F227" s="174" t="s">
        <v>519</v>
      </c>
      <c r="G227" s="161"/>
      <c r="H227" s="161"/>
      <c r="I227" s="164"/>
      <c r="J227" s="175">
        <f>BK227</f>
        <v>0</v>
      </c>
      <c r="K227" s="161"/>
      <c r="L227" s="166"/>
      <c r="M227" s="167"/>
      <c r="N227" s="168"/>
      <c r="O227" s="168"/>
      <c r="P227" s="169">
        <f>SUM(P228:P247)</f>
        <v>0</v>
      </c>
      <c r="Q227" s="168"/>
      <c r="R227" s="169">
        <f>SUM(R228:R247)</f>
        <v>229.61970389999999</v>
      </c>
      <c r="S227" s="168"/>
      <c r="T227" s="170">
        <f>SUM(T228:T247)</f>
        <v>0</v>
      </c>
      <c r="AR227" s="171" t="s">
        <v>83</v>
      </c>
      <c r="AT227" s="172" t="s">
        <v>74</v>
      </c>
      <c r="AU227" s="172" t="s">
        <v>83</v>
      </c>
      <c r="AY227" s="171" t="s">
        <v>134</v>
      </c>
      <c r="BK227" s="173">
        <f>SUM(BK228:BK247)</f>
        <v>0</v>
      </c>
    </row>
    <row r="228" spans="1:65" s="2" customFormat="1" ht="16.5" customHeight="1">
      <c r="A228" s="36"/>
      <c r="B228" s="37"/>
      <c r="C228" s="176" t="s">
        <v>472</v>
      </c>
      <c r="D228" s="176" t="s">
        <v>136</v>
      </c>
      <c r="E228" s="177" t="s">
        <v>733</v>
      </c>
      <c r="F228" s="178" t="s">
        <v>734</v>
      </c>
      <c r="G228" s="179" t="s">
        <v>157</v>
      </c>
      <c r="H228" s="180">
        <v>17.105</v>
      </c>
      <c r="I228" s="181"/>
      <c r="J228" s="182">
        <f>ROUND(I228*H228,2)</f>
        <v>0</v>
      </c>
      <c r="K228" s="178" t="s">
        <v>140</v>
      </c>
      <c r="L228" s="41"/>
      <c r="M228" s="183" t="s">
        <v>19</v>
      </c>
      <c r="N228" s="184" t="s">
        <v>46</v>
      </c>
      <c r="O228" s="66"/>
      <c r="P228" s="185">
        <f>O228*H228</f>
        <v>0</v>
      </c>
      <c r="Q228" s="185">
        <v>1.7535000000000001</v>
      </c>
      <c r="R228" s="185">
        <f>Q228*H228</f>
        <v>29.993617500000003</v>
      </c>
      <c r="S228" s="185">
        <v>0</v>
      </c>
      <c r="T228" s="18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87" t="s">
        <v>141</v>
      </c>
      <c r="AT228" s="187" t="s">
        <v>136</v>
      </c>
      <c r="AU228" s="187" t="s">
        <v>85</v>
      </c>
      <c r="AY228" s="19" t="s">
        <v>134</v>
      </c>
      <c r="BE228" s="188">
        <f>IF(N228="základní",J228,0)</f>
        <v>0</v>
      </c>
      <c r="BF228" s="188">
        <f>IF(N228="snížená",J228,0)</f>
        <v>0</v>
      </c>
      <c r="BG228" s="188">
        <f>IF(N228="zákl. přenesená",J228,0)</f>
        <v>0</v>
      </c>
      <c r="BH228" s="188">
        <f>IF(N228="sníž. přenesená",J228,0)</f>
        <v>0</v>
      </c>
      <c r="BI228" s="188">
        <f>IF(N228="nulová",J228,0)</f>
        <v>0</v>
      </c>
      <c r="BJ228" s="19" t="s">
        <v>83</v>
      </c>
      <c r="BK228" s="188">
        <f>ROUND(I228*H228,2)</f>
        <v>0</v>
      </c>
      <c r="BL228" s="19" t="s">
        <v>141</v>
      </c>
      <c r="BM228" s="187" t="s">
        <v>735</v>
      </c>
    </row>
    <row r="229" spans="1:65" s="2" customFormat="1">
      <c r="A229" s="36"/>
      <c r="B229" s="37"/>
      <c r="C229" s="38"/>
      <c r="D229" s="189" t="s">
        <v>143</v>
      </c>
      <c r="E229" s="38"/>
      <c r="F229" s="190" t="s">
        <v>736</v>
      </c>
      <c r="G229" s="38"/>
      <c r="H229" s="38"/>
      <c r="I229" s="191"/>
      <c r="J229" s="38"/>
      <c r="K229" s="38"/>
      <c r="L229" s="41"/>
      <c r="M229" s="192"/>
      <c r="N229" s="193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143</v>
      </c>
      <c r="AU229" s="19" t="s">
        <v>85</v>
      </c>
    </row>
    <row r="230" spans="1:65" s="2" customFormat="1">
      <c r="A230" s="36"/>
      <c r="B230" s="37"/>
      <c r="C230" s="38"/>
      <c r="D230" s="194" t="s">
        <v>145</v>
      </c>
      <c r="E230" s="38"/>
      <c r="F230" s="195" t="s">
        <v>737</v>
      </c>
      <c r="G230" s="38"/>
      <c r="H230" s="38"/>
      <c r="I230" s="191"/>
      <c r="J230" s="38"/>
      <c r="K230" s="38"/>
      <c r="L230" s="41"/>
      <c r="M230" s="192"/>
      <c r="N230" s="193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145</v>
      </c>
      <c r="AU230" s="19" t="s">
        <v>85</v>
      </c>
    </row>
    <row r="231" spans="1:65" s="13" customFormat="1">
      <c r="B231" s="196"/>
      <c r="C231" s="197"/>
      <c r="D231" s="189" t="s">
        <v>147</v>
      </c>
      <c r="E231" s="198" t="s">
        <v>19</v>
      </c>
      <c r="F231" s="199" t="s">
        <v>738</v>
      </c>
      <c r="G231" s="197"/>
      <c r="H231" s="200">
        <v>15.55</v>
      </c>
      <c r="I231" s="201"/>
      <c r="J231" s="197"/>
      <c r="K231" s="197"/>
      <c r="L231" s="202"/>
      <c r="M231" s="203"/>
      <c r="N231" s="204"/>
      <c r="O231" s="204"/>
      <c r="P231" s="204"/>
      <c r="Q231" s="204"/>
      <c r="R231" s="204"/>
      <c r="S231" s="204"/>
      <c r="T231" s="205"/>
      <c r="AT231" s="206" t="s">
        <v>147</v>
      </c>
      <c r="AU231" s="206" t="s">
        <v>85</v>
      </c>
      <c r="AV231" s="13" t="s">
        <v>85</v>
      </c>
      <c r="AW231" s="13" t="s">
        <v>34</v>
      </c>
      <c r="AX231" s="13" t="s">
        <v>83</v>
      </c>
      <c r="AY231" s="206" t="s">
        <v>134</v>
      </c>
    </row>
    <row r="232" spans="1:65" s="13" customFormat="1">
      <c r="B232" s="196"/>
      <c r="C232" s="197"/>
      <c r="D232" s="189" t="s">
        <v>147</v>
      </c>
      <c r="E232" s="197"/>
      <c r="F232" s="199" t="s">
        <v>739</v>
      </c>
      <c r="G232" s="197"/>
      <c r="H232" s="200">
        <v>17.105</v>
      </c>
      <c r="I232" s="201"/>
      <c r="J232" s="197"/>
      <c r="K232" s="197"/>
      <c r="L232" s="202"/>
      <c r="M232" s="203"/>
      <c r="N232" s="204"/>
      <c r="O232" s="204"/>
      <c r="P232" s="204"/>
      <c r="Q232" s="204"/>
      <c r="R232" s="204"/>
      <c r="S232" s="204"/>
      <c r="T232" s="205"/>
      <c r="AT232" s="206" t="s">
        <v>147</v>
      </c>
      <c r="AU232" s="206" t="s">
        <v>85</v>
      </c>
      <c r="AV232" s="13" t="s">
        <v>85</v>
      </c>
      <c r="AW232" s="13" t="s">
        <v>4</v>
      </c>
      <c r="AX232" s="13" t="s">
        <v>83</v>
      </c>
      <c r="AY232" s="206" t="s">
        <v>134</v>
      </c>
    </row>
    <row r="233" spans="1:65" s="2" customFormat="1" ht="16.5" customHeight="1">
      <c r="A233" s="36"/>
      <c r="B233" s="37"/>
      <c r="C233" s="176" t="s">
        <v>480</v>
      </c>
      <c r="D233" s="176" t="s">
        <v>136</v>
      </c>
      <c r="E233" s="177" t="s">
        <v>740</v>
      </c>
      <c r="F233" s="178" t="s">
        <v>741</v>
      </c>
      <c r="G233" s="179" t="s">
        <v>157</v>
      </c>
      <c r="H233" s="180">
        <v>14.4</v>
      </c>
      <c r="I233" s="181"/>
      <c r="J233" s="182">
        <f>ROUND(I233*H233,2)</f>
        <v>0</v>
      </c>
      <c r="K233" s="178" t="s">
        <v>140</v>
      </c>
      <c r="L233" s="41"/>
      <c r="M233" s="183" t="s">
        <v>19</v>
      </c>
      <c r="N233" s="184" t="s">
        <v>46</v>
      </c>
      <c r="O233" s="66"/>
      <c r="P233" s="185">
        <f>O233*H233</f>
        <v>0</v>
      </c>
      <c r="Q233" s="185">
        <v>1.9967999999999999</v>
      </c>
      <c r="R233" s="185">
        <f>Q233*H233</f>
        <v>28.753920000000001</v>
      </c>
      <c r="S233" s="185">
        <v>0</v>
      </c>
      <c r="T233" s="18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7" t="s">
        <v>141</v>
      </c>
      <c r="AT233" s="187" t="s">
        <v>136</v>
      </c>
      <c r="AU233" s="187" t="s">
        <v>85</v>
      </c>
      <c r="AY233" s="19" t="s">
        <v>134</v>
      </c>
      <c r="BE233" s="188">
        <f>IF(N233="základní",J233,0)</f>
        <v>0</v>
      </c>
      <c r="BF233" s="188">
        <f>IF(N233="snížená",J233,0)</f>
        <v>0</v>
      </c>
      <c r="BG233" s="188">
        <f>IF(N233="zákl. přenesená",J233,0)</f>
        <v>0</v>
      </c>
      <c r="BH233" s="188">
        <f>IF(N233="sníž. přenesená",J233,0)</f>
        <v>0</v>
      </c>
      <c r="BI233" s="188">
        <f>IF(N233="nulová",J233,0)</f>
        <v>0</v>
      </c>
      <c r="BJ233" s="19" t="s">
        <v>83</v>
      </c>
      <c r="BK233" s="188">
        <f>ROUND(I233*H233,2)</f>
        <v>0</v>
      </c>
      <c r="BL233" s="19" t="s">
        <v>141</v>
      </c>
      <c r="BM233" s="187" t="s">
        <v>742</v>
      </c>
    </row>
    <row r="234" spans="1:65" s="2" customFormat="1">
      <c r="A234" s="36"/>
      <c r="B234" s="37"/>
      <c r="C234" s="38"/>
      <c r="D234" s="189" t="s">
        <v>143</v>
      </c>
      <c r="E234" s="38"/>
      <c r="F234" s="190" t="s">
        <v>743</v>
      </c>
      <c r="G234" s="38"/>
      <c r="H234" s="38"/>
      <c r="I234" s="191"/>
      <c r="J234" s="38"/>
      <c r="K234" s="38"/>
      <c r="L234" s="41"/>
      <c r="M234" s="192"/>
      <c r="N234" s="193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143</v>
      </c>
      <c r="AU234" s="19" t="s">
        <v>85</v>
      </c>
    </row>
    <row r="235" spans="1:65" s="2" customFormat="1">
      <c r="A235" s="36"/>
      <c r="B235" s="37"/>
      <c r="C235" s="38"/>
      <c r="D235" s="194" t="s">
        <v>145</v>
      </c>
      <c r="E235" s="38"/>
      <c r="F235" s="195" t="s">
        <v>744</v>
      </c>
      <c r="G235" s="38"/>
      <c r="H235" s="38"/>
      <c r="I235" s="191"/>
      <c r="J235" s="38"/>
      <c r="K235" s="38"/>
      <c r="L235" s="41"/>
      <c r="M235" s="192"/>
      <c r="N235" s="193"/>
      <c r="O235" s="66"/>
      <c r="P235" s="66"/>
      <c r="Q235" s="66"/>
      <c r="R235" s="66"/>
      <c r="S235" s="66"/>
      <c r="T235" s="67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T235" s="19" t="s">
        <v>145</v>
      </c>
      <c r="AU235" s="19" t="s">
        <v>85</v>
      </c>
    </row>
    <row r="236" spans="1:65" s="14" customFormat="1">
      <c r="B236" s="207"/>
      <c r="C236" s="208"/>
      <c r="D236" s="189" t="s">
        <v>147</v>
      </c>
      <c r="E236" s="209" t="s">
        <v>19</v>
      </c>
      <c r="F236" s="210" t="s">
        <v>745</v>
      </c>
      <c r="G236" s="208"/>
      <c r="H236" s="209" t="s">
        <v>19</v>
      </c>
      <c r="I236" s="211"/>
      <c r="J236" s="208"/>
      <c r="K236" s="208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147</v>
      </c>
      <c r="AU236" s="216" t="s">
        <v>85</v>
      </c>
      <c r="AV236" s="14" t="s">
        <v>83</v>
      </c>
      <c r="AW236" s="14" t="s">
        <v>34</v>
      </c>
      <c r="AX236" s="14" t="s">
        <v>75</v>
      </c>
      <c r="AY236" s="216" t="s">
        <v>134</v>
      </c>
    </row>
    <row r="237" spans="1:65" s="13" customFormat="1">
      <c r="B237" s="196"/>
      <c r="C237" s="197"/>
      <c r="D237" s="189" t="s">
        <v>147</v>
      </c>
      <c r="E237" s="198" t="s">
        <v>19</v>
      </c>
      <c r="F237" s="199" t="s">
        <v>746</v>
      </c>
      <c r="G237" s="197"/>
      <c r="H237" s="200">
        <v>14.4</v>
      </c>
      <c r="I237" s="201"/>
      <c r="J237" s="197"/>
      <c r="K237" s="197"/>
      <c r="L237" s="202"/>
      <c r="M237" s="203"/>
      <c r="N237" s="204"/>
      <c r="O237" s="204"/>
      <c r="P237" s="204"/>
      <c r="Q237" s="204"/>
      <c r="R237" s="204"/>
      <c r="S237" s="204"/>
      <c r="T237" s="205"/>
      <c r="AT237" s="206" t="s">
        <v>147</v>
      </c>
      <c r="AU237" s="206" t="s">
        <v>85</v>
      </c>
      <c r="AV237" s="13" t="s">
        <v>85</v>
      </c>
      <c r="AW237" s="13" t="s">
        <v>34</v>
      </c>
      <c r="AX237" s="13" t="s">
        <v>83</v>
      </c>
      <c r="AY237" s="206" t="s">
        <v>134</v>
      </c>
    </row>
    <row r="238" spans="1:65" s="2" customFormat="1" ht="16.5" customHeight="1">
      <c r="A238" s="36"/>
      <c r="B238" s="37"/>
      <c r="C238" s="176" t="s">
        <v>486</v>
      </c>
      <c r="D238" s="176" t="s">
        <v>136</v>
      </c>
      <c r="E238" s="177" t="s">
        <v>747</v>
      </c>
      <c r="F238" s="178" t="s">
        <v>748</v>
      </c>
      <c r="G238" s="179" t="s">
        <v>157</v>
      </c>
      <c r="H238" s="180">
        <v>85.572999999999993</v>
      </c>
      <c r="I238" s="181"/>
      <c r="J238" s="182">
        <f>ROUND(I238*H238,2)</f>
        <v>0</v>
      </c>
      <c r="K238" s="178" t="s">
        <v>140</v>
      </c>
      <c r="L238" s="41"/>
      <c r="M238" s="183" t="s">
        <v>19</v>
      </c>
      <c r="N238" s="184" t="s">
        <v>46</v>
      </c>
      <c r="O238" s="66"/>
      <c r="P238" s="185">
        <f>O238*H238</f>
        <v>0</v>
      </c>
      <c r="Q238" s="185">
        <v>1.9967999999999999</v>
      </c>
      <c r="R238" s="185">
        <f>Q238*H238</f>
        <v>170.87216639999997</v>
      </c>
      <c r="S238" s="185">
        <v>0</v>
      </c>
      <c r="T238" s="18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7" t="s">
        <v>141</v>
      </c>
      <c r="AT238" s="187" t="s">
        <v>136</v>
      </c>
      <c r="AU238" s="187" t="s">
        <v>85</v>
      </c>
      <c r="AY238" s="19" t="s">
        <v>134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19" t="s">
        <v>83</v>
      </c>
      <c r="BK238" s="188">
        <f>ROUND(I238*H238,2)</f>
        <v>0</v>
      </c>
      <c r="BL238" s="19" t="s">
        <v>141</v>
      </c>
      <c r="BM238" s="187" t="s">
        <v>749</v>
      </c>
    </row>
    <row r="239" spans="1:65" s="2" customFormat="1">
      <c r="A239" s="36"/>
      <c r="B239" s="37"/>
      <c r="C239" s="38"/>
      <c r="D239" s="189" t="s">
        <v>143</v>
      </c>
      <c r="E239" s="38"/>
      <c r="F239" s="190" t="s">
        <v>750</v>
      </c>
      <c r="G239" s="38"/>
      <c r="H239" s="38"/>
      <c r="I239" s="191"/>
      <c r="J239" s="38"/>
      <c r="K239" s="38"/>
      <c r="L239" s="41"/>
      <c r="M239" s="192"/>
      <c r="N239" s="193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143</v>
      </c>
      <c r="AU239" s="19" t="s">
        <v>85</v>
      </c>
    </row>
    <row r="240" spans="1:65" s="2" customFormat="1">
      <c r="A240" s="36"/>
      <c r="B240" s="37"/>
      <c r="C240" s="38"/>
      <c r="D240" s="194" t="s">
        <v>145</v>
      </c>
      <c r="E240" s="38"/>
      <c r="F240" s="195" t="s">
        <v>751</v>
      </c>
      <c r="G240" s="38"/>
      <c r="H240" s="38"/>
      <c r="I240" s="191"/>
      <c r="J240" s="38"/>
      <c r="K240" s="38"/>
      <c r="L240" s="41"/>
      <c r="M240" s="192"/>
      <c r="N240" s="193"/>
      <c r="O240" s="66"/>
      <c r="P240" s="66"/>
      <c r="Q240" s="66"/>
      <c r="R240" s="66"/>
      <c r="S240" s="66"/>
      <c r="T240" s="67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9" t="s">
        <v>145</v>
      </c>
      <c r="AU240" s="19" t="s">
        <v>85</v>
      </c>
    </row>
    <row r="241" spans="1:65" s="2" customFormat="1" ht="19.5">
      <c r="A241" s="36"/>
      <c r="B241" s="37"/>
      <c r="C241" s="38"/>
      <c r="D241" s="189" t="s">
        <v>492</v>
      </c>
      <c r="E241" s="38"/>
      <c r="F241" s="241" t="s">
        <v>752</v>
      </c>
      <c r="G241" s="38"/>
      <c r="H241" s="38"/>
      <c r="I241" s="191"/>
      <c r="J241" s="38"/>
      <c r="K241" s="38"/>
      <c r="L241" s="41"/>
      <c r="M241" s="192"/>
      <c r="N241" s="193"/>
      <c r="O241" s="66"/>
      <c r="P241" s="66"/>
      <c r="Q241" s="66"/>
      <c r="R241" s="66"/>
      <c r="S241" s="66"/>
      <c r="T241" s="67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492</v>
      </c>
      <c r="AU241" s="19" t="s">
        <v>85</v>
      </c>
    </row>
    <row r="242" spans="1:65" s="14" customFormat="1">
      <c r="B242" s="207"/>
      <c r="C242" s="208"/>
      <c r="D242" s="189" t="s">
        <v>147</v>
      </c>
      <c r="E242" s="209" t="s">
        <v>19</v>
      </c>
      <c r="F242" s="210" t="s">
        <v>753</v>
      </c>
      <c r="G242" s="208"/>
      <c r="H242" s="209" t="s">
        <v>19</v>
      </c>
      <c r="I242" s="211"/>
      <c r="J242" s="208"/>
      <c r="K242" s="208"/>
      <c r="L242" s="212"/>
      <c r="M242" s="213"/>
      <c r="N242" s="214"/>
      <c r="O242" s="214"/>
      <c r="P242" s="214"/>
      <c r="Q242" s="214"/>
      <c r="R242" s="214"/>
      <c r="S242" s="214"/>
      <c r="T242" s="215"/>
      <c r="AT242" s="216" t="s">
        <v>147</v>
      </c>
      <c r="AU242" s="216" t="s">
        <v>85</v>
      </c>
      <c r="AV242" s="14" t="s">
        <v>83</v>
      </c>
      <c r="AW242" s="14" t="s">
        <v>34</v>
      </c>
      <c r="AX242" s="14" t="s">
        <v>75</v>
      </c>
      <c r="AY242" s="216" t="s">
        <v>134</v>
      </c>
    </row>
    <row r="243" spans="1:65" s="13" customFormat="1">
      <c r="B243" s="196"/>
      <c r="C243" s="197"/>
      <c r="D243" s="189" t="s">
        <v>147</v>
      </c>
      <c r="E243" s="198" t="s">
        <v>19</v>
      </c>
      <c r="F243" s="199" t="s">
        <v>754</v>
      </c>
      <c r="G243" s="197"/>
      <c r="H243" s="200">
        <v>34.020000000000003</v>
      </c>
      <c r="I243" s="201"/>
      <c r="J243" s="197"/>
      <c r="K243" s="197"/>
      <c r="L243" s="202"/>
      <c r="M243" s="203"/>
      <c r="N243" s="204"/>
      <c r="O243" s="204"/>
      <c r="P243" s="204"/>
      <c r="Q243" s="204"/>
      <c r="R243" s="204"/>
      <c r="S243" s="204"/>
      <c r="T243" s="205"/>
      <c r="AT243" s="206" t="s">
        <v>147</v>
      </c>
      <c r="AU243" s="206" t="s">
        <v>85</v>
      </c>
      <c r="AV243" s="13" t="s">
        <v>85</v>
      </c>
      <c r="AW243" s="13" t="s">
        <v>34</v>
      </c>
      <c r="AX243" s="13" t="s">
        <v>75</v>
      </c>
      <c r="AY243" s="206" t="s">
        <v>134</v>
      </c>
    </row>
    <row r="244" spans="1:65" s="14" customFormat="1">
      <c r="B244" s="207"/>
      <c r="C244" s="208"/>
      <c r="D244" s="189" t="s">
        <v>147</v>
      </c>
      <c r="E244" s="209" t="s">
        <v>19</v>
      </c>
      <c r="F244" s="210" t="s">
        <v>745</v>
      </c>
      <c r="G244" s="208"/>
      <c r="H244" s="209" t="s">
        <v>19</v>
      </c>
      <c r="I244" s="211"/>
      <c r="J244" s="208"/>
      <c r="K244" s="208"/>
      <c r="L244" s="212"/>
      <c r="M244" s="213"/>
      <c r="N244" s="214"/>
      <c r="O244" s="214"/>
      <c r="P244" s="214"/>
      <c r="Q244" s="214"/>
      <c r="R244" s="214"/>
      <c r="S244" s="214"/>
      <c r="T244" s="215"/>
      <c r="AT244" s="216" t="s">
        <v>147</v>
      </c>
      <c r="AU244" s="216" t="s">
        <v>85</v>
      </c>
      <c r="AV244" s="14" t="s">
        <v>83</v>
      </c>
      <c r="AW244" s="14" t="s">
        <v>34</v>
      </c>
      <c r="AX244" s="14" t="s">
        <v>75</v>
      </c>
      <c r="AY244" s="216" t="s">
        <v>134</v>
      </c>
    </row>
    <row r="245" spans="1:65" s="13" customFormat="1">
      <c r="B245" s="196"/>
      <c r="C245" s="197"/>
      <c r="D245" s="189" t="s">
        <v>147</v>
      </c>
      <c r="E245" s="198" t="s">
        <v>19</v>
      </c>
      <c r="F245" s="199" t="s">
        <v>755</v>
      </c>
      <c r="G245" s="197"/>
      <c r="H245" s="200">
        <v>50.802999999999997</v>
      </c>
      <c r="I245" s="201"/>
      <c r="J245" s="197"/>
      <c r="K245" s="197"/>
      <c r="L245" s="202"/>
      <c r="M245" s="203"/>
      <c r="N245" s="204"/>
      <c r="O245" s="204"/>
      <c r="P245" s="204"/>
      <c r="Q245" s="204"/>
      <c r="R245" s="204"/>
      <c r="S245" s="204"/>
      <c r="T245" s="205"/>
      <c r="AT245" s="206" t="s">
        <v>147</v>
      </c>
      <c r="AU245" s="206" t="s">
        <v>85</v>
      </c>
      <c r="AV245" s="13" t="s">
        <v>85</v>
      </c>
      <c r="AW245" s="13" t="s">
        <v>34</v>
      </c>
      <c r="AX245" s="13" t="s">
        <v>75</v>
      </c>
      <c r="AY245" s="206" t="s">
        <v>134</v>
      </c>
    </row>
    <row r="246" spans="1:65" s="13" customFormat="1">
      <c r="B246" s="196"/>
      <c r="C246" s="197"/>
      <c r="D246" s="189" t="s">
        <v>147</v>
      </c>
      <c r="E246" s="198" t="s">
        <v>19</v>
      </c>
      <c r="F246" s="199" t="s">
        <v>756</v>
      </c>
      <c r="G246" s="197"/>
      <c r="H246" s="200">
        <v>0.75</v>
      </c>
      <c r="I246" s="201"/>
      <c r="J246" s="197"/>
      <c r="K246" s="197"/>
      <c r="L246" s="202"/>
      <c r="M246" s="203"/>
      <c r="N246" s="204"/>
      <c r="O246" s="204"/>
      <c r="P246" s="204"/>
      <c r="Q246" s="204"/>
      <c r="R246" s="204"/>
      <c r="S246" s="204"/>
      <c r="T246" s="205"/>
      <c r="AT246" s="206" t="s">
        <v>147</v>
      </c>
      <c r="AU246" s="206" t="s">
        <v>85</v>
      </c>
      <c r="AV246" s="13" t="s">
        <v>85</v>
      </c>
      <c r="AW246" s="13" t="s">
        <v>34</v>
      </c>
      <c r="AX246" s="13" t="s">
        <v>75</v>
      </c>
      <c r="AY246" s="206" t="s">
        <v>134</v>
      </c>
    </row>
    <row r="247" spans="1:65" s="15" customFormat="1">
      <c r="B247" s="217"/>
      <c r="C247" s="218"/>
      <c r="D247" s="189" t="s">
        <v>147</v>
      </c>
      <c r="E247" s="219" t="s">
        <v>19</v>
      </c>
      <c r="F247" s="220" t="s">
        <v>168</v>
      </c>
      <c r="G247" s="218"/>
      <c r="H247" s="221">
        <v>85.573000000000008</v>
      </c>
      <c r="I247" s="222"/>
      <c r="J247" s="218"/>
      <c r="K247" s="218"/>
      <c r="L247" s="223"/>
      <c r="M247" s="224"/>
      <c r="N247" s="225"/>
      <c r="O247" s="225"/>
      <c r="P247" s="225"/>
      <c r="Q247" s="225"/>
      <c r="R247" s="225"/>
      <c r="S247" s="225"/>
      <c r="T247" s="226"/>
      <c r="AT247" s="227" t="s">
        <v>147</v>
      </c>
      <c r="AU247" s="227" t="s">
        <v>85</v>
      </c>
      <c r="AV247" s="15" t="s">
        <v>141</v>
      </c>
      <c r="AW247" s="15" t="s">
        <v>34</v>
      </c>
      <c r="AX247" s="15" t="s">
        <v>83</v>
      </c>
      <c r="AY247" s="227" t="s">
        <v>134</v>
      </c>
    </row>
    <row r="248" spans="1:65" s="12" customFormat="1" ht="22.9" customHeight="1">
      <c r="B248" s="160"/>
      <c r="C248" s="161"/>
      <c r="D248" s="162" t="s">
        <v>74</v>
      </c>
      <c r="E248" s="174" t="s">
        <v>200</v>
      </c>
      <c r="F248" s="174" t="s">
        <v>201</v>
      </c>
      <c r="G248" s="161"/>
      <c r="H248" s="161"/>
      <c r="I248" s="164"/>
      <c r="J248" s="175">
        <f>BK248</f>
        <v>0</v>
      </c>
      <c r="K248" s="161"/>
      <c r="L248" s="166"/>
      <c r="M248" s="167"/>
      <c r="N248" s="168"/>
      <c r="O248" s="168"/>
      <c r="P248" s="169">
        <f>SUM(P249:P260)</f>
        <v>0</v>
      </c>
      <c r="Q248" s="168"/>
      <c r="R248" s="169">
        <f>SUM(R249:R260)</f>
        <v>2.3603350000000001</v>
      </c>
      <c r="S248" s="168"/>
      <c r="T248" s="170">
        <f>SUM(T249:T260)</f>
        <v>0</v>
      </c>
      <c r="AR248" s="171" t="s">
        <v>83</v>
      </c>
      <c r="AT248" s="172" t="s">
        <v>74</v>
      </c>
      <c r="AU248" s="172" t="s">
        <v>83</v>
      </c>
      <c r="AY248" s="171" t="s">
        <v>134</v>
      </c>
      <c r="BK248" s="173">
        <f>SUM(BK249:BK260)</f>
        <v>0</v>
      </c>
    </row>
    <row r="249" spans="1:65" s="2" customFormat="1" ht="16.5" customHeight="1">
      <c r="A249" s="36"/>
      <c r="B249" s="37"/>
      <c r="C249" s="176" t="s">
        <v>498</v>
      </c>
      <c r="D249" s="176" t="s">
        <v>136</v>
      </c>
      <c r="E249" s="177" t="s">
        <v>757</v>
      </c>
      <c r="F249" s="178" t="s">
        <v>758</v>
      </c>
      <c r="G249" s="179" t="s">
        <v>219</v>
      </c>
      <c r="H249" s="180">
        <v>5</v>
      </c>
      <c r="I249" s="181"/>
      <c r="J249" s="182">
        <f>ROUND(I249*H249,2)</f>
        <v>0</v>
      </c>
      <c r="K249" s="178" t="s">
        <v>140</v>
      </c>
      <c r="L249" s="41"/>
      <c r="M249" s="183" t="s">
        <v>19</v>
      </c>
      <c r="N249" s="184" t="s">
        <v>46</v>
      </c>
      <c r="O249" s="66"/>
      <c r="P249" s="185">
        <f>O249*H249</f>
        <v>0</v>
      </c>
      <c r="Q249" s="185">
        <v>0.35743999999999998</v>
      </c>
      <c r="R249" s="185">
        <f>Q249*H249</f>
        <v>1.7871999999999999</v>
      </c>
      <c r="S249" s="185">
        <v>0</v>
      </c>
      <c r="T249" s="186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7" t="s">
        <v>141</v>
      </c>
      <c r="AT249" s="187" t="s">
        <v>136</v>
      </c>
      <c r="AU249" s="187" t="s">
        <v>85</v>
      </c>
      <c r="AY249" s="19" t="s">
        <v>134</v>
      </c>
      <c r="BE249" s="188">
        <f>IF(N249="základní",J249,0)</f>
        <v>0</v>
      </c>
      <c r="BF249" s="188">
        <f>IF(N249="snížená",J249,0)</f>
        <v>0</v>
      </c>
      <c r="BG249" s="188">
        <f>IF(N249="zákl. přenesená",J249,0)</f>
        <v>0</v>
      </c>
      <c r="BH249" s="188">
        <f>IF(N249="sníž. přenesená",J249,0)</f>
        <v>0</v>
      </c>
      <c r="BI249" s="188">
        <f>IF(N249="nulová",J249,0)</f>
        <v>0</v>
      </c>
      <c r="BJ249" s="19" t="s">
        <v>83</v>
      </c>
      <c r="BK249" s="188">
        <f>ROUND(I249*H249,2)</f>
        <v>0</v>
      </c>
      <c r="BL249" s="19" t="s">
        <v>141</v>
      </c>
      <c r="BM249" s="187" t="s">
        <v>759</v>
      </c>
    </row>
    <row r="250" spans="1:65" s="2" customFormat="1">
      <c r="A250" s="36"/>
      <c r="B250" s="37"/>
      <c r="C250" s="38"/>
      <c r="D250" s="189" t="s">
        <v>143</v>
      </c>
      <c r="E250" s="38"/>
      <c r="F250" s="190" t="s">
        <v>760</v>
      </c>
      <c r="G250" s="38"/>
      <c r="H250" s="38"/>
      <c r="I250" s="191"/>
      <c r="J250" s="38"/>
      <c r="K250" s="38"/>
      <c r="L250" s="41"/>
      <c r="M250" s="192"/>
      <c r="N250" s="193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143</v>
      </c>
      <c r="AU250" s="19" t="s">
        <v>85</v>
      </c>
    </row>
    <row r="251" spans="1:65" s="2" customFormat="1">
      <c r="A251" s="36"/>
      <c r="B251" s="37"/>
      <c r="C251" s="38"/>
      <c r="D251" s="194" t="s">
        <v>145</v>
      </c>
      <c r="E251" s="38"/>
      <c r="F251" s="195" t="s">
        <v>761</v>
      </c>
      <c r="G251" s="38"/>
      <c r="H251" s="38"/>
      <c r="I251" s="191"/>
      <c r="J251" s="38"/>
      <c r="K251" s="38"/>
      <c r="L251" s="41"/>
      <c r="M251" s="192"/>
      <c r="N251" s="193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145</v>
      </c>
      <c r="AU251" s="19" t="s">
        <v>85</v>
      </c>
    </row>
    <row r="252" spans="1:65" s="2" customFormat="1" ht="24.2" customHeight="1">
      <c r="A252" s="36"/>
      <c r="B252" s="37"/>
      <c r="C252" s="231" t="s">
        <v>505</v>
      </c>
      <c r="D252" s="231" t="s">
        <v>437</v>
      </c>
      <c r="E252" s="232" t="s">
        <v>762</v>
      </c>
      <c r="F252" s="233" t="s">
        <v>763</v>
      </c>
      <c r="G252" s="234" t="s">
        <v>454</v>
      </c>
      <c r="H252" s="235">
        <v>60.835000000000001</v>
      </c>
      <c r="I252" s="236"/>
      <c r="J252" s="237">
        <f>ROUND(I252*H252,2)</f>
        <v>0</v>
      </c>
      <c r="K252" s="233" t="s">
        <v>197</v>
      </c>
      <c r="L252" s="238"/>
      <c r="M252" s="239" t="s">
        <v>19</v>
      </c>
      <c r="N252" s="240" t="s">
        <v>46</v>
      </c>
      <c r="O252" s="66"/>
      <c r="P252" s="185">
        <f>O252*H252</f>
        <v>0</v>
      </c>
      <c r="Q252" s="185">
        <v>1E-3</v>
      </c>
      <c r="R252" s="185">
        <f>Q252*H252</f>
        <v>6.0835E-2</v>
      </c>
      <c r="S252" s="185">
        <v>0</v>
      </c>
      <c r="T252" s="186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87" t="s">
        <v>193</v>
      </c>
      <c r="AT252" s="187" t="s">
        <v>437</v>
      </c>
      <c r="AU252" s="187" t="s">
        <v>85</v>
      </c>
      <c r="AY252" s="19" t="s">
        <v>134</v>
      </c>
      <c r="BE252" s="188">
        <f>IF(N252="základní",J252,0)</f>
        <v>0</v>
      </c>
      <c r="BF252" s="188">
        <f>IF(N252="snížená",J252,0)</f>
        <v>0</v>
      </c>
      <c r="BG252" s="188">
        <f>IF(N252="zákl. přenesená",J252,0)</f>
        <v>0</v>
      </c>
      <c r="BH252" s="188">
        <f>IF(N252="sníž. přenesená",J252,0)</f>
        <v>0</v>
      </c>
      <c r="BI252" s="188">
        <f>IF(N252="nulová",J252,0)</f>
        <v>0</v>
      </c>
      <c r="BJ252" s="19" t="s">
        <v>83</v>
      </c>
      <c r="BK252" s="188">
        <f>ROUND(I252*H252,2)</f>
        <v>0</v>
      </c>
      <c r="BL252" s="19" t="s">
        <v>141</v>
      </c>
      <c r="BM252" s="187" t="s">
        <v>764</v>
      </c>
    </row>
    <row r="253" spans="1:65" s="2" customFormat="1">
      <c r="A253" s="36"/>
      <c r="B253" s="37"/>
      <c r="C253" s="38"/>
      <c r="D253" s="189" t="s">
        <v>143</v>
      </c>
      <c r="E253" s="38"/>
      <c r="F253" s="190" t="s">
        <v>765</v>
      </c>
      <c r="G253" s="38"/>
      <c r="H253" s="38"/>
      <c r="I253" s="191"/>
      <c r="J253" s="38"/>
      <c r="K253" s="38"/>
      <c r="L253" s="41"/>
      <c r="M253" s="192"/>
      <c r="N253" s="193"/>
      <c r="O253" s="66"/>
      <c r="P253" s="66"/>
      <c r="Q253" s="66"/>
      <c r="R253" s="66"/>
      <c r="S253" s="66"/>
      <c r="T253" s="67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T253" s="19" t="s">
        <v>143</v>
      </c>
      <c r="AU253" s="19" t="s">
        <v>85</v>
      </c>
    </row>
    <row r="254" spans="1:65" s="13" customFormat="1">
      <c r="B254" s="196"/>
      <c r="C254" s="197"/>
      <c r="D254" s="189" t="s">
        <v>147</v>
      </c>
      <c r="E254" s="198" t="s">
        <v>19</v>
      </c>
      <c r="F254" s="199" t="s">
        <v>766</v>
      </c>
      <c r="G254" s="197"/>
      <c r="H254" s="200">
        <v>52.9</v>
      </c>
      <c r="I254" s="201"/>
      <c r="J254" s="197"/>
      <c r="K254" s="197"/>
      <c r="L254" s="202"/>
      <c r="M254" s="203"/>
      <c r="N254" s="204"/>
      <c r="O254" s="204"/>
      <c r="P254" s="204"/>
      <c r="Q254" s="204"/>
      <c r="R254" s="204"/>
      <c r="S254" s="204"/>
      <c r="T254" s="205"/>
      <c r="AT254" s="206" t="s">
        <v>147</v>
      </c>
      <c r="AU254" s="206" t="s">
        <v>85</v>
      </c>
      <c r="AV254" s="13" t="s">
        <v>85</v>
      </c>
      <c r="AW254" s="13" t="s">
        <v>34</v>
      </c>
      <c r="AX254" s="13" t="s">
        <v>83</v>
      </c>
      <c r="AY254" s="206" t="s">
        <v>134</v>
      </c>
    </row>
    <row r="255" spans="1:65" s="13" customFormat="1">
      <c r="B255" s="196"/>
      <c r="C255" s="197"/>
      <c r="D255" s="189" t="s">
        <v>147</v>
      </c>
      <c r="E255" s="197"/>
      <c r="F255" s="199" t="s">
        <v>767</v>
      </c>
      <c r="G255" s="197"/>
      <c r="H255" s="200">
        <v>60.835000000000001</v>
      </c>
      <c r="I255" s="201"/>
      <c r="J255" s="197"/>
      <c r="K255" s="197"/>
      <c r="L255" s="202"/>
      <c r="M255" s="203"/>
      <c r="N255" s="204"/>
      <c r="O255" s="204"/>
      <c r="P255" s="204"/>
      <c r="Q255" s="204"/>
      <c r="R255" s="204"/>
      <c r="S255" s="204"/>
      <c r="T255" s="205"/>
      <c r="AT255" s="206" t="s">
        <v>147</v>
      </c>
      <c r="AU255" s="206" t="s">
        <v>85</v>
      </c>
      <c r="AV255" s="13" t="s">
        <v>85</v>
      </c>
      <c r="AW255" s="13" t="s">
        <v>4</v>
      </c>
      <c r="AX255" s="13" t="s">
        <v>83</v>
      </c>
      <c r="AY255" s="206" t="s">
        <v>134</v>
      </c>
    </row>
    <row r="256" spans="1:65" s="2" customFormat="1" ht="16.5" customHeight="1">
      <c r="A256" s="36"/>
      <c r="B256" s="37"/>
      <c r="C256" s="231" t="s">
        <v>511</v>
      </c>
      <c r="D256" s="231" t="s">
        <v>437</v>
      </c>
      <c r="E256" s="232" t="s">
        <v>768</v>
      </c>
      <c r="F256" s="233" t="s">
        <v>769</v>
      </c>
      <c r="G256" s="234" t="s">
        <v>19</v>
      </c>
      <c r="H256" s="235">
        <v>0.64</v>
      </c>
      <c r="I256" s="236"/>
      <c r="J256" s="237">
        <f>ROUND(I256*H256,2)</f>
        <v>0</v>
      </c>
      <c r="K256" s="233" t="s">
        <v>197</v>
      </c>
      <c r="L256" s="238"/>
      <c r="M256" s="239" t="s">
        <v>19</v>
      </c>
      <c r="N256" s="240" t="s">
        <v>46</v>
      </c>
      <c r="O256" s="66"/>
      <c r="P256" s="185">
        <f>O256*H256</f>
        <v>0</v>
      </c>
      <c r="Q256" s="185">
        <v>0.8</v>
      </c>
      <c r="R256" s="185">
        <f>Q256*H256</f>
        <v>0.51200000000000001</v>
      </c>
      <c r="S256" s="185">
        <v>0</v>
      </c>
      <c r="T256" s="186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87" t="s">
        <v>193</v>
      </c>
      <c r="AT256" s="187" t="s">
        <v>437</v>
      </c>
      <c r="AU256" s="187" t="s">
        <v>85</v>
      </c>
      <c r="AY256" s="19" t="s">
        <v>134</v>
      </c>
      <c r="BE256" s="188">
        <f>IF(N256="základní",J256,0)</f>
        <v>0</v>
      </c>
      <c r="BF256" s="188">
        <f>IF(N256="snížená",J256,0)</f>
        <v>0</v>
      </c>
      <c r="BG256" s="188">
        <f>IF(N256="zákl. přenesená",J256,0)</f>
        <v>0</v>
      </c>
      <c r="BH256" s="188">
        <f>IF(N256="sníž. přenesená",J256,0)</f>
        <v>0</v>
      </c>
      <c r="BI256" s="188">
        <f>IF(N256="nulová",J256,0)</f>
        <v>0</v>
      </c>
      <c r="BJ256" s="19" t="s">
        <v>83</v>
      </c>
      <c r="BK256" s="188">
        <f>ROUND(I256*H256,2)</f>
        <v>0</v>
      </c>
      <c r="BL256" s="19" t="s">
        <v>141</v>
      </c>
      <c r="BM256" s="187" t="s">
        <v>770</v>
      </c>
    </row>
    <row r="257" spans="1:65" s="2" customFormat="1">
      <c r="A257" s="36"/>
      <c r="B257" s="37"/>
      <c r="C257" s="38"/>
      <c r="D257" s="189" t="s">
        <v>143</v>
      </c>
      <c r="E257" s="38"/>
      <c r="F257" s="190" t="s">
        <v>769</v>
      </c>
      <c r="G257" s="38"/>
      <c r="H257" s="38"/>
      <c r="I257" s="191"/>
      <c r="J257" s="38"/>
      <c r="K257" s="38"/>
      <c r="L257" s="41"/>
      <c r="M257" s="192"/>
      <c r="N257" s="193"/>
      <c r="O257" s="66"/>
      <c r="P257" s="66"/>
      <c r="Q257" s="66"/>
      <c r="R257" s="66"/>
      <c r="S257" s="66"/>
      <c r="T257" s="67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9" t="s">
        <v>143</v>
      </c>
      <c r="AU257" s="19" t="s">
        <v>85</v>
      </c>
    </row>
    <row r="258" spans="1:65" s="13" customFormat="1">
      <c r="B258" s="196"/>
      <c r="C258" s="197"/>
      <c r="D258" s="189" t="s">
        <v>147</v>
      </c>
      <c r="E258" s="198" t="s">
        <v>19</v>
      </c>
      <c r="F258" s="199" t="s">
        <v>771</v>
      </c>
      <c r="G258" s="197"/>
      <c r="H258" s="200">
        <v>0.64</v>
      </c>
      <c r="I258" s="201"/>
      <c r="J258" s="197"/>
      <c r="K258" s="197"/>
      <c r="L258" s="202"/>
      <c r="M258" s="203"/>
      <c r="N258" s="204"/>
      <c r="O258" s="204"/>
      <c r="P258" s="204"/>
      <c r="Q258" s="204"/>
      <c r="R258" s="204"/>
      <c r="S258" s="204"/>
      <c r="T258" s="205"/>
      <c r="AT258" s="206" t="s">
        <v>147</v>
      </c>
      <c r="AU258" s="206" t="s">
        <v>85</v>
      </c>
      <c r="AV258" s="13" t="s">
        <v>85</v>
      </c>
      <c r="AW258" s="13" t="s">
        <v>34</v>
      </c>
      <c r="AX258" s="13" t="s">
        <v>83</v>
      </c>
      <c r="AY258" s="206" t="s">
        <v>134</v>
      </c>
    </row>
    <row r="259" spans="1:65" s="2" customFormat="1" ht="16.5" customHeight="1">
      <c r="A259" s="36"/>
      <c r="B259" s="37"/>
      <c r="C259" s="176" t="s">
        <v>520</v>
      </c>
      <c r="D259" s="176" t="s">
        <v>136</v>
      </c>
      <c r="E259" s="177" t="s">
        <v>772</v>
      </c>
      <c r="F259" s="178" t="s">
        <v>773</v>
      </c>
      <c r="G259" s="179" t="s">
        <v>219</v>
      </c>
      <c r="H259" s="180">
        <v>30</v>
      </c>
      <c r="I259" s="181"/>
      <c r="J259" s="182">
        <f>ROUND(I259*H259,2)</f>
        <v>0</v>
      </c>
      <c r="K259" s="178" t="s">
        <v>197</v>
      </c>
      <c r="L259" s="41"/>
      <c r="M259" s="183" t="s">
        <v>19</v>
      </c>
      <c r="N259" s="184" t="s">
        <v>46</v>
      </c>
      <c r="O259" s="66"/>
      <c r="P259" s="185">
        <f>O259*H259</f>
        <v>0</v>
      </c>
      <c r="Q259" s="185">
        <v>1.0000000000000001E-5</v>
      </c>
      <c r="R259" s="185">
        <f>Q259*H259</f>
        <v>3.0000000000000003E-4</v>
      </c>
      <c r="S259" s="185">
        <v>0</v>
      </c>
      <c r="T259" s="186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87" t="s">
        <v>141</v>
      </c>
      <c r="AT259" s="187" t="s">
        <v>136</v>
      </c>
      <c r="AU259" s="187" t="s">
        <v>85</v>
      </c>
      <c r="AY259" s="19" t="s">
        <v>134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19" t="s">
        <v>83</v>
      </c>
      <c r="BK259" s="188">
        <f>ROUND(I259*H259,2)</f>
        <v>0</v>
      </c>
      <c r="BL259" s="19" t="s">
        <v>141</v>
      </c>
      <c r="BM259" s="187" t="s">
        <v>774</v>
      </c>
    </row>
    <row r="260" spans="1:65" s="2" customFormat="1">
      <c r="A260" s="36"/>
      <c r="B260" s="37"/>
      <c r="C260" s="38"/>
      <c r="D260" s="189" t="s">
        <v>143</v>
      </c>
      <c r="E260" s="38"/>
      <c r="F260" s="190" t="s">
        <v>775</v>
      </c>
      <c r="G260" s="38"/>
      <c r="H260" s="38"/>
      <c r="I260" s="191"/>
      <c r="J260" s="38"/>
      <c r="K260" s="38"/>
      <c r="L260" s="41"/>
      <c r="M260" s="192"/>
      <c r="N260" s="193"/>
      <c r="O260" s="66"/>
      <c r="P260" s="66"/>
      <c r="Q260" s="66"/>
      <c r="R260" s="66"/>
      <c r="S260" s="66"/>
      <c r="T260" s="67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9" t="s">
        <v>143</v>
      </c>
      <c r="AU260" s="19" t="s">
        <v>85</v>
      </c>
    </row>
    <row r="261" spans="1:65" s="12" customFormat="1" ht="22.9" customHeight="1">
      <c r="B261" s="160"/>
      <c r="C261" s="161"/>
      <c r="D261" s="162" t="s">
        <v>74</v>
      </c>
      <c r="E261" s="174" t="s">
        <v>646</v>
      </c>
      <c r="F261" s="174" t="s">
        <v>647</v>
      </c>
      <c r="G261" s="161"/>
      <c r="H261" s="161"/>
      <c r="I261" s="164"/>
      <c r="J261" s="175">
        <f>BK261</f>
        <v>0</v>
      </c>
      <c r="K261" s="161"/>
      <c r="L261" s="166"/>
      <c r="M261" s="167"/>
      <c r="N261" s="168"/>
      <c r="O261" s="168"/>
      <c r="P261" s="169">
        <f>SUM(P262:P264)</f>
        <v>0</v>
      </c>
      <c r="Q261" s="168"/>
      <c r="R261" s="169">
        <f>SUM(R262:R264)</f>
        <v>0</v>
      </c>
      <c r="S261" s="168"/>
      <c r="T261" s="170">
        <f>SUM(T262:T264)</f>
        <v>0</v>
      </c>
      <c r="AR261" s="171" t="s">
        <v>83</v>
      </c>
      <c r="AT261" s="172" t="s">
        <v>74</v>
      </c>
      <c r="AU261" s="172" t="s">
        <v>83</v>
      </c>
      <c r="AY261" s="171" t="s">
        <v>134</v>
      </c>
      <c r="BK261" s="173">
        <f>SUM(BK262:BK264)</f>
        <v>0</v>
      </c>
    </row>
    <row r="262" spans="1:65" s="2" customFormat="1" ht="16.5" customHeight="1">
      <c r="A262" s="36"/>
      <c r="B262" s="37"/>
      <c r="C262" s="176" t="s">
        <v>527</v>
      </c>
      <c r="D262" s="176" t="s">
        <v>136</v>
      </c>
      <c r="E262" s="177" t="s">
        <v>776</v>
      </c>
      <c r="F262" s="178" t="s">
        <v>777</v>
      </c>
      <c r="G262" s="179" t="s">
        <v>196</v>
      </c>
      <c r="H262" s="180">
        <v>296.37900000000002</v>
      </c>
      <c r="I262" s="181"/>
      <c r="J262" s="182">
        <f>ROUND(I262*H262,2)</f>
        <v>0</v>
      </c>
      <c r="K262" s="178" t="s">
        <v>140</v>
      </c>
      <c r="L262" s="41"/>
      <c r="M262" s="183" t="s">
        <v>19</v>
      </c>
      <c r="N262" s="184" t="s">
        <v>46</v>
      </c>
      <c r="O262" s="66"/>
      <c r="P262" s="185">
        <f>O262*H262</f>
        <v>0</v>
      </c>
      <c r="Q262" s="185">
        <v>0</v>
      </c>
      <c r="R262" s="185">
        <f>Q262*H262</f>
        <v>0</v>
      </c>
      <c r="S262" s="185">
        <v>0</v>
      </c>
      <c r="T262" s="186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7" t="s">
        <v>141</v>
      </c>
      <c r="AT262" s="187" t="s">
        <v>136</v>
      </c>
      <c r="AU262" s="187" t="s">
        <v>85</v>
      </c>
      <c r="AY262" s="19" t="s">
        <v>134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9" t="s">
        <v>83</v>
      </c>
      <c r="BK262" s="188">
        <f>ROUND(I262*H262,2)</f>
        <v>0</v>
      </c>
      <c r="BL262" s="19" t="s">
        <v>141</v>
      </c>
      <c r="BM262" s="187" t="s">
        <v>778</v>
      </c>
    </row>
    <row r="263" spans="1:65" s="2" customFormat="1">
      <c r="A263" s="36"/>
      <c r="B263" s="37"/>
      <c r="C263" s="38"/>
      <c r="D263" s="189" t="s">
        <v>143</v>
      </c>
      <c r="E263" s="38"/>
      <c r="F263" s="190" t="s">
        <v>779</v>
      </c>
      <c r="G263" s="38"/>
      <c r="H263" s="38"/>
      <c r="I263" s="191"/>
      <c r="J263" s="38"/>
      <c r="K263" s="38"/>
      <c r="L263" s="41"/>
      <c r="M263" s="192"/>
      <c r="N263" s="193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143</v>
      </c>
      <c r="AU263" s="19" t="s">
        <v>85</v>
      </c>
    </row>
    <row r="264" spans="1:65" s="2" customFormat="1">
      <c r="A264" s="36"/>
      <c r="B264" s="37"/>
      <c r="C264" s="38"/>
      <c r="D264" s="194" t="s">
        <v>145</v>
      </c>
      <c r="E264" s="38"/>
      <c r="F264" s="195" t="s">
        <v>780</v>
      </c>
      <c r="G264" s="38"/>
      <c r="H264" s="38"/>
      <c r="I264" s="191"/>
      <c r="J264" s="38"/>
      <c r="K264" s="38"/>
      <c r="L264" s="41"/>
      <c r="M264" s="242"/>
      <c r="N264" s="243"/>
      <c r="O264" s="244"/>
      <c r="P264" s="244"/>
      <c r="Q264" s="244"/>
      <c r="R264" s="244"/>
      <c r="S264" s="244"/>
      <c r="T264" s="245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145</v>
      </c>
      <c r="AU264" s="19" t="s">
        <v>85</v>
      </c>
    </row>
    <row r="265" spans="1:65" s="2" customFormat="1" ht="6.95" customHeight="1">
      <c r="A265" s="36"/>
      <c r="B265" s="49"/>
      <c r="C265" s="50"/>
      <c r="D265" s="50"/>
      <c r="E265" s="50"/>
      <c r="F265" s="50"/>
      <c r="G265" s="50"/>
      <c r="H265" s="50"/>
      <c r="I265" s="50"/>
      <c r="J265" s="50"/>
      <c r="K265" s="50"/>
      <c r="L265" s="41"/>
      <c r="M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</row>
  </sheetData>
  <sheetProtection algorithmName="SHA-512" hashValue="l0MHHNDPwi2xbIPCGJsvZqAx3K6EXE4x8ehu7ugUFAc7Se/c62ZIxgTR8QrxrSQRcHC4SkdWpuapGVQ+UX16ow==" saltValue="8d2r/Y7MI0aMNkrCc3O+XuQPyoEuC9YIvTmHbWjJEKMwwUmEAxtxOS15hogKjpP1t/Yj0Qix8Ck7IulKkdtzNw==" spinCount="100000" sheet="1" objects="1" scenarios="1" formatColumns="0" formatRows="0" autoFilter="0"/>
  <autoFilter ref="C85:K264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1" r:id="rId1"/>
    <hyperlink ref="F96" r:id="rId2"/>
    <hyperlink ref="F105" r:id="rId3"/>
    <hyperlink ref="F114" r:id="rId4"/>
    <hyperlink ref="F123" r:id="rId5"/>
    <hyperlink ref="F132" r:id="rId6"/>
    <hyperlink ref="F140" r:id="rId7"/>
    <hyperlink ref="F145" r:id="rId8"/>
    <hyperlink ref="F149" r:id="rId9"/>
    <hyperlink ref="F152" r:id="rId10"/>
    <hyperlink ref="F156" r:id="rId11"/>
    <hyperlink ref="F161" r:id="rId12"/>
    <hyperlink ref="F165" r:id="rId13"/>
    <hyperlink ref="F170" r:id="rId14"/>
    <hyperlink ref="F174" r:id="rId15"/>
    <hyperlink ref="F181" r:id="rId16"/>
    <hyperlink ref="F188" r:id="rId17"/>
    <hyperlink ref="F194" r:id="rId18"/>
    <hyperlink ref="F201" r:id="rId19"/>
    <hyperlink ref="F209" r:id="rId20"/>
    <hyperlink ref="F215" r:id="rId21"/>
    <hyperlink ref="F220" r:id="rId22"/>
    <hyperlink ref="F223" r:id="rId23"/>
    <hyperlink ref="F230" r:id="rId24"/>
    <hyperlink ref="F235" r:id="rId25"/>
    <hyperlink ref="F240" r:id="rId26"/>
    <hyperlink ref="F251" r:id="rId27"/>
    <hyperlink ref="F264" r:id="rId28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94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781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ROUND(J91,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ROUND((SUM(BE91:BE342)),  2)</f>
        <v>0</v>
      </c>
      <c r="G33" s="36"/>
      <c r="H33" s="36"/>
      <c r="I33" s="121">
        <v>0.21</v>
      </c>
      <c r="J33" s="120">
        <f>ROUND(((SUM(BE91:BE342))*I33),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ROUND((SUM(BF91:BF342)),  2)</f>
        <v>0</v>
      </c>
      <c r="G34" s="36"/>
      <c r="H34" s="36"/>
      <c r="I34" s="121">
        <v>0.12</v>
      </c>
      <c r="J34" s="120">
        <f>ROUND(((SUM(BF91:BF342))*I34),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ROUND((SUM(BG91:BG342)),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ROUND((SUM(BH91:BH342)),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ROUND((SUM(BI91:BI342)),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04 - SO 04 Nátok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J91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J92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J93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306</v>
      </c>
      <c r="E62" s="146"/>
      <c r="F62" s="146"/>
      <c r="G62" s="146"/>
      <c r="H62" s="146"/>
      <c r="I62" s="146"/>
      <c r="J62" s="147">
        <f>J184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307</v>
      </c>
      <c r="E63" s="146"/>
      <c r="F63" s="146"/>
      <c r="G63" s="146"/>
      <c r="H63" s="146"/>
      <c r="I63" s="146"/>
      <c r="J63" s="147">
        <f>J225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308</v>
      </c>
      <c r="E64" s="146"/>
      <c r="F64" s="146"/>
      <c r="G64" s="146"/>
      <c r="H64" s="146"/>
      <c r="I64" s="146"/>
      <c r="J64" s="147">
        <f>J252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309</v>
      </c>
      <c r="E65" s="146"/>
      <c r="F65" s="146"/>
      <c r="G65" s="146"/>
      <c r="H65" s="146"/>
      <c r="I65" s="146"/>
      <c r="J65" s="147">
        <f>J281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117</v>
      </c>
      <c r="E66" s="146"/>
      <c r="F66" s="146"/>
      <c r="G66" s="146"/>
      <c r="H66" s="146"/>
      <c r="I66" s="146"/>
      <c r="J66" s="147">
        <f>J292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310</v>
      </c>
      <c r="E67" s="146"/>
      <c r="F67" s="146"/>
      <c r="G67" s="146"/>
      <c r="H67" s="146"/>
      <c r="I67" s="146"/>
      <c r="J67" s="147">
        <f>J310</f>
        <v>0</v>
      </c>
      <c r="K67" s="144"/>
      <c r="L67" s="148"/>
    </row>
    <row r="68" spans="1:31" s="9" customFormat="1" ht="24.95" customHeight="1">
      <c r="B68" s="137"/>
      <c r="C68" s="138"/>
      <c r="D68" s="139" t="s">
        <v>782</v>
      </c>
      <c r="E68" s="140"/>
      <c r="F68" s="140"/>
      <c r="G68" s="140"/>
      <c r="H68" s="140"/>
      <c r="I68" s="140"/>
      <c r="J68" s="141">
        <f>J314</f>
        <v>0</v>
      </c>
      <c r="K68" s="138"/>
      <c r="L68" s="142"/>
    </row>
    <row r="69" spans="1:31" s="10" customFormat="1" ht="19.899999999999999" customHeight="1">
      <c r="B69" s="143"/>
      <c r="C69" s="144"/>
      <c r="D69" s="145" t="s">
        <v>783</v>
      </c>
      <c r="E69" s="146"/>
      <c r="F69" s="146"/>
      <c r="G69" s="146"/>
      <c r="H69" s="146"/>
      <c r="I69" s="146"/>
      <c r="J69" s="147">
        <f>J315</f>
        <v>0</v>
      </c>
      <c r="K69" s="144"/>
      <c r="L69" s="148"/>
    </row>
    <row r="70" spans="1:31" s="10" customFormat="1" ht="19.899999999999999" customHeight="1">
      <c r="B70" s="143"/>
      <c r="C70" s="144"/>
      <c r="D70" s="145" t="s">
        <v>784</v>
      </c>
      <c r="E70" s="146"/>
      <c r="F70" s="146"/>
      <c r="G70" s="146"/>
      <c r="H70" s="146"/>
      <c r="I70" s="146"/>
      <c r="J70" s="147">
        <f>J321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785</v>
      </c>
      <c r="E71" s="146"/>
      <c r="F71" s="146"/>
      <c r="G71" s="146"/>
      <c r="H71" s="146"/>
      <c r="I71" s="146"/>
      <c r="J71" s="147">
        <f>J331</f>
        <v>0</v>
      </c>
      <c r="K71" s="144"/>
      <c r="L71" s="148"/>
    </row>
    <row r="72" spans="1:31" s="2" customFormat="1" ht="21.7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7" spans="1:31" s="2" customFormat="1" ht="6.95" customHeight="1">
      <c r="A77" s="36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24.95" customHeight="1">
      <c r="A78" s="36"/>
      <c r="B78" s="37"/>
      <c r="C78" s="25" t="s">
        <v>119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16</v>
      </c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6.5" customHeight="1">
      <c r="A81" s="36"/>
      <c r="B81" s="37"/>
      <c r="C81" s="38"/>
      <c r="D81" s="38"/>
      <c r="E81" s="375" t="str">
        <f>E7</f>
        <v>Lázeňský rybník,Mozartova ulice</v>
      </c>
      <c r="F81" s="376"/>
      <c r="G81" s="376"/>
      <c r="H81" s="376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109</v>
      </c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63" t="str">
        <f>E9</f>
        <v>04 - SO 04 Nátok</v>
      </c>
      <c r="F83" s="374"/>
      <c r="G83" s="374"/>
      <c r="H83" s="374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2" customHeight="1">
      <c r="A85" s="36"/>
      <c r="B85" s="37"/>
      <c r="C85" s="31" t="s">
        <v>21</v>
      </c>
      <c r="D85" s="38"/>
      <c r="E85" s="38"/>
      <c r="F85" s="29" t="str">
        <f>F12</f>
        <v>Karlovy Vary</v>
      </c>
      <c r="G85" s="38"/>
      <c r="H85" s="38"/>
      <c r="I85" s="31" t="s">
        <v>23</v>
      </c>
      <c r="J85" s="61" t="str">
        <f>IF(J12="","",J12)</f>
        <v>21. 11. 2024</v>
      </c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40.15" customHeight="1">
      <c r="A87" s="36"/>
      <c r="B87" s="37"/>
      <c r="C87" s="31" t="s">
        <v>25</v>
      </c>
      <c r="D87" s="38"/>
      <c r="E87" s="38"/>
      <c r="F87" s="29" t="str">
        <f>E15</f>
        <v>Statutární město Karlovy Vary,Moskevská 2035/21,K.</v>
      </c>
      <c r="G87" s="38"/>
      <c r="H87" s="38"/>
      <c r="I87" s="31" t="s">
        <v>31</v>
      </c>
      <c r="J87" s="34" t="str">
        <f>E21</f>
        <v xml:space="preserve">Ing.Jan Šinták-I.P.R.E.,Kolová 2,362 14 </v>
      </c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25.7" customHeight="1">
      <c r="A88" s="36"/>
      <c r="B88" s="37"/>
      <c r="C88" s="31" t="s">
        <v>29</v>
      </c>
      <c r="D88" s="38"/>
      <c r="E88" s="38"/>
      <c r="F88" s="29" t="str">
        <f>IF(E18="","",E18)</f>
        <v>Vyplň údaj</v>
      </c>
      <c r="G88" s="38"/>
      <c r="H88" s="38"/>
      <c r="I88" s="31" t="s">
        <v>35</v>
      </c>
      <c r="J88" s="34" t="str">
        <f>E24</f>
        <v>Ing.Jana Handšuhová Smutná</v>
      </c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0.3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11" customFormat="1" ht="29.25" customHeight="1">
      <c r="A90" s="149"/>
      <c r="B90" s="150"/>
      <c r="C90" s="151" t="s">
        <v>120</v>
      </c>
      <c r="D90" s="152" t="s">
        <v>60</v>
      </c>
      <c r="E90" s="152" t="s">
        <v>56</v>
      </c>
      <c r="F90" s="152" t="s">
        <v>57</v>
      </c>
      <c r="G90" s="152" t="s">
        <v>121</v>
      </c>
      <c r="H90" s="152" t="s">
        <v>122</v>
      </c>
      <c r="I90" s="152" t="s">
        <v>123</v>
      </c>
      <c r="J90" s="152" t="s">
        <v>113</v>
      </c>
      <c r="K90" s="153" t="s">
        <v>124</v>
      </c>
      <c r="L90" s="154"/>
      <c r="M90" s="70" t="s">
        <v>19</v>
      </c>
      <c r="N90" s="71" t="s">
        <v>45</v>
      </c>
      <c r="O90" s="71" t="s">
        <v>125</v>
      </c>
      <c r="P90" s="71" t="s">
        <v>126</v>
      </c>
      <c r="Q90" s="71" t="s">
        <v>127</v>
      </c>
      <c r="R90" s="71" t="s">
        <v>128</v>
      </c>
      <c r="S90" s="71" t="s">
        <v>129</v>
      </c>
      <c r="T90" s="72" t="s">
        <v>130</v>
      </c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</row>
    <row r="91" spans="1:65" s="2" customFormat="1" ht="22.9" customHeight="1">
      <c r="A91" s="36"/>
      <c r="B91" s="37"/>
      <c r="C91" s="77" t="s">
        <v>131</v>
      </c>
      <c r="D91" s="38"/>
      <c r="E91" s="38"/>
      <c r="F91" s="38"/>
      <c r="G91" s="38"/>
      <c r="H91" s="38"/>
      <c r="I91" s="38"/>
      <c r="J91" s="155">
        <f>BK91</f>
        <v>0</v>
      </c>
      <c r="K91" s="38"/>
      <c r="L91" s="41"/>
      <c r="M91" s="73"/>
      <c r="N91" s="156"/>
      <c r="O91" s="74"/>
      <c r="P91" s="157">
        <f>P92+P314</f>
        <v>0</v>
      </c>
      <c r="Q91" s="74"/>
      <c r="R91" s="157">
        <f>R92+R314</f>
        <v>42.945521749999997</v>
      </c>
      <c r="S91" s="74"/>
      <c r="T91" s="158">
        <f>T92+T314</f>
        <v>1.5120000000000001E-2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74</v>
      </c>
      <c r="AU91" s="19" t="s">
        <v>114</v>
      </c>
      <c r="BK91" s="159">
        <f>BK92+BK314</f>
        <v>0</v>
      </c>
    </row>
    <row r="92" spans="1:65" s="12" customFormat="1" ht="25.9" customHeight="1">
      <c r="B92" s="160"/>
      <c r="C92" s="161"/>
      <c r="D92" s="162" t="s">
        <v>74</v>
      </c>
      <c r="E92" s="163" t="s">
        <v>132</v>
      </c>
      <c r="F92" s="163" t="s">
        <v>133</v>
      </c>
      <c r="G92" s="161"/>
      <c r="H92" s="161"/>
      <c r="I92" s="164"/>
      <c r="J92" s="165">
        <f>BK92</f>
        <v>0</v>
      </c>
      <c r="K92" s="161"/>
      <c r="L92" s="166"/>
      <c r="M92" s="167"/>
      <c r="N92" s="168"/>
      <c r="O92" s="168"/>
      <c r="P92" s="169">
        <f>P93+P184+P225+P252+P281+P292+P310</f>
        <v>0</v>
      </c>
      <c r="Q92" s="168"/>
      <c r="R92" s="169">
        <f>R93+R184+R225+R252+R281+R292+R310</f>
        <v>42.929963749999999</v>
      </c>
      <c r="S92" s="168"/>
      <c r="T92" s="170">
        <f>T93+T184+T225+T252+T281+T292+T310</f>
        <v>1.5120000000000001E-2</v>
      </c>
      <c r="AR92" s="171" t="s">
        <v>83</v>
      </c>
      <c r="AT92" s="172" t="s">
        <v>74</v>
      </c>
      <c r="AU92" s="172" t="s">
        <v>75</v>
      </c>
      <c r="AY92" s="171" t="s">
        <v>134</v>
      </c>
      <c r="BK92" s="173">
        <f>BK93+BK184+BK225+BK252+BK281+BK292+BK310</f>
        <v>0</v>
      </c>
    </row>
    <row r="93" spans="1:65" s="12" customFormat="1" ht="22.9" customHeight="1">
      <c r="B93" s="160"/>
      <c r="C93" s="161"/>
      <c r="D93" s="162" t="s">
        <v>74</v>
      </c>
      <c r="E93" s="174" t="s">
        <v>83</v>
      </c>
      <c r="F93" s="174" t="s">
        <v>135</v>
      </c>
      <c r="G93" s="161"/>
      <c r="H93" s="161"/>
      <c r="I93" s="164"/>
      <c r="J93" s="175">
        <f>BK93</f>
        <v>0</v>
      </c>
      <c r="K93" s="161"/>
      <c r="L93" s="166"/>
      <c r="M93" s="167"/>
      <c r="N93" s="168"/>
      <c r="O93" s="168"/>
      <c r="P93" s="169">
        <f>SUM(P94:P183)</f>
        <v>0</v>
      </c>
      <c r="Q93" s="168"/>
      <c r="R93" s="169">
        <f>SUM(R94:R183)</f>
        <v>1.6700000000000002E-4</v>
      </c>
      <c r="S93" s="168"/>
      <c r="T93" s="170">
        <f>SUM(T94:T183)</f>
        <v>0</v>
      </c>
      <c r="AR93" s="171" t="s">
        <v>83</v>
      </c>
      <c r="AT93" s="172" t="s">
        <v>74</v>
      </c>
      <c r="AU93" s="172" t="s">
        <v>83</v>
      </c>
      <c r="AY93" s="171" t="s">
        <v>134</v>
      </c>
      <c r="BK93" s="173">
        <f>SUM(BK94:BK183)</f>
        <v>0</v>
      </c>
    </row>
    <row r="94" spans="1:65" s="2" customFormat="1" ht="16.5" customHeight="1">
      <c r="A94" s="36"/>
      <c r="B94" s="37"/>
      <c r="C94" s="176" t="s">
        <v>83</v>
      </c>
      <c r="D94" s="176" t="s">
        <v>136</v>
      </c>
      <c r="E94" s="177" t="s">
        <v>324</v>
      </c>
      <c r="F94" s="178" t="s">
        <v>325</v>
      </c>
      <c r="G94" s="179" t="s">
        <v>139</v>
      </c>
      <c r="H94" s="180">
        <v>8.35</v>
      </c>
      <c r="I94" s="181"/>
      <c r="J94" s="182">
        <f>ROUND(I94*H94,2)</f>
        <v>0</v>
      </c>
      <c r="K94" s="178" t="s">
        <v>140</v>
      </c>
      <c r="L94" s="41"/>
      <c r="M94" s="183" t="s">
        <v>19</v>
      </c>
      <c r="N94" s="184" t="s">
        <v>46</v>
      </c>
      <c r="O94" s="66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7" t="s">
        <v>141</v>
      </c>
      <c r="AT94" s="187" t="s">
        <v>136</v>
      </c>
      <c r="AU94" s="187" t="s">
        <v>85</v>
      </c>
      <c r="AY94" s="19" t="s">
        <v>134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83</v>
      </c>
      <c r="BK94" s="188">
        <f>ROUND(I94*H94,2)</f>
        <v>0</v>
      </c>
      <c r="BL94" s="19" t="s">
        <v>141</v>
      </c>
      <c r="BM94" s="187" t="s">
        <v>786</v>
      </c>
    </row>
    <row r="95" spans="1:65" s="2" customFormat="1">
      <c r="A95" s="36"/>
      <c r="B95" s="37"/>
      <c r="C95" s="38"/>
      <c r="D95" s="189" t="s">
        <v>143</v>
      </c>
      <c r="E95" s="38"/>
      <c r="F95" s="190" t="s">
        <v>327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143</v>
      </c>
      <c r="AU95" s="19" t="s">
        <v>85</v>
      </c>
    </row>
    <row r="96" spans="1:65" s="2" customFormat="1">
      <c r="A96" s="36"/>
      <c r="B96" s="37"/>
      <c r="C96" s="38"/>
      <c r="D96" s="194" t="s">
        <v>145</v>
      </c>
      <c r="E96" s="38"/>
      <c r="F96" s="195" t="s">
        <v>328</v>
      </c>
      <c r="G96" s="38"/>
      <c r="H96" s="38"/>
      <c r="I96" s="191"/>
      <c r="J96" s="38"/>
      <c r="K96" s="38"/>
      <c r="L96" s="41"/>
      <c r="M96" s="192"/>
      <c r="N96" s="193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145</v>
      </c>
      <c r="AU96" s="19" t="s">
        <v>85</v>
      </c>
    </row>
    <row r="97" spans="1:65" s="13" customFormat="1">
      <c r="B97" s="196"/>
      <c r="C97" s="197"/>
      <c r="D97" s="189" t="s">
        <v>147</v>
      </c>
      <c r="E97" s="198" t="s">
        <v>19</v>
      </c>
      <c r="F97" s="199" t="s">
        <v>787</v>
      </c>
      <c r="G97" s="197"/>
      <c r="H97" s="200">
        <v>8.35</v>
      </c>
      <c r="I97" s="201"/>
      <c r="J97" s="197"/>
      <c r="K97" s="197"/>
      <c r="L97" s="202"/>
      <c r="M97" s="203"/>
      <c r="N97" s="204"/>
      <c r="O97" s="204"/>
      <c r="P97" s="204"/>
      <c r="Q97" s="204"/>
      <c r="R97" s="204"/>
      <c r="S97" s="204"/>
      <c r="T97" s="205"/>
      <c r="AT97" s="206" t="s">
        <v>147</v>
      </c>
      <c r="AU97" s="206" t="s">
        <v>85</v>
      </c>
      <c r="AV97" s="13" t="s">
        <v>85</v>
      </c>
      <c r="AW97" s="13" t="s">
        <v>34</v>
      </c>
      <c r="AX97" s="13" t="s">
        <v>83</v>
      </c>
      <c r="AY97" s="206" t="s">
        <v>134</v>
      </c>
    </row>
    <row r="98" spans="1:65" s="2" customFormat="1" ht="21.75" customHeight="1">
      <c r="A98" s="36"/>
      <c r="B98" s="37"/>
      <c r="C98" s="176" t="s">
        <v>85</v>
      </c>
      <c r="D98" s="176" t="s">
        <v>136</v>
      </c>
      <c r="E98" s="177" t="s">
        <v>788</v>
      </c>
      <c r="F98" s="178" t="s">
        <v>789</v>
      </c>
      <c r="G98" s="179" t="s">
        <v>157</v>
      </c>
      <c r="H98" s="180">
        <v>4.8319999999999999</v>
      </c>
      <c r="I98" s="181"/>
      <c r="J98" s="182">
        <f>ROUND(I98*H98,2)</f>
        <v>0</v>
      </c>
      <c r="K98" s="178" t="s">
        <v>140</v>
      </c>
      <c r="L98" s="41"/>
      <c r="M98" s="183" t="s">
        <v>19</v>
      </c>
      <c r="N98" s="184" t="s">
        <v>46</v>
      </c>
      <c r="O98" s="66"/>
      <c r="P98" s="185">
        <f>O98*H98</f>
        <v>0</v>
      </c>
      <c r="Q98" s="185">
        <v>0</v>
      </c>
      <c r="R98" s="185">
        <f>Q98*H98</f>
        <v>0</v>
      </c>
      <c r="S98" s="185">
        <v>0</v>
      </c>
      <c r="T98" s="186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7" t="s">
        <v>141</v>
      </c>
      <c r="AT98" s="187" t="s">
        <v>136</v>
      </c>
      <c r="AU98" s="187" t="s">
        <v>85</v>
      </c>
      <c r="AY98" s="19" t="s">
        <v>134</v>
      </c>
      <c r="BE98" s="188">
        <f>IF(N98="základní",J98,0)</f>
        <v>0</v>
      </c>
      <c r="BF98" s="188">
        <f>IF(N98="snížená",J98,0)</f>
        <v>0</v>
      </c>
      <c r="BG98" s="188">
        <f>IF(N98="zákl. přenesená",J98,0)</f>
        <v>0</v>
      </c>
      <c r="BH98" s="188">
        <f>IF(N98="sníž. přenesená",J98,0)</f>
        <v>0</v>
      </c>
      <c r="BI98" s="188">
        <f>IF(N98="nulová",J98,0)</f>
        <v>0</v>
      </c>
      <c r="BJ98" s="19" t="s">
        <v>83</v>
      </c>
      <c r="BK98" s="188">
        <f>ROUND(I98*H98,2)</f>
        <v>0</v>
      </c>
      <c r="BL98" s="19" t="s">
        <v>141</v>
      </c>
      <c r="BM98" s="187" t="s">
        <v>790</v>
      </c>
    </row>
    <row r="99" spans="1:65" s="2" customFormat="1" ht="19.5">
      <c r="A99" s="36"/>
      <c r="B99" s="37"/>
      <c r="C99" s="38"/>
      <c r="D99" s="189" t="s">
        <v>143</v>
      </c>
      <c r="E99" s="38"/>
      <c r="F99" s="190" t="s">
        <v>791</v>
      </c>
      <c r="G99" s="38"/>
      <c r="H99" s="38"/>
      <c r="I99" s="191"/>
      <c r="J99" s="38"/>
      <c r="K99" s="38"/>
      <c r="L99" s="41"/>
      <c r="M99" s="192"/>
      <c r="N99" s="193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143</v>
      </c>
      <c r="AU99" s="19" t="s">
        <v>85</v>
      </c>
    </row>
    <row r="100" spans="1:65" s="2" customFormat="1">
      <c r="A100" s="36"/>
      <c r="B100" s="37"/>
      <c r="C100" s="38"/>
      <c r="D100" s="194" t="s">
        <v>145</v>
      </c>
      <c r="E100" s="38"/>
      <c r="F100" s="195" t="s">
        <v>792</v>
      </c>
      <c r="G100" s="38"/>
      <c r="H100" s="38"/>
      <c r="I100" s="191"/>
      <c r="J100" s="38"/>
      <c r="K100" s="38"/>
      <c r="L100" s="41"/>
      <c r="M100" s="192"/>
      <c r="N100" s="193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145</v>
      </c>
      <c r="AU100" s="19" t="s">
        <v>85</v>
      </c>
    </row>
    <row r="101" spans="1:65" s="14" customFormat="1">
      <c r="B101" s="207"/>
      <c r="C101" s="208"/>
      <c r="D101" s="189" t="s">
        <v>147</v>
      </c>
      <c r="E101" s="209" t="s">
        <v>19</v>
      </c>
      <c r="F101" s="210" t="s">
        <v>338</v>
      </c>
      <c r="G101" s="208"/>
      <c r="H101" s="209" t="s">
        <v>19</v>
      </c>
      <c r="I101" s="211"/>
      <c r="J101" s="208"/>
      <c r="K101" s="208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147</v>
      </c>
      <c r="AU101" s="216" t="s">
        <v>85</v>
      </c>
      <c r="AV101" s="14" t="s">
        <v>83</v>
      </c>
      <c r="AW101" s="14" t="s">
        <v>34</v>
      </c>
      <c r="AX101" s="14" t="s">
        <v>75</v>
      </c>
      <c r="AY101" s="216" t="s">
        <v>134</v>
      </c>
    </row>
    <row r="102" spans="1:65" s="14" customFormat="1">
      <c r="B102" s="207"/>
      <c r="C102" s="208"/>
      <c r="D102" s="189" t="s">
        <v>147</v>
      </c>
      <c r="E102" s="209" t="s">
        <v>19</v>
      </c>
      <c r="F102" s="210" t="s">
        <v>793</v>
      </c>
      <c r="G102" s="208"/>
      <c r="H102" s="209" t="s">
        <v>19</v>
      </c>
      <c r="I102" s="211"/>
      <c r="J102" s="208"/>
      <c r="K102" s="208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147</v>
      </c>
      <c r="AU102" s="216" t="s">
        <v>85</v>
      </c>
      <c r="AV102" s="14" t="s">
        <v>83</v>
      </c>
      <c r="AW102" s="14" t="s">
        <v>34</v>
      </c>
      <c r="AX102" s="14" t="s">
        <v>75</v>
      </c>
      <c r="AY102" s="216" t="s">
        <v>134</v>
      </c>
    </row>
    <row r="103" spans="1:65" s="13" customFormat="1">
      <c r="B103" s="196"/>
      <c r="C103" s="197"/>
      <c r="D103" s="189" t="s">
        <v>147</v>
      </c>
      <c r="E103" s="198" t="s">
        <v>19</v>
      </c>
      <c r="F103" s="199" t="s">
        <v>794</v>
      </c>
      <c r="G103" s="197"/>
      <c r="H103" s="200">
        <v>3.6859999999999999</v>
      </c>
      <c r="I103" s="201"/>
      <c r="J103" s="197"/>
      <c r="K103" s="197"/>
      <c r="L103" s="202"/>
      <c r="M103" s="203"/>
      <c r="N103" s="204"/>
      <c r="O103" s="204"/>
      <c r="P103" s="204"/>
      <c r="Q103" s="204"/>
      <c r="R103" s="204"/>
      <c r="S103" s="204"/>
      <c r="T103" s="205"/>
      <c r="AT103" s="206" t="s">
        <v>147</v>
      </c>
      <c r="AU103" s="206" t="s">
        <v>85</v>
      </c>
      <c r="AV103" s="13" t="s">
        <v>85</v>
      </c>
      <c r="AW103" s="13" t="s">
        <v>34</v>
      </c>
      <c r="AX103" s="13" t="s">
        <v>75</v>
      </c>
      <c r="AY103" s="206" t="s">
        <v>134</v>
      </c>
    </row>
    <row r="104" spans="1:65" s="13" customFormat="1">
      <c r="B104" s="196"/>
      <c r="C104" s="197"/>
      <c r="D104" s="189" t="s">
        <v>147</v>
      </c>
      <c r="E104" s="198" t="s">
        <v>19</v>
      </c>
      <c r="F104" s="199" t="s">
        <v>795</v>
      </c>
      <c r="G104" s="197"/>
      <c r="H104" s="200">
        <v>2.4</v>
      </c>
      <c r="I104" s="201"/>
      <c r="J104" s="197"/>
      <c r="K104" s="197"/>
      <c r="L104" s="202"/>
      <c r="M104" s="203"/>
      <c r="N104" s="204"/>
      <c r="O104" s="204"/>
      <c r="P104" s="204"/>
      <c r="Q104" s="204"/>
      <c r="R104" s="204"/>
      <c r="S104" s="204"/>
      <c r="T104" s="205"/>
      <c r="AT104" s="206" t="s">
        <v>147</v>
      </c>
      <c r="AU104" s="206" t="s">
        <v>85</v>
      </c>
      <c r="AV104" s="13" t="s">
        <v>85</v>
      </c>
      <c r="AW104" s="13" t="s">
        <v>34</v>
      </c>
      <c r="AX104" s="13" t="s">
        <v>75</v>
      </c>
      <c r="AY104" s="206" t="s">
        <v>134</v>
      </c>
    </row>
    <row r="105" spans="1:65" s="13" customFormat="1">
      <c r="B105" s="196"/>
      <c r="C105" s="197"/>
      <c r="D105" s="189" t="s">
        <v>147</v>
      </c>
      <c r="E105" s="198" t="s">
        <v>19</v>
      </c>
      <c r="F105" s="199" t="s">
        <v>796</v>
      </c>
      <c r="G105" s="197"/>
      <c r="H105" s="200">
        <v>1</v>
      </c>
      <c r="I105" s="201"/>
      <c r="J105" s="197"/>
      <c r="K105" s="197"/>
      <c r="L105" s="202"/>
      <c r="M105" s="203"/>
      <c r="N105" s="204"/>
      <c r="O105" s="204"/>
      <c r="P105" s="204"/>
      <c r="Q105" s="204"/>
      <c r="R105" s="204"/>
      <c r="S105" s="204"/>
      <c r="T105" s="205"/>
      <c r="AT105" s="206" t="s">
        <v>147</v>
      </c>
      <c r="AU105" s="206" t="s">
        <v>85</v>
      </c>
      <c r="AV105" s="13" t="s">
        <v>85</v>
      </c>
      <c r="AW105" s="13" t="s">
        <v>34</v>
      </c>
      <c r="AX105" s="13" t="s">
        <v>75</v>
      </c>
      <c r="AY105" s="206" t="s">
        <v>134</v>
      </c>
    </row>
    <row r="106" spans="1:65" s="14" customFormat="1">
      <c r="B106" s="207"/>
      <c r="C106" s="208"/>
      <c r="D106" s="189" t="s">
        <v>147</v>
      </c>
      <c r="E106" s="209" t="s">
        <v>19</v>
      </c>
      <c r="F106" s="210" t="s">
        <v>797</v>
      </c>
      <c r="G106" s="208"/>
      <c r="H106" s="209" t="s">
        <v>19</v>
      </c>
      <c r="I106" s="211"/>
      <c r="J106" s="208"/>
      <c r="K106" s="208"/>
      <c r="L106" s="212"/>
      <c r="M106" s="213"/>
      <c r="N106" s="214"/>
      <c r="O106" s="214"/>
      <c r="P106" s="214"/>
      <c r="Q106" s="214"/>
      <c r="R106" s="214"/>
      <c r="S106" s="214"/>
      <c r="T106" s="215"/>
      <c r="AT106" s="216" t="s">
        <v>147</v>
      </c>
      <c r="AU106" s="216" t="s">
        <v>85</v>
      </c>
      <c r="AV106" s="14" t="s">
        <v>83</v>
      </c>
      <c r="AW106" s="14" t="s">
        <v>34</v>
      </c>
      <c r="AX106" s="14" t="s">
        <v>75</v>
      </c>
      <c r="AY106" s="216" t="s">
        <v>134</v>
      </c>
    </row>
    <row r="107" spans="1:65" s="13" customFormat="1">
      <c r="B107" s="196"/>
      <c r="C107" s="197"/>
      <c r="D107" s="189" t="s">
        <v>147</v>
      </c>
      <c r="E107" s="198" t="s">
        <v>19</v>
      </c>
      <c r="F107" s="199" t="s">
        <v>798</v>
      </c>
      <c r="G107" s="197"/>
      <c r="H107" s="200">
        <v>1.7</v>
      </c>
      <c r="I107" s="201"/>
      <c r="J107" s="197"/>
      <c r="K107" s="197"/>
      <c r="L107" s="202"/>
      <c r="M107" s="203"/>
      <c r="N107" s="204"/>
      <c r="O107" s="204"/>
      <c r="P107" s="204"/>
      <c r="Q107" s="204"/>
      <c r="R107" s="204"/>
      <c r="S107" s="204"/>
      <c r="T107" s="205"/>
      <c r="AT107" s="206" t="s">
        <v>147</v>
      </c>
      <c r="AU107" s="206" t="s">
        <v>85</v>
      </c>
      <c r="AV107" s="13" t="s">
        <v>85</v>
      </c>
      <c r="AW107" s="13" t="s">
        <v>34</v>
      </c>
      <c r="AX107" s="13" t="s">
        <v>75</v>
      </c>
      <c r="AY107" s="206" t="s">
        <v>134</v>
      </c>
    </row>
    <row r="108" spans="1:65" s="13" customFormat="1">
      <c r="B108" s="196"/>
      <c r="C108" s="197"/>
      <c r="D108" s="189" t="s">
        <v>147</v>
      </c>
      <c r="E108" s="198" t="s">
        <v>19</v>
      </c>
      <c r="F108" s="199" t="s">
        <v>799</v>
      </c>
      <c r="G108" s="197"/>
      <c r="H108" s="200">
        <v>0.879</v>
      </c>
      <c r="I108" s="201"/>
      <c r="J108" s="197"/>
      <c r="K108" s="197"/>
      <c r="L108" s="202"/>
      <c r="M108" s="203"/>
      <c r="N108" s="204"/>
      <c r="O108" s="204"/>
      <c r="P108" s="204"/>
      <c r="Q108" s="204"/>
      <c r="R108" s="204"/>
      <c r="S108" s="204"/>
      <c r="T108" s="205"/>
      <c r="AT108" s="206" t="s">
        <v>147</v>
      </c>
      <c r="AU108" s="206" t="s">
        <v>85</v>
      </c>
      <c r="AV108" s="13" t="s">
        <v>85</v>
      </c>
      <c r="AW108" s="13" t="s">
        <v>34</v>
      </c>
      <c r="AX108" s="13" t="s">
        <v>75</v>
      </c>
      <c r="AY108" s="206" t="s">
        <v>134</v>
      </c>
    </row>
    <row r="109" spans="1:65" s="13" customFormat="1">
      <c r="B109" s="196"/>
      <c r="C109" s="197"/>
      <c r="D109" s="189" t="s">
        <v>147</v>
      </c>
      <c r="E109" s="198" t="s">
        <v>19</v>
      </c>
      <c r="F109" s="199" t="s">
        <v>800</v>
      </c>
      <c r="G109" s="197"/>
      <c r="H109" s="200">
        <v>-4.8330000000000002</v>
      </c>
      <c r="I109" s="201"/>
      <c r="J109" s="197"/>
      <c r="K109" s="197"/>
      <c r="L109" s="202"/>
      <c r="M109" s="203"/>
      <c r="N109" s="204"/>
      <c r="O109" s="204"/>
      <c r="P109" s="204"/>
      <c r="Q109" s="204"/>
      <c r="R109" s="204"/>
      <c r="S109" s="204"/>
      <c r="T109" s="205"/>
      <c r="AT109" s="206" t="s">
        <v>147</v>
      </c>
      <c r="AU109" s="206" t="s">
        <v>85</v>
      </c>
      <c r="AV109" s="13" t="s">
        <v>85</v>
      </c>
      <c r="AW109" s="13" t="s">
        <v>34</v>
      </c>
      <c r="AX109" s="13" t="s">
        <v>75</v>
      </c>
      <c r="AY109" s="206" t="s">
        <v>134</v>
      </c>
    </row>
    <row r="110" spans="1:65" s="15" customFormat="1">
      <c r="B110" s="217"/>
      <c r="C110" s="218"/>
      <c r="D110" s="189" t="s">
        <v>147</v>
      </c>
      <c r="E110" s="219" t="s">
        <v>19</v>
      </c>
      <c r="F110" s="220" t="s">
        <v>168</v>
      </c>
      <c r="G110" s="218"/>
      <c r="H110" s="221">
        <v>4.831999999999999</v>
      </c>
      <c r="I110" s="222"/>
      <c r="J110" s="218"/>
      <c r="K110" s="218"/>
      <c r="L110" s="223"/>
      <c r="M110" s="224"/>
      <c r="N110" s="225"/>
      <c r="O110" s="225"/>
      <c r="P110" s="225"/>
      <c r="Q110" s="225"/>
      <c r="R110" s="225"/>
      <c r="S110" s="225"/>
      <c r="T110" s="226"/>
      <c r="AT110" s="227" t="s">
        <v>147</v>
      </c>
      <c r="AU110" s="227" t="s">
        <v>85</v>
      </c>
      <c r="AV110" s="15" t="s">
        <v>141</v>
      </c>
      <c r="AW110" s="15" t="s">
        <v>34</v>
      </c>
      <c r="AX110" s="15" t="s">
        <v>83</v>
      </c>
      <c r="AY110" s="227" t="s">
        <v>134</v>
      </c>
    </row>
    <row r="111" spans="1:65" s="2" customFormat="1" ht="21.75" customHeight="1">
      <c r="A111" s="36"/>
      <c r="B111" s="37"/>
      <c r="C111" s="176" t="s">
        <v>154</v>
      </c>
      <c r="D111" s="176" t="s">
        <v>136</v>
      </c>
      <c r="E111" s="177" t="s">
        <v>801</v>
      </c>
      <c r="F111" s="178" t="s">
        <v>802</v>
      </c>
      <c r="G111" s="179" t="s">
        <v>157</v>
      </c>
      <c r="H111" s="180">
        <v>10.371</v>
      </c>
      <c r="I111" s="181"/>
      <c r="J111" s="182">
        <f>ROUND(I111*H111,2)</f>
        <v>0</v>
      </c>
      <c r="K111" s="178" t="s">
        <v>140</v>
      </c>
      <c r="L111" s="41"/>
      <c r="M111" s="183" t="s">
        <v>19</v>
      </c>
      <c r="N111" s="184" t="s">
        <v>46</v>
      </c>
      <c r="O111" s="66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7" t="s">
        <v>141</v>
      </c>
      <c r="AT111" s="187" t="s">
        <v>136</v>
      </c>
      <c r="AU111" s="187" t="s">
        <v>85</v>
      </c>
      <c r="AY111" s="19" t="s">
        <v>134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19" t="s">
        <v>83</v>
      </c>
      <c r="BK111" s="188">
        <f>ROUND(I111*H111,2)</f>
        <v>0</v>
      </c>
      <c r="BL111" s="19" t="s">
        <v>141</v>
      </c>
      <c r="BM111" s="187" t="s">
        <v>803</v>
      </c>
    </row>
    <row r="112" spans="1:65" s="2" customFormat="1" ht="19.5">
      <c r="A112" s="36"/>
      <c r="B112" s="37"/>
      <c r="C112" s="38"/>
      <c r="D112" s="189" t="s">
        <v>143</v>
      </c>
      <c r="E112" s="38"/>
      <c r="F112" s="190" t="s">
        <v>804</v>
      </c>
      <c r="G112" s="38"/>
      <c r="H112" s="38"/>
      <c r="I112" s="191"/>
      <c r="J112" s="38"/>
      <c r="K112" s="38"/>
      <c r="L112" s="41"/>
      <c r="M112" s="192"/>
      <c r="N112" s="193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143</v>
      </c>
      <c r="AU112" s="19" t="s">
        <v>85</v>
      </c>
    </row>
    <row r="113" spans="1:65" s="2" customFormat="1">
      <c r="A113" s="36"/>
      <c r="B113" s="37"/>
      <c r="C113" s="38"/>
      <c r="D113" s="194" t="s">
        <v>145</v>
      </c>
      <c r="E113" s="38"/>
      <c r="F113" s="195" t="s">
        <v>805</v>
      </c>
      <c r="G113" s="38"/>
      <c r="H113" s="38"/>
      <c r="I113" s="191"/>
      <c r="J113" s="38"/>
      <c r="K113" s="38"/>
      <c r="L113" s="41"/>
      <c r="M113" s="192"/>
      <c r="N113" s="193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145</v>
      </c>
      <c r="AU113" s="19" t="s">
        <v>85</v>
      </c>
    </row>
    <row r="114" spans="1:65" s="14" customFormat="1">
      <c r="B114" s="207"/>
      <c r="C114" s="208"/>
      <c r="D114" s="189" t="s">
        <v>147</v>
      </c>
      <c r="E114" s="209" t="s">
        <v>19</v>
      </c>
      <c r="F114" s="210" t="s">
        <v>338</v>
      </c>
      <c r="G114" s="208"/>
      <c r="H114" s="209" t="s">
        <v>19</v>
      </c>
      <c r="I114" s="211"/>
      <c r="J114" s="208"/>
      <c r="K114" s="208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147</v>
      </c>
      <c r="AU114" s="216" t="s">
        <v>85</v>
      </c>
      <c r="AV114" s="14" t="s">
        <v>83</v>
      </c>
      <c r="AW114" s="14" t="s">
        <v>34</v>
      </c>
      <c r="AX114" s="14" t="s">
        <v>75</v>
      </c>
      <c r="AY114" s="216" t="s">
        <v>134</v>
      </c>
    </row>
    <row r="115" spans="1:65" s="14" customFormat="1">
      <c r="B115" s="207"/>
      <c r="C115" s="208"/>
      <c r="D115" s="189" t="s">
        <v>147</v>
      </c>
      <c r="E115" s="209" t="s">
        <v>19</v>
      </c>
      <c r="F115" s="210" t="s">
        <v>806</v>
      </c>
      <c r="G115" s="208"/>
      <c r="H115" s="209" t="s">
        <v>19</v>
      </c>
      <c r="I115" s="211"/>
      <c r="J115" s="208"/>
      <c r="K115" s="208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147</v>
      </c>
      <c r="AU115" s="216" t="s">
        <v>85</v>
      </c>
      <c r="AV115" s="14" t="s">
        <v>83</v>
      </c>
      <c r="AW115" s="14" t="s">
        <v>34</v>
      </c>
      <c r="AX115" s="14" t="s">
        <v>75</v>
      </c>
      <c r="AY115" s="216" t="s">
        <v>134</v>
      </c>
    </row>
    <row r="116" spans="1:65" s="13" customFormat="1">
      <c r="B116" s="196"/>
      <c r="C116" s="197"/>
      <c r="D116" s="189" t="s">
        <v>147</v>
      </c>
      <c r="E116" s="198" t="s">
        <v>19</v>
      </c>
      <c r="F116" s="199" t="s">
        <v>807</v>
      </c>
      <c r="G116" s="197"/>
      <c r="H116" s="200">
        <v>3.3530000000000002</v>
      </c>
      <c r="I116" s="201"/>
      <c r="J116" s="197"/>
      <c r="K116" s="197"/>
      <c r="L116" s="202"/>
      <c r="M116" s="203"/>
      <c r="N116" s="204"/>
      <c r="O116" s="204"/>
      <c r="P116" s="204"/>
      <c r="Q116" s="204"/>
      <c r="R116" s="204"/>
      <c r="S116" s="204"/>
      <c r="T116" s="205"/>
      <c r="AT116" s="206" t="s">
        <v>147</v>
      </c>
      <c r="AU116" s="206" t="s">
        <v>85</v>
      </c>
      <c r="AV116" s="13" t="s">
        <v>85</v>
      </c>
      <c r="AW116" s="13" t="s">
        <v>34</v>
      </c>
      <c r="AX116" s="13" t="s">
        <v>75</v>
      </c>
      <c r="AY116" s="206" t="s">
        <v>134</v>
      </c>
    </row>
    <row r="117" spans="1:65" s="13" customFormat="1">
      <c r="B117" s="196"/>
      <c r="C117" s="197"/>
      <c r="D117" s="189" t="s">
        <v>147</v>
      </c>
      <c r="E117" s="198" t="s">
        <v>19</v>
      </c>
      <c r="F117" s="199" t="s">
        <v>808</v>
      </c>
      <c r="G117" s="197"/>
      <c r="H117" s="200">
        <v>3.9380000000000002</v>
      </c>
      <c r="I117" s="201"/>
      <c r="J117" s="197"/>
      <c r="K117" s="197"/>
      <c r="L117" s="202"/>
      <c r="M117" s="203"/>
      <c r="N117" s="204"/>
      <c r="O117" s="204"/>
      <c r="P117" s="204"/>
      <c r="Q117" s="204"/>
      <c r="R117" s="204"/>
      <c r="S117" s="204"/>
      <c r="T117" s="205"/>
      <c r="AT117" s="206" t="s">
        <v>147</v>
      </c>
      <c r="AU117" s="206" t="s">
        <v>85</v>
      </c>
      <c r="AV117" s="13" t="s">
        <v>85</v>
      </c>
      <c r="AW117" s="13" t="s">
        <v>34</v>
      </c>
      <c r="AX117" s="13" t="s">
        <v>75</v>
      </c>
      <c r="AY117" s="206" t="s">
        <v>134</v>
      </c>
    </row>
    <row r="118" spans="1:65" s="13" customFormat="1">
      <c r="B118" s="196"/>
      <c r="C118" s="197"/>
      <c r="D118" s="189" t="s">
        <v>147</v>
      </c>
      <c r="E118" s="198" t="s">
        <v>19</v>
      </c>
      <c r="F118" s="199" t="s">
        <v>809</v>
      </c>
      <c r="G118" s="197"/>
      <c r="H118" s="200">
        <v>3.4430000000000001</v>
      </c>
      <c r="I118" s="201"/>
      <c r="J118" s="197"/>
      <c r="K118" s="197"/>
      <c r="L118" s="202"/>
      <c r="M118" s="203"/>
      <c r="N118" s="204"/>
      <c r="O118" s="204"/>
      <c r="P118" s="204"/>
      <c r="Q118" s="204"/>
      <c r="R118" s="204"/>
      <c r="S118" s="204"/>
      <c r="T118" s="205"/>
      <c r="AT118" s="206" t="s">
        <v>147</v>
      </c>
      <c r="AU118" s="206" t="s">
        <v>85</v>
      </c>
      <c r="AV118" s="13" t="s">
        <v>85</v>
      </c>
      <c r="AW118" s="13" t="s">
        <v>34</v>
      </c>
      <c r="AX118" s="13" t="s">
        <v>75</v>
      </c>
      <c r="AY118" s="206" t="s">
        <v>134</v>
      </c>
    </row>
    <row r="119" spans="1:65" s="13" customFormat="1">
      <c r="B119" s="196"/>
      <c r="C119" s="197"/>
      <c r="D119" s="189" t="s">
        <v>147</v>
      </c>
      <c r="E119" s="198" t="s">
        <v>19</v>
      </c>
      <c r="F119" s="199" t="s">
        <v>810</v>
      </c>
      <c r="G119" s="197"/>
      <c r="H119" s="200">
        <v>2.9929999999999999</v>
      </c>
      <c r="I119" s="201"/>
      <c r="J119" s="197"/>
      <c r="K119" s="197"/>
      <c r="L119" s="202"/>
      <c r="M119" s="203"/>
      <c r="N119" s="204"/>
      <c r="O119" s="204"/>
      <c r="P119" s="204"/>
      <c r="Q119" s="204"/>
      <c r="R119" s="204"/>
      <c r="S119" s="204"/>
      <c r="T119" s="205"/>
      <c r="AT119" s="206" t="s">
        <v>147</v>
      </c>
      <c r="AU119" s="206" t="s">
        <v>85</v>
      </c>
      <c r="AV119" s="13" t="s">
        <v>85</v>
      </c>
      <c r="AW119" s="13" t="s">
        <v>34</v>
      </c>
      <c r="AX119" s="13" t="s">
        <v>75</v>
      </c>
      <c r="AY119" s="206" t="s">
        <v>134</v>
      </c>
    </row>
    <row r="120" spans="1:65" s="13" customFormat="1">
      <c r="B120" s="196"/>
      <c r="C120" s="197"/>
      <c r="D120" s="189" t="s">
        <v>147</v>
      </c>
      <c r="E120" s="198" t="s">
        <v>19</v>
      </c>
      <c r="F120" s="199" t="s">
        <v>811</v>
      </c>
      <c r="G120" s="197"/>
      <c r="H120" s="200">
        <v>2.7</v>
      </c>
      <c r="I120" s="201"/>
      <c r="J120" s="197"/>
      <c r="K120" s="197"/>
      <c r="L120" s="202"/>
      <c r="M120" s="203"/>
      <c r="N120" s="204"/>
      <c r="O120" s="204"/>
      <c r="P120" s="204"/>
      <c r="Q120" s="204"/>
      <c r="R120" s="204"/>
      <c r="S120" s="204"/>
      <c r="T120" s="205"/>
      <c r="AT120" s="206" t="s">
        <v>147</v>
      </c>
      <c r="AU120" s="206" t="s">
        <v>85</v>
      </c>
      <c r="AV120" s="13" t="s">
        <v>85</v>
      </c>
      <c r="AW120" s="13" t="s">
        <v>34</v>
      </c>
      <c r="AX120" s="13" t="s">
        <v>75</v>
      </c>
      <c r="AY120" s="206" t="s">
        <v>134</v>
      </c>
    </row>
    <row r="121" spans="1:65" s="13" customFormat="1">
      <c r="B121" s="196"/>
      <c r="C121" s="197"/>
      <c r="D121" s="189" t="s">
        <v>147</v>
      </c>
      <c r="E121" s="198" t="s">
        <v>19</v>
      </c>
      <c r="F121" s="199" t="s">
        <v>812</v>
      </c>
      <c r="G121" s="197"/>
      <c r="H121" s="200">
        <v>2.4300000000000002</v>
      </c>
      <c r="I121" s="201"/>
      <c r="J121" s="197"/>
      <c r="K121" s="197"/>
      <c r="L121" s="202"/>
      <c r="M121" s="203"/>
      <c r="N121" s="204"/>
      <c r="O121" s="204"/>
      <c r="P121" s="204"/>
      <c r="Q121" s="204"/>
      <c r="R121" s="204"/>
      <c r="S121" s="204"/>
      <c r="T121" s="205"/>
      <c r="AT121" s="206" t="s">
        <v>147</v>
      </c>
      <c r="AU121" s="206" t="s">
        <v>85</v>
      </c>
      <c r="AV121" s="13" t="s">
        <v>85</v>
      </c>
      <c r="AW121" s="13" t="s">
        <v>34</v>
      </c>
      <c r="AX121" s="13" t="s">
        <v>75</v>
      </c>
      <c r="AY121" s="206" t="s">
        <v>134</v>
      </c>
    </row>
    <row r="122" spans="1:65" s="13" customFormat="1">
      <c r="B122" s="196"/>
      <c r="C122" s="197"/>
      <c r="D122" s="189" t="s">
        <v>147</v>
      </c>
      <c r="E122" s="198" t="s">
        <v>19</v>
      </c>
      <c r="F122" s="199" t="s">
        <v>813</v>
      </c>
      <c r="G122" s="197"/>
      <c r="H122" s="200">
        <v>1.8859999999999999</v>
      </c>
      <c r="I122" s="201"/>
      <c r="J122" s="197"/>
      <c r="K122" s="197"/>
      <c r="L122" s="202"/>
      <c r="M122" s="203"/>
      <c r="N122" s="204"/>
      <c r="O122" s="204"/>
      <c r="P122" s="204"/>
      <c r="Q122" s="204"/>
      <c r="R122" s="204"/>
      <c r="S122" s="204"/>
      <c r="T122" s="205"/>
      <c r="AT122" s="206" t="s">
        <v>147</v>
      </c>
      <c r="AU122" s="206" t="s">
        <v>85</v>
      </c>
      <c r="AV122" s="13" t="s">
        <v>85</v>
      </c>
      <c r="AW122" s="13" t="s">
        <v>34</v>
      </c>
      <c r="AX122" s="13" t="s">
        <v>75</v>
      </c>
      <c r="AY122" s="206" t="s">
        <v>134</v>
      </c>
    </row>
    <row r="123" spans="1:65" s="13" customFormat="1">
      <c r="B123" s="196"/>
      <c r="C123" s="197"/>
      <c r="D123" s="189" t="s">
        <v>147</v>
      </c>
      <c r="E123" s="198" t="s">
        <v>19</v>
      </c>
      <c r="F123" s="199" t="s">
        <v>814</v>
      </c>
      <c r="G123" s="197"/>
      <c r="H123" s="200">
        <v>-10.372</v>
      </c>
      <c r="I123" s="201"/>
      <c r="J123" s="197"/>
      <c r="K123" s="197"/>
      <c r="L123" s="202"/>
      <c r="M123" s="203"/>
      <c r="N123" s="204"/>
      <c r="O123" s="204"/>
      <c r="P123" s="204"/>
      <c r="Q123" s="204"/>
      <c r="R123" s="204"/>
      <c r="S123" s="204"/>
      <c r="T123" s="205"/>
      <c r="AT123" s="206" t="s">
        <v>147</v>
      </c>
      <c r="AU123" s="206" t="s">
        <v>85</v>
      </c>
      <c r="AV123" s="13" t="s">
        <v>85</v>
      </c>
      <c r="AW123" s="13" t="s">
        <v>34</v>
      </c>
      <c r="AX123" s="13" t="s">
        <v>75</v>
      </c>
      <c r="AY123" s="206" t="s">
        <v>134</v>
      </c>
    </row>
    <row r="124" spans="1:65" s="15" customFormat="1">
      <c r="B124" s="217"/>
      <c r="C124" s="218"/>
      <c r="D124" s="189" t="s">
        <v>147</v>
      </c>
      <c r="E124" s="219" t="s">
        <v>19</v>
      </c>
      <c r="F124" s="220" t="s">
        <v>168</v>
      </c>
      <c r="G124" s="218"/>
      <c r="H124" s="221">
        <v>10.370999999999999</v>
      </c>
      <c r="I124" s="222"/>
      <c r="J124" s="218"/>
      <c r="K124" s="218"/>
      <c r="L124" s="223"/>
      <c r="M124" s="224"/>
      <c r="N124" s="225"/>
      <c r="O124" s="225"/>
      <c r="P124" s="225"/>
      <c r="Q124" s="225"/>
      <c r="R124" s="225"/>
      <c r="S124" s="225"/>
      <c r="T124" s="226"/>
      <c r="AT124" s="227" t="s">
        <v>147</v>
      </c>
      <c r="AU124" s="227" t="s">
        <v>85</v>
      </c>
      <c r="AV124" s="15" t="s">
        <v>141</v>
      </c>
      <c r="AW124" s="15" t="s">
        <v>34</v>
      </c>
      <c r="AX124" s="15" t="s">
        <v>83</v>
      </c>
      <c r="AY124" s="227" t="s">
        <v>134</v>
      </c>
    </row>
    <row r="125" spans="1:65" s="2" customFormat="1" ht="21.75" customHeight="1">
      <c r="A125" s="36"/>
      <c r="B125" s="37"/>
      <c r="C125" s="176" t="s">
        <v>141</v>
      </c>
      <c r="D125" s="176" t="s">
        <v>136</v>
      </c>
      <c r="E125" s="177" t="s">
        <v>815</v>
      </c>
      <c r="F125" s="178" t="s">
        <v>816</v>
      </c>
      <c r="G125" s="179" t="s">
        <v>157</v>
      </c>
      <c r="H125" s="180">
        <v>4.8319999999999999</v>
      </c>
      <c r="I125" s="181"/>
      <c r="J125" s="182">
        <f>ROUND(I125*H125,2)</f>
        <v>0</v>
      </c>
      <c r="K125" s="178" t="s">
        <v>140</v>
      </c>
      <c r="L125" s="41"/>
      <c r="M125" s="183" t="s">
        <v>19</v>
      </c>
      <c r="N125" s="184" t="s">
        <v>46</v>
      </c>
      <c r="O125" s="66"/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7" t="s">
        <v>141</v>
      </c>
      <c r="AT125" s="187" t="s">
        <v>136</v>
      </c>
      <c r="AU125" s="187" t="s">
        <v>85</v>
      </c>
      <c r="AY125" s="19" t="s">
        <v>134</v>
      </c>
      <c r="BE125" s="188">
        <f>IF(N125="základní",J125,0)</f>
        <v>0</v>
      </c>
      <c r="BF125" s="188">
        <f>IF(N125="snížená",J125,0)</f>
        <v>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9" t="s">
        <v>83</v>
      </c>
      <c r="BK125" s="188">
        <f>ROUND(I125*H125,2)</f>
        <v>0</v>
      </c>
      <c r="BL125" s="19" t="s">
        <v>141</v>
      </c>
      <c r="BM125" s="187" t="s">
        <v>817</v>
      </c>
    </row>
    <row r="126" spans="1:65" s="2" customFormat="1" ht="19.5">
      <c r="A126" s="36"/>
      <c r="B126" s="37"/>
      <c r="C126" s="38"/>
      <c r="D126" s="189" t="s">
        <v>143</v>
      </c>
      <c r="E126" s="38"/>
      <c r="F126" s="190" t="s">
        <v>818</v>
      </c>
      <c r="G126" s="38"/>
      <c r="H126" s="38"/>
      <c r="I126" s="191"/>
      <c r="J126" s="38"/>
      <c r="K126" s="38"/>
      <c r="L126" s="41"/>
      <c r="M126" s="192"/>
      <c r="N126" s="193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143</v>
      </c>
      <c r="AU126" s="19" t="s">
        <v>85</v>
      </c>
    </row>
    <row r="127" spans="1:65" s="2" customFormat="1">
      <c r="A127" s="36"/>
      <c r="B127" s="37"/>
      <c r="C127" s="38"/>
      <c r="D127" s="194" t="s">
        <v>145</v>
      </c>
      <c r="E127" s="38"/>
      <c r="F127" s="195" t="s">
        <v>819</v>
      </c>
      <c r="G127" s="38"/>
      <c r="H127" s="38"/>
      <c r="I127" s="191"/>
      <c r="J127" s="38"/>
      <c r="K127" s="38"/>
      <c r="L127" s="41"/>
      <c r="M127" s="192"/>
      <c r="N127" s="193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145</v>
      </c>
      <c r="AU127" s="19" t="s">
        <v>85</v>
      </c>
    </row>
    <row r="128" spans="1:65" s="2" customFormat="1" ht="21.75" customHeight="1">
      <c r="A128" s="36"/>
      <c r="B128" s="37"/>
      <c r="C128" s="176" t="s">
        <v>174</v>
      </c>
      <c r="D128" s="176" t="s">
        <v>136</v>
      </c>
      <c r="E128" s="177" t="s">
        <v>820</v>
      </c>
      <c r="F128" s="178" t="s">
        <v>821</v>
      </c>
      <c r="G128" s="179" t="s">
        <v>157</v>
      </c>
      <c r="H128" s="180">
        <v>10.371</v>
      </c>
      <c r="I128" s="181"/>
      <c r="J128" s="182">
        <f>ROUND(I128*H128,2)</f>
        <v>0</v>
      </c>
      <c r="K128" s="178" t="s">
        <v>140</v>
      </c>
      <c r="L128" s="41"/>
      <c r="M128" s="183" t="s">
        <v>19</v>
      </c>
      <c r="N128" s="184" t="s">
        <v>46</v>
      </c>
      <c r="O128" s="66"/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7" t="s">
        <v>141</v>
      </c>
      <c r="AT128" s="187" t="s">
        <v>136</v>
      </c>
      <c r="AU128" s="187" t="s">
        <v>85</v>
      </c>
      <c r="AY128" s="19" t="s">
        <v>134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19" t="s">
        <v>83</v>
      </c>
      <c r="BK128" s="188">
        <f>ROUND(I128*H128,2)</f>
        <v>0</v>
      </c>
      <c r="BL128" s="19" t="s">
        <v>141</v>
      </c>
      <c r="BM128" s="187" t="s">
        <v>822</v>
      </c>
    </row>
    <row r="129" spans="1:65" s="2" customFormat="1" ht="19.5">
      <c r="A129" s="36"/>
      <c r="B129" s="37"/>
      <c r="C129" s="38"/>
      <c r="D129" s="189" t="s">
        <v>143</v>
      </c>
      <c r="E129" s="38"/>
      <c r="F129" s="190" t="s">
        <v>823</v>
      </c>
      <c r="G129" s="38"/>
      <c r="H129" s="38"/>
      <c r="I129" s="191"/>
      <c r="J129" s="38"/>
      <c r="K129" s="38"/>
      <c r="L129" s="41"/>
      <c r="M129" s="192"/>
      <c r="N129" s="193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143</v>
      </c>
      <c r="AU129" s="19" t="s">
        <v>85</v>
      </c>
    </row>
    <row r="130" spans="1:65" s="2" customFormat="1">
      <c r="A130" s="36"/>
      <c r="B130" s="37"/>
      <c r="C130" s="38"/>
      <c r="D130" s="194" t="s">
        <v>145</v>
      </c>
      <c r="E130" s="38"/>
      <c r="F130" s="195" t="s">
        <v>824</v>
      </c>
      <c r="G130" s="38"/>
      <c r="H130" s="38"/>
      <c r="I130" s="191"/>
      <c r="J130" s="38"/>
      <c r="K130" s="38"/>
      <c r="L130" s="41"/>
      <c r="M130" s="192"/>
      <c r="N130" s="193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145</v>
      </c>
      <c r="AU130" s="19" t="s">
        <v>85</v>
      </c>
    </row>
    <row r="131" spans="1:65" s="2" customFormat="1" ht="21.75" customHeight="1">
      <c r="A131" s="36"/>
      <c r="B131" s="37"/>
      <c r="C131" s="176" t="s">
        <v>180</v>
      </c>
      <c r="D131" s="176" t="s">
        <v>136</v>
      </c>
      <c r="E131" s="177" t="s">
        <v>373</v>
      </c>
      <c r="F131" s="178" t="s">
        <v>374</v>
      </c>
      <c r="G131" s="179" t="s">
        <v>157</v>
      </c>
      <c r="H131" s="180">
        <v>10.673999999999999</v>
      </c>
      <c r="I131" s="181"/>
      <c r="J131" s="182">
        <f>ROUND(I131*H131,2)</f>
        <v>0</v>
      </c>
      <c r="K131" s="178" t="s">
        <v>140</v>
      </c>
      <c r="L131" s="41"/>
      <c r="M131" s="183" t="s">
        <v>19</v>
      </c>
      <c r="N131" s="184" t="s">
        <v>46</v>
      </c>
      <c r="O131" s="66"/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87" t="s">
        <v>141</v>
      </c>
      <c r="AT131" s="187" t="s">
        <v>136</v>
      </c>
      <c r="AU131" s="187" t="s">
        <v>85</v>
      </c>
      <c r="AY131" s="19" t="s">
        <v>134</v>
      </c>
      <c r="BE131" s="188">
        <f>IF(N131="základní",J131,0)</f>
        <v>0</v>
      </c>
      <c r="BF131" s="188">
        <f>IF(N131="snížená",J131,0)</f>
        <v>0</v>
      </c>
      <c r="BG131" s="188">
        <f>IF(N131="zákl. přenesená",J131,0)</f>
        <v>0</v>
      </c>
      <c r="BH131" s="188">
        <f>IF(N131="sníž. přenesená",J131,0)</f>
        <v>0</v>
      </c>
      <c r="BI131" s="188">
        <f>IF(N131="nulová",J131,0)</f>
        <v>0</v>
      </c>
      <c r="BJ131" s="19" t="s">
        <v>83</v>
      </c>
      <c r="BK131" s="188">
        <f>ROUND(I131*H131,2)</f>
        <v>0</v>
      </c>
      <c r="BL131" s="19" t="s">
        <v>141</v>
      </c>
      <c r="BM131" s="187" t="s">
        <v>825</v>
      </c>
    </row>
    <row r="132" spans="1:65" s="2" customFormat="1" ht="19.5">
      <c r="A132" s="36"/>
      <c r="B132" s="37"/>
      <c r="C132" s="38"/>
      <c r="D132" s="189" t="s">
        <v>143</v>
      </c>
      <c r="E132" s="38"/>
      <c r="F132" s="190" t="s">
        <v>376</v>
      </c>
      <c r="G132" s="38"/>
      <c r="H132" s="38"/>
      <c r="I132" s="191"/>
      <c r="J132" s="38"/>
      <c r="K132" s="38"/>
      <c r="L132" s="41"/>
      <c r="M132" s="192"/>
      <c r="N132" s="193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143</v>
      </c>
      <c r="AU132" s="19" t="s">
        <v>85</v>
      </c>
    </row>
    <row r="133" spans="1:65" s="2" customFormat="1">
      <c r="A133" s="36"/>
      <c r="B133" s="37"/>
      <c r="C133" s="38"/>
      <c r="D133" s="194" t="s">
        <v>145</v>
      </c>
      <c r="E133" s="38"/>
      <c r="F133" s="195" t="s">
        <v>377</v>
      </c>
      <c r="G133" s="38"/>
      <c r="H133" s="38"/>
      <c r="I133" s="191"/>
      <c r="J133" s="38"/>
      <c r="K133" s="38"/>
      <c r="L133" s="41"/>
      <c r="M133" s="192"/>
      <c r="N133" s="193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145</v>
      </c>
      <c r="AU133" s="19" t="s">
        <v>85</v>
      </c>
    </row>
    <row r="134" spans="1:65" s="13" customFormat="1">
      <c r="B134" s="196"/>
      <c r="C134" s="197"/>
      <c r="D134" s="189" t="s">
        <v>147</v>
      </c>
      <c r="E134" s="198" t="s">
        <v>19</v>
      </c>
      <c r="F134" s="199" t="s">
        <v>826</v>
      </c>
      <c r="G134" s="197"/>
      <c r="H134" s="200">
        <v>10.673999999999999</v>
      </c>
      <c r="I134" s="201"/>
      <c r="J134" s="197"/>
      <c r="K134" s="197"/>
      <c r="L134" s="202"/>
      <c r="M134" s="203"/>
      <c r="N134" s="204"/>
      <c r="O134" s="204"/>
      <c r="P134" s="204"/>
      <c r="Q134" s="204"/>
      <c r="R134" s="204"/>
      <c r="S134" s="204"/>
      <c r="T134" s="205"/>
      <c r="AT134" s="206" t="s">
        <v>147</v>
      </c>
      <c r="AU134" s="206" t="s">
        <v>85</v>
      </c>
      <c r="AV134" s="13" t="s">
        <v>85</v>
      </c>
      <c r="AW134" s="13" t="s">
        <v>34</v>
      </c>
      <c r="AX134" s="13" t="s">
        <v>83</v>
      </c>
      <c r="AY134" s="206" t="s">
        <v>134</v>
      </c>
    </row>
    <row r="135" spans="1:65" s="2" customFormat="1" ht="21.75" customHeight="1">
      <c r="A135" s="36"/>
      <c r="B135" s="37"/>
      <c r="C135" s="176" t="s">
        <v>187</v>
      </c>
      <c r="D135" s="176" t="s">
        <v>136</v>
      </c>
      <c r="E135" s="177" t="s">
        <v>175</v>
      </c>
      <c r="F135" s="178" t="s">
        <v>176</v>
      </c>
      <c r="G135" s="179" t="s">
        <v>157</v>
      </c>
      <c r="H135" s="180">
        <v>9.8659999999999997</v>
      </c>
      <c r="I135" s="181"/>
      <c r="J135" s="182">
        <f>ROUND(I135*H135,2)</f>
        <v>0</v>
      </c>
      <c r="K135" s="178" t="s">
        <v>140</v>
      </c>
      <c r="L135" s="41"/>
      <c r="M135" s="183" t="s">
        <v>19</v>
      </c>
      <c r="N135" s="184" t="s">
        <v>46</v>
      </c>
      <c r="O135" s="66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7" t="s">
        <v>141</v>
      </c>
      <c r="AT135" s="187" t="s">
        <v>136</v>
      </c>
      <c r="AU135" s="187" t="s">
        <v>85</v>
      </c>
      <c r="AY135" s="19" t="s">
        <v>134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19" t="s">
        <v>83</v>
      </c>
      <c r="BK135" s="188">
        <f>ROUND(I135*H135,2)</f>
        <v>0</v>
      </c>
      <c r="BL135" s="19" t="s">
        <v>141</v>
      </c>
      <c r="BM135" s="187" t="s">
        <v>827</v>
      </c>
    </row>
    <row r="136" spans="1:65" s="2" customFormat="1" ht="19.5">
      <c r="A136" s="36"/>
      <c r="B136" s="37"/>
      <c r="C136" s="38"/>
      <c r="D136" s="189" t="s">
        <v>143</v>
      </c>
      <c r="E136" s="38"/>
      <c r="F136" s="190" t="s">
        <v>178</v>
      </c>
      <c r="G136" s="38"/>
      <c r="H136" s="38"/>
      <c r="I136" s="191"/>
      <c r="J136" s="38"/>
      <c r="K136" s="38"/>
      <c r="L136" s="41"/>
      <c r="M136" s="192"/>
      <c r="N136" s="193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143</v>
      </c>
      <c r="AU136" s="19" t="s">
        <v>85</v>
      </c>
    </row>
    <row r="137" spans="1:65" s="2" customFormat="1">
      <c r="A137" s="36"/>
      <c r="B137" s="37"/>
      <c r="C137" s="38"/>
      <c r="D137" s="194" t="s">
        <v>145</v>
      </c>
      <c r="E137" s="38"/>
      <c r="F137" s="195" t="s">
        <v>179</v>
      </c>
      <c r="G137" s="38"/>
      <c r="H137" s="38"/>
      <c r="I137" s="191"/>
      <c r="J137" s="38"/>
      <c r="K137" s="38"/>
      <c r="L137" s="41"/>
      <c r="M137" s="192"/>
      <c r="N137" s="193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145</v>
      </c>
      <c r="AU137" s="19" t="s">
        <v>85</v>
      </c>
    </row>
    <row r="138" spans="1:65" s="14" customFormat="1">
      <c r="B138" s="207"/>
      <c r="C138" s="208"/>
      <c r="D138" s="189" t="s">
        <v>147</v>
      </c>
      <c r="E138" s="209" t="s">
        <v>19</v>
      </c>
      <c r="F138" s="210" t="s">
        <v>396</v>
      </c>
      <c r="G138" s="208"/>
      <c r="H138" s="209" t="s">
        <v>19</v>
      </c>
      <c r="I138" s="211"/>
      <c r="J138" s="208"/>
      <c r="K138" s="208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147</v>
      </c>
      <c r="AU138" s="216" t="s">
        <v>85</v>
      </c>
      <c r="AV138" s="14" t="s">
        <v>83</v>
      </c>
      <c r="AW138" s="14" t="s">
        <v>34</v>
      </c>
      <c r="AX138" s="14" t="s">
        <v>75</v>
      </c>
      <c r="AY138" s="216" t="s">
        <v>134</v>
      </c>
    </row>
    <row r="139" spans="1:65" s="13" customFormat="1">
      <c r="B139" s="196"/>
      <c r="C139" s="197"/>
      <c r="D139" s="189" t="s">
        <v>147</v>
      </c>
      <c r="E139" s="198" t="s">
        <v>19</v>
      </c>
      <c r="F139" s="199" t="s">
        <v>828</v>
      </c>
      <c r="G139" s="197"/>
      <c r="H139" s="200">
        <v>9.8659999999999997</v>
      </c>
      <c r="I139" s="201"/>
      <c r="J139" s="197"/>
      <c r="K139" s="197"/>
      <c r="L139" s="202"/>
      <c r="M139" s="203"/>
      <c r="N139" s="204"/>
      <c r="O139" s="204"/>
      <c r="P139" s="204"/>
      <c r="Q139" s="204"/>
      <c r="R139" s="204"/>
      <c r="S139" s="204"/>
      <c r="T139" s="205"/>
      <c r="AT139" s="206" t="s">
        <v>147</v>
      </c>
      <c r="AU139" s="206" t="s">
        <v>85</v>
      </c>
      <c r="AV139" s="13" t="s">
        <v>85</v>
      </c>
      <c r="AW139" s="13" t="s">
        <v>34</v>
      </c>
      <c r="AX139" s="13" t="s">
        <v>83</v>
      </c>
      <c r="AY139" s="206" t="s">
        <v>134</v>
      </c>
    </row>
    <row r="140" spans="1:65" s="2" customFormat="1" ht="24.2" customHeight="1">
      <c r="A140" s="36"/>
      <c r="B140" s="37"/>
      <c r="C140" s="176" t="s">
        <v>193</v>
      </c>
      <c r="D140" s="176" t="s">
        <v>136</v>
      </c>
      <c r="E140" s="177" t="s">
        <v>181</v>
      </c>
      <c r="F140" s="178" t="s">
        <v>182</v>
      </c>
      <c r="G140" s="179" t="s">
        <v>157</v>
      </c>
      <c r="H140" s="180">
        <v>89.85</v>
      </c>
      <c r="I140" s="181"/>
      <c r="J140" s="182">
        <f>ROUND(I140*H140,2)</f>
        <v>0</v>
      </c>
      <c r="K140" s="178" t="s">
        <v>140</v>
      </c>
      <c r="L140" s="41"/>
      <c r="M140" s="183" t="s">
        <v>19</v>
      </c>
      <c r="N140" s="184" t="s">
        <v>46</v>
      </c>
      <c r="O140" s="66"/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7" t="s">
        <v>141</v>
      </c>
      <c r="AT140" s="187" t="s">
        <v>136</v>
      </c>
      <c r="AU140" s="187" t="s">
        <v>85</v>
      </c>
      <c r="AY140" s="19" t="s">
        <v>134</v>
      </c>
      <c r="BE140" s="188">
        <f>IF(N140="základní",J140,0)</f>
        <v>0</v>
      </c>
      <c r="BF140" s="188">
        <f>IF(N140="snížená",J140,0)</f>
        <v>0</v>
      </c>
      <c r="BG140" s="188">
        <f>IF(N140="zákl. přenesená",J140,0)</f>
        <v>0</v>
      </c>
      <c r="BH140" s="188">
        <f>IF(N140="sníž. přenesená",J140,0)</f>
        <v>0</v>
      </c>
      <c r="BI140" s="188">
        <f>IF(N140="nulová",J140,0)</f>
        <v>0</v>
      </c>
      <c r="BJ140" s="19" t="s">
        <v>83</v>
      </c>
      <c r="BK140" s="188">
        <f>ROUND(I140*H140,2)</f>
        <v>0</v>
      </c>
      <c r="BL140" s="19" t="s">
        <v>141</v>
      </c>
      <c r="BM140" s="187" t="s">
        <v>829</v>
      </c>
    </row>
    <row r="141" spans="1:65" s="2" customFormat="1" ht="19.5">
      <c r="A141" s="36"/>
      <c r="B141" s="37"/>
      <c r="C141" s="38"/>
      <c r="D141" s="189" t="s">
        <v>143</v>
      </c>
      <c r="E141" s="38"/>
      <c r="F141" s="190" t="s">
        <v>184</v>
      </c>
      <c r="G141" s="38"/>
      <c r="H141" s="38"/>
      <c r="I141" s="191"/>
      <c r="J141" s="38"/>
      <c r="K141" s="38"/>
      <c r="L141" s="41"/>
      <c r="M141" s="192"/>
      <c r="N141" s="193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143</v>
      </c>
      <c r="AU141" s="19" t="s">
        <v>85</v>
      </c>
    </row>
    <row r="142" spans="1:65" s="2" customFormat="1">
      <c r="A142" s="36"/>
      <c r="B142" s="37"/>
      <c r="C142" s="38"/>
      <c r="D142" s="194" t="s">
        <v>145</v>
      </c>
      <c r="E142" s="38"/>
      <c r="F142" s="195" t="s">
        <v>185</v>
      </c>
      <c r="G142" s="38"/>
      <c r="H142" s="38"/>
      <c r="I142" s="191"/>
      <c r="J142" s="38"/>
      <c r="K142" s="38"/>
      <c r="L142" s="41"/>
      <c r="M142" s="192"/>
      <c r="N142" s="193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145</v>
      </c>
      <c r="AU142" s="19" t="s">
        <v>85</v>
      </c>
    </row>
    <row r="143" spans="1:65" s="13" customFormat="1">
      <c r="B143" s="196"/>
      <c r="C143" s="197"/>
      <c r="D143" s="189" t="s">
        <v>147</v>
      </c>
      <c r="E143" s="197"/>
      <c r="F143" s="199" t="s">
        <v>830</v>
      </c>
      <c r="G143" s="197"/>
      <c r="H143" s="200">
        <v>89.85</v>
      </c>
      <c r="I143" s="201"/>
      <c r="J143" s="197"/>
      <c r="K143" s="197"/>
      <c r="L143" s="202"/>
      <c r="M143" s="203"/>
      <c r="N143" s="204"/>
      <c r="O143" s="204"/>
      <c r="P143" s="204"/>
      <c r="Q143" s="204"/>
      <c r="R143" s="204"/>
      <c r="S143" s="204"/>
      <c r="T143" s="205"/>
      <c r="AT143" s="206" t="s">
        <v>147</v>
      </c>
      <c r="AU143" s="206" t="s">
        <v>85</v>
      </c>
      <c r="AV143" s="13" t="s">
        <v>85</v>
      </c>
      <c r="AW143" s="13" t="s">
        <v>4</v>
      </c>
      <c r="AX143" s="13" t="s">
        <v>83</v>
      </c>
      <c r="AY143" s="206" t="s">
        <v>134</v>
      </c>
    </row>
    <row r="144" spans="1:65" s="2" customFormat="1" ht="21.75" customHeight="1">
      <c r="A144" s="36"/>
      <c r="B144" s="37"/>
      <c r="C144" s="176" t="s">
        <v>200</v>
      </c>
      <c r="D144" s="176" t="s">
        <v>136</v>
      </c>
      <c r="E144" s="177" t="s">
        <v>391</v>
      </c>
      <c r="F144" s="178" t="s">
        <v>392</v>
      </c>
      <c r="G144" s="179" t="s">
        <v>157</v>
      </c>
      <c r="H144" s="180">
        <v>15.202999999999999</v>
      </c>
      <c r="I144" s="181"/>
      <c r="J144" s="182">
        <f>ROUND(I144*H144,2)</f>
        <v>0</v>
      </c>
      <c r="K144" s="178" t="s">
        <v>140</v>
      </c>
      <c r="L144" s="41"/>
      <c r="M144" s="183" t="s">
        <v>19</v>
      </c>
      <c r="N144" s="184" t="s">
        <v>46</v>
      </c>
      <c r="O144" s="66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7" t="s">
        <v>141</v>
      </c>
      <c r="AT144" s="187" t="s">
        <v>136</v>
      </c>
      <c r="AU144" s="187" t="s">
        <v>85</v>
      </c>
      <c r="AY144" s="19" t="s">
        <v>134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19" t="s">
        <v>83</v>
      </c>
      <c r="BK144" s="188">
        <f>ROUND(I144*H144,2)</f>
        <v>0</v>
      </c>
      <c r="BL144" s="19" t="s">
        <v>141</v>
      </c>
      <c r="BM144" s="187" t="s">
        <v>831</v>
      </c>
    </row>
    <row r="145" spans="1:65" s="2" customFormat="1" ht="19.5">
      <c r="A145" s="36"/>
      <c r="B145" s="37"/>
      <c r="C145" s="38"/>
      <c r="D145" s="189" t="s">
        <v>143</v>
      </c>
      <c r="E145" s="38"/>
      <c r="F145" s="190" t="s">
        <v>394</v>
      </c>
      <c r="G145" s="38"/>
      <c r="H145" s="38"/>
      <c r="I145" s="191"/>
      <c r="J145" s="38"/>
      <c r="K145" s="38"/>
      <c r="L145" s="41"/>
      <c r="M145" s="192"/>
      <c r="N145" s="193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143</v>
      </c>
      <c r="AU145" s="19" t="s">
        <v>85</v>
      </c>
    </row>
    <row r="146" spans="1:65" s="2" customFormat="1">
      <c r="A146" s="36"/>
      <c r="B146" s="37"/>
      <c r="C146" s="38"/>
      <c r="D146" s="194" t="s">
        <v>145</v>
      </c>
      <c r="E146" s="38"/>
      <c r="F146" s="195" t="s">
        <v>395</v>
      </c>
      <c r="G146" s="38"/>
      <c r="H146" s="38"/>
      <c r="I146" s="191"/>
      <c r="J146" s="38"/>
      <c r="K146" s="38"/>
      <c r="L146" s="41"/>
      <c r="M146" s="192"/>
      <c r="N146" s="193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145</v>
      </c>
      <c r="AU146" s="19" t="s">
        <v>85</v>
      </c>
    </row>
    <row r="147" spans="1:65" s="13" customFormat="1">
      <c r="B147" s="196"/>
      <c r="C147" s="197"/>
      <c r="D147" s="189" t="s">
        <v>147</v>
      </c>
      <c r="E147" s="198" t="s">
        <v>19</v>
      </c>
      <c r="F147" s="199" t="s">
        <v>832</v>
      </c>
      <c r="G147" s="197"/>
      <c r="H147" s="200">
        <v>15.202999999999999</v>
      </c>
      <c r="I147" s="201"/>
      <c r="J147" s="197"/>
      <c r="K147" s="197"/>
      <c r="L147" s="202"/>
      <c r="M147" s="203"/>
      <c r="N147" s="204"/>
      <c r="O147" s="204"/>
      <c r="P147" s="204"/>
      <c r="Q147" s="204"/>
      <c r="R147" s="204"/>
      <c r="S147" s="204"/>
      <c r="T147" s="205"/>
      <c r="AT147" s="206" t="s">
        <v>147</v>
      </c>
      <c r="AU147" s="206" t="s">
        <v>85</v>
      </c>
      <c r="AV147" s="13" t="s">
        <v>85</v>
      </c>
      <c r="AW147" s="13" t="s">
        <v>34</v>
      </c>
      <c r="AX147" s="13" t="s">
        <v>83</v>
      </c>
      <c r="AY147" s="206" t="s">
        <v>134</v>
      </c>
    </row>
    <row r="148" spans="1:65" s="2" customFormat="1" ht="24.2" customHeight="1">
      <c r="A148" s="36"/>
      <c r="B148" s="37"/>
      <c r="C148" s="176" t="s">
        <v>209</v>
      </c>
      <c r="D148" s="176" t="s">
        <v>136</v>
      </c>
      <c r="E148" s="177" t="s">
        <v>398</v>
      </c>
      <c r="F148" s="178" t="s">
        <v>399</v>
      </c>
      <c r="G148" s="179" t="s">
        <v>157</v>
      </c>
      <c r="H148" s="180">
        <v>152.03</v>
      </c>
      <c r="I148" s="181"/>
      <c r="J148" s="182">
        <f>ROUND(I148*H148,2)</f>
        <v>0</v>
      </c>
      <c r="K148" s="178" t="s">
        <v>140</v>
      </c>
      <c r="L148" s="41"/>
      <c r="M148" s="183" t="s">
        <v>19</v>
      </c>
      <c r="N148" s="184" t="s">
        <v>46</v>
      </c>
      <c r="O148" s="66"/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7" t="s">
        <v>141</v>
      </c>
      <c r="AT148" s="187" t="s">
        <v>136</v>
      </c>
      <c r="AU148" s="187" t="s">
        <v>85</v>
      </c>
      <c r="AY148" s="19" t="s">
        <v>134</v>
      </c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19" t="s">
        <v>83</v>
      </c>
      <c r="BK148" s="188">
        <f>ROUND(I148*H148,2)</f>
        <v>0</v>
      </c>
      <c r="BL148" s="19" t="s">
        <v>141</v>
      </c>
      <c r="BM148" s="187" t="s">
        <v>833</v>
      </c>
    </row>
    <row r="149" spans="1:65" s="2" customFormat="1" ht="19.5">
      <c r="A149" s="36"/>
      <c r="B149" s="37"/>
      <c r="C149" s="38"/>
      <c r="D149" s="189" t="s">
        <v>143</v>
      </c>
      <c r="E149" s="38"/>
      <c r="F149" s="190" t="s">
        <v>401</v>
      </c>
      <c r="G149" s="38"/>
      <c r="H149" s="38"/>
      <c r="I149" s="191"/>
      <c r="J149" s="38"/>
      <c r="K149" s="38"/>
      <c r="L149" s="41"/>
      <c r="M149" s="192"/>
      <c r="N149" s="193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143</v>
      </c>
      <c r="AU149" s="19" t="s">
        <v>85</v>
      </c>
    </row>
    <row r="150" spans="1:65" s="2" customFormat="1">
      <c r="A150" s="36"/>
      <c r="B150" s="37"/>
      <c r="C150" s="38"/>
      <c r="D150" s="194" t="s">
        <v>145</v>
      </c>
      <c r="E150" s="38"/>
      <c r="F150" s="195" t="s">
        <v>402</v>
      </c>
      <c r="G150" s="38"/>
      <c r="H150" s="38"/>
      <c r="I150" s="191"/>
      <c r="J150" s="38"/>
      <c r="K150" s="38"/>
      <c r="L150" s="41"/>
      <c r="M150" s="192"/>
      <c r="N150" s="193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145</v>
      </c>
      <c r="AU150" s="19" t="s">
        <v>85</v>
      </c>
    </row>
    <row r="151" spans="1:65" s="13" customFormat="1">
      <c r="B151" s="196"/>
      <c r="C151" s="197"/>
      <c r="D151" s="189" t="s">
        <v>147</v>
      </c>
      <c r="E151" s="197"/>
      <c r="F151" s="199" t="s">
        <v>834</v>
      </c>
      <c r="G151" s="197"/>
      <c r="H151" s="200">
        <v>152.03</v>
      </c>
      <c r="I151" s="201"/>
      <c r="J151" s="197"/>
      <c r="K151" s="197"/>
      <c r="L151" s="202"/>
      <c r="M151" s="203"/>
      <c r="N151" s="204"/>
      <c r="O151" s="204"/>
      <c r="P151" s="204"/>
      <c r="Q151" s="204"/>
      <c r="R151" s="204"/>
      <c r="S151" s="204"/>
      <c r="T151" s="205"/>
      <c r="AT151" s="206" t="s">
        <v>147</v>
      </c>
      <c r="AU151" s="206" t="s">
        <v>85</v>
      </c>
      <c r="AV151" s="13" t="s">
        <v>85</v>
      </c>
      <c r="AW151" s="13" t="s">
        <v>4</v>
      </c>
      <c r="AX151" s="13" t="s">
        <v>83</v>
      </c>
      <c r="AY151" s="206" t="s">
        <v>134</v>
      </c>
    </row>
    <row r="152" spans="1:65" s="2" customFormat="1" ht="16.5" customHeight="1">
      <c r="A152" s="36"/>
      <c r="B152" s="37"/>
      <c r="C152" s="176" t="s">
        <v>216</v>
      </c>
      <c r="D152" s="176" t="s">
        <v>136</v>
      </c>
      <c r="E152" s="177" t="s">
        <v>188</v>
      </c>
      <c r="F152" s="178" t="s">
        <v>189</v>
      </c>
      <c r="G152" s="179" t="s">
        <v>157</v>
      </c>
      <c r="H152" s="180">
        <v>5.3369999999999997</v>
      </c>
      <c r="I152" s="181"/>
      <c r="J152" s="182">
        <f>ROUND(I152*H152,2)</f>
        <v>0</v>
      </c>
      <c r="K152" s="178" t="s">
        <v>140</v>
      </c>
      <c r="L152" s="41"/>
      <c r="M152" s="183" t="s">
        <v>19</v>
      </c>
      <c r="N152" s="184" t="s">
        <v>46</v>
      </c>
      <c r="O152" s="66"/>
      <c r="P152" s="185">
        <f>O152*H152</f>
        <v>0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7" t="s">
        <v>141</v>
      </c>
      <c r="AT152" s="187" t="s">
        <v>136</v>
      </c>
      <c r="AU152" s="187" t="s">
        <v>85</v>
      </c>
      <c r="AY152" s="19" t="s">
        <v>134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19" t="s">
        <v>83</v>
      </c>
      <c r="BK152" s="188">
        <f>ROUND(I152*H152,2)</f>
        <v>0</v>
      </c>
      <c r="BL152" s="19" t="s">
        <v>141</v>
      </c>
      <c r="BM152" s="187" t="s">
        <v>835</v>
      </c>
    </row>
    <row r="153" spans="1:65" s="2" customFormat="1" ht="19.5">
      <c r="A153" s="36"/>
      <c r="B153" s="37"/>
      <c r="C153" s="38"/>
      <c r="D153" s="189" t="s">
        <v>143</v>
      </c>
      <c r="E153" s="38"/>
      <c r="F153" s="190" t="s">
        <v>191</v>
      </c>
      <c r="G153" s="38"/>
      <c r="H153" s="38"/>
      <c r="I153" s="191"/>
      <c r="J153" s="38"/>
      <c r="K153" s="38"/>
      <c r="L153" s="41"/>
      <c r="M153" s="192"/>
      <c r="N153" s="193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143</v>
      </c>
      <c r="AU153" s="19" t="s">
        <v>85</v>
      </c>
    </row>
    <row r="154" spans="1:65" s="2" customFormat="1">
      <c r="A154" s="36"/>
      <c r="B154" s="37"/>
      <c r="C154" s="38"/>
      <c r="D154" s="194" t="s">
        <v>145</v>
      </c>
      <c r="E154" s="38"/>
      <c r="F154" s="195" t="s">
        <v>192</v>
      </c>
      <c r="G154" s="38"/>
      <c r="H154" s="38"/>
      <c r="I154" s="191"/>
      <c r="J154" s="38"/>
      <c r="K154" s="38"/>
      <c r="L154" s="41"/>
      <c r="M154" s="192"/>
      <c r="N154" s="193"/>
      <c r="O154" s="66"/>
      <c r="P154" s="66"/>
      <c r="Q154" s="66"/>
      <c r="R154" s="66"/>
      <c r="S154" s="66"/>
      <c r="T154" s="67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9" t="s">
        <v>145</v>
      </c>
      <c r="AU154" s="19" t="s">
        <v>85</v>
      </c>
    </row>
    <row r="155" spans="1:65" s="13" customFormat="1">
      <c r="B155" s="196"/>
      <c r="C155" s="197"/>
      <c r="D155" s="189" t="s">
        <v>147</v>
      </c>
      <c r="E155" s="198" t="s">
        <v>19</v>
      </c>
      <c r="F155" s="199" t="s">
        <v>836</v>
      </c>
      <c r="G155" s="197"/>
      <c r="H155" s="200">
        <v>5.3369999999999997</v>
      </c>
      <c r="I155" s="201"/>
      <c r="J155" s="197"/>
      <c r="K155" s="197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147</v>
      </c>
      <c r="AU155" s="206" t="s">
        <v>85</v>
      </c>
      <c r="AV155" s="13" t="s">
        <v>85</v>
      </c>
      <c r="AW155" s="13" t="s">
        <v>34</v>
      </c>
      <c r="AX155" s="13" t="s">
        <v>83</v>
      </c>
      <c r="AY155" s="206" t="s">
        <v>134</v>
      </c>
    </row>
    <row r="156" spans="1:65" s="2" customFormat="1" ht="16.5" customHeight="1">
      <c r="A156" s="36"/>
      <c r="B156" s="37"/>
      <c r="C156" s="176" t="s">
        <v>8</v>
      </c>
      <c r="D156" s="176" t="s">
        <v>136</v>
      </c>
      <c r="E156" s="177" t="s">
        <v>411</v>
      </c>
      <c r="F156" s="178" t="s">
        <v>412</v>
      </c>
      <c r="G156" s="179" t="s">
        <v>196</v>
      </c>
      <c r="H156" s="180">
        <v>50.137999999999998</v>
      </c>
      <c r="I156" s="181"/>
      <c r="J156" s="182">
        <f>ROUND(I156*H156,2)</f>
        <v>0</v>
      </c>
      <c r="K156" s="178" t="s">
        <v>140</v>
      </c>
      <c r="L156" s="41"/>
      <c r="M156" s="183" t="s">
        <v>19</v>
      </c>
      <c r="N156" s="184" t="s">
        <v>46</v>
      </c>
      <c r="O156" s="66"/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7" t="s">
        <v>141</v>
      </c>
      <c r="AT156" s="187" t="s">
        <v>136</v>
      </c>
      <c r="AU156" s="187" t="s">
        <v>85</v>
      </c>
      <c r="AY156" s="19" t="s">
        <v>134</v>
      </c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19" t="s">
        <v>83</v>
      </c>
      <c r="BK156" s="188">
        <f>ROUND(I156*H156,2)</f>
        <v>0</v>
      </c>
      <c r="BL156" s="19" t="s">
        <v>141</v>
      </c>
      <c r="BM156" s="187" t="s">
        <v>837</v>
      </c>
    </row>
    <row r="157" spans="1:65" s="2" customFormat="1" ht="19.5">
      <c r="A157" s="36"/>
      <c r="B157" s="37"/>
      <c r="C157" s="38"/>
      <c r="D157" s="189" t="s">
        <v>143</v>
      </c>
      <c r="E157" s="38"/>
      <c r="F157" s="190" t="s">
        <v>278</v>
      </c>
      <c r="G157" s="38"/>
      <c r="H157" s="38"/>
      <c r="I157" s="191"/>
      <c r="J157" s="38"/>
      <c r="K157" s="38"/>
      <c r="L157" s="41"/>
      <c r="M157" s="192"/>
      <c r="N157" s="193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143</v>
      </c>
      <c r="AU157" s="19" t="s">
        <v>85</v>
      </c>
    </row>
    <row r="158" spans="1:65" s="2" customFormat="1">
      <c r="A158" s="36"/>
      <c r="B158" s="37"/>
      <c r="C158" s="38"/>
      <c r="D158" s="194" t="s">
        <v>145</v>
      </c>
      <c r="E158" s="38"/>
      <c r="F158" s="195" t="s">
        <v>414</v>
      </c>
      <c r="G158" s="38"/>
      <c r="H158" s="38"/>
      <c r="I158" s="191"/>
      <c r="J158" s="38"/>
      <c r="K158" s="38"/>
      <c r="L158" s="41"/>
      <c r="M158" s="192"/>
      <c r="N158" s="193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145</v>
      </c>
      <c r="AU158" s="19" t="s">
        <v>85</v>
      </c>
    </row>
    <row r="159" spans="1:65" s="13" customFormat="1">
      <c r="B159" s="196"/>
      <c r="C159" s="197"/>
      <c r="D159" s="189" t="s">
        <v>147</v>
      </c>
      <c r="E159" s="198" t="s">
        <v>19</v>
      </c>
      <c r="F159" s="199" t="s">
        <v>838</v>
      </c>
      <c r="G159" s="197"/>
      <c r="H159" s="200">
        <v>25.068999999999999</v>
      </c>
      <c r="I159" s="201"/>
      <c r="J159" s="197"/>
      <c r="K159" s="197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147</v>
      </c>
      <c r="AU159" s="206" t="s">
        <v>85</v>
      </c>
      <c r="AV159" s="13" t="s">
        <v>85</v>
      </c>
      <c r="AW159" s="13" t="s">
        <v>34</v>
      </c>
      <c r="AX159" s="13" t="s">
        <v>83</v>
      </c>
      <c r="AY159" s="206" t="s">
        <v>134</v>
      </c>
    </row>
    <row r="160" spans="1:65" s="13" customFormat="1">
      <c r="B160" s="196"/>
      <c r="C160" s="197"/>
      <c r="D160" s="189" t="s">
        <v>147</v>
      </c>
      <c r="E160" s="197"/>
      <c r="F160" s="199" t="s">
        <v>839</v>
      </c>
      <c r="G160" s="197"/>
      <c r="H160" s="200">
        <v>50.137999999999998</v>
      </c>
      <c r="I160" s="201"/>
      <c r="J160" s="197"/>
      <c r="K160" s="197"/>
      <c r="L160" s="202"/>
      <c r="M160" s="203"/>
      <c r="N160" s="204"/>
      <c r="O160" s="204"/>
      <c r="P160" s="204"/>
      <c r="Q160" s="204"/>
      <c r="R160" s="204"/>
      <c r="S160" s="204"/>
      <c r="T160" s="205"/>
      <c r="AT160" s="206" t="s">
        <v>147</v>
      </c>
      <c r="AU160" s="206" t="s">
        <v>85</v>
      </c>
      <c r="AV160" s="13" t="s">
        <v>85</v>
      </c>
      <c r="AW160" s="13" t="s">
        <v>4</v>
      </c>
      <c r="AX160" s="13" t="s">
        <v>83</v>
      </c>
      <c r="AY160" s="206" t="s">
        <v>134</v>
      </c>
    </row>
    <row r="161" spans="1:65" s="2" customFormat="1" ht="16.5" customHeight="1">
      <c r="A161" s="36"/>
      <c r="B161" s="37"/>
      <c r="C161" s="176" t="s">
        <v>230</v>
      </c>
      <c r="D161" s="176" t="s">
        <v>136</v>
      </c>
      <c r="E161" s="177" t="s">
        <v>416</v>
      </c>
      <c r="F161" s="178" t="s">
        <v>417</v>
      </c>
      <c r="G161" s="179" t="s">
        <v>157</v>
      </c>
      <c r="H161" s="180">
        <v>30.405999999999999</v>
      </c>
      <c r="I161" s="181"/>
      <c r="J161" s="182">
        <f>ROUND(I161*H161,2)</f>
        <v>0</v>
      </c>
      <c r="K161" s="178" t="s">
        <v>140</v>
      </c>
      <c r="L161" s="41"/>
      <c r="M161" s="183" t="s">
        <v>19</v>
      </c>
      <c r="N161" s="184" t="s">
        <v>46</v>
      </c>
      <c r="O161" s="66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7" t="s">
        <v>141</v>
      </c>
      <c r="AT161" s="187" t="s">
        <v>136</v>
      </c>
      <c r="AU161" s="187" t="s">
        <v>85</v>
      </c>
      <c r="AY161" s="19" t="s">
        <v>134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9" t="s">
        <v>83</v>
      </c>
      <c r="BK161" s="188">
        <f>ROUND(I161*H161,2)</f>
        <v>0</v>
      </c>
      <c r="BL161" s="19" t="s">
        <v>141</v>
      </c>
      <c r="BM161" s="187" t="s">
        <v>840</v>
      </c>
    </row>
    <row r="162" spans="1:65" s="2" customFormat="1">
      <c r="A162" s="36"/>
      <c r="B162" s="37"/>
      <c r="C162" s="38"/>
      <c r="D162" s="189" t="s">
        <v>143</v>
      </c>
      <c r="E162" s="38"/>
      <c r="F162" s="190" t="s">
        <v>419</v>
      </c>
      <c r="G162" s="38"/>
      <c r="H162" s="38"/>
      <c r="I162" s="191"/>
      <c r="J162" s="38"/>
      <c r="K162" s="38"/>
      <c r="L162" s="41"/>
      <c r="M162" s="192"/>
      <c r="N162" s="193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143</v>
      </c>
      <c r="AU162" s="19" t="s">
        <v>85</v>
      </c>
    </row>
    <row r="163" spans="1:65" s="2" customFormat="1">
      <c r="A163" s="36"/>
      <c r="B163" s="37"/>
      <c r="C163" s="38"/>
      <c r="D163" s="194" t="s">
        <v>145</v>
      </c>
      <c r="E163" s="38"/>
      <c r="F163" s="195" t="s">
        <v>420</v>
      </c>
      <c r="G163" s="38"/>
      <c r="H163" s="38"/>
      <c r="I163" s="191"/>
      <c r="J163" s="38"/>
      <c r="K163" s="38"/>
      <c r="L163" s="41"/>
      <c r="M163" s="192"/>
      <c r="N163" s="193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145</v>
      </c>
      <c r="AU163" s="19" t="s">
        <v>85</v>
      </c>
    </row>
    <row r="164" spans="1:65" s="14" customFormat="1">
      <c r="B164" s="207"/>
      <c r="C164" s="208"/>
      <c r="D164" s="189" t="s">
        <v>147</v>
      </c>
      <c r="E164" s="209" t="s">
        <v>19</v>
      </c>
      <c r="F164" s="210" t="s">
        <v>841</v>
      </c>
      <c r="G164" s="208"/>
      <c r="H164" s="209" t="s">
        <v>19</v>
      </c>
      <c r="I164" s="211"/>
      <c r="J164" s="208"/>
      <c r="K164" s="208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147</v>
      </c>
      <c r="AU164" s="216" t="s">
        <v>85</v>
      </c>
      <c r="AV164" s="14" t="s">
        <v>83</v>
      </c>
      <c r="AW164" s="14" t="s">
        <v>34</v>
      </c>
      <c r="AX164" s="14" t="s">
        <v>75</v>
      </c>
      <c r="AY164" s="216" t="s">
        <v>134</v>
      </c>
    </row>
    <row r="165" spans="1:65" s="13" customFormat="1">
      <c r="B165" s="196"/>
      <c r="C165" s="197"/>
      <c r="D165" s="189" t="s">
        <v>147</v>
      </c>
      <c r="E165" s="198" t="s">
        <v>19</v>
      </c>
      <c r="F165" s="199" t="s">
        <v>842</v>
      </c>
      <c r="G165" s="197"/>
      <c r="H165" s="200">
        <v>30.405999999999999</v>
      </c>
      <c r="I165" s="201"/>
      <c r="J165" s="197"/>
      <c r="K165" s="197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147</v>
      </c>
      <c r="AU165" s="206" t="s">
        <v>85</v>
      </c>
      <c r="AV165" s="13" t="s">
        <v>85</v>
      </c>
      <c r="AW165" s="13" t="s">
        <v>34</v>
      </c>
      <c r="AX165" s="13" t="s">
        <v>83</v>
      </c>
      <c r="AY165" s="206" t="s">
        <v>134</v>
      </c>
    </row>
    <row r="166" spans="1:65" s="2" customFormat="1" ht="16.5" customHeight="1">
      <c r="A166" s="36"/>
      <c r="B166" s="37"/>
      <c r="C166" s="176" t="s">
        <v>236</v>
      </c>
      <c r="D166" s="176" t="s">
        <v>136</v>
      </c>
      <c r="E166" s="177" t="s">
        <v>422</v>
      </c>
      <c r="F166" s="178" t="s">
        <v>423</v>
      </c>
      <c r="G166" s="179" t="s">
        <v>157</v>
      </c>
      <c r="H166" s="180">
        <v>5.3369999999999997</v>
      </c>
      <c r="I166" s="181"/>
      <c r="J166" s="182">
        <f>ROUND(I166*H166,2)</f>
        <v>0</v>
      </c>
      <c r="K166" s="178" t="s">
        <v>140</v>
      </c>
      <c r="L166" s="41"/>
      <c r="M166" s="183" t="s">
        <v>19</v>
      </c>
      <c r="N166" s="184" t="s">
        <v>46</v>
      </c>
      <c r="O166" s="66"/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7" t="s">
        <v>141</v>
      </c>
      <c r="AT166" s="187" t="s">
        <v>136</v>
      </c>
      <c r="AU166" s="187" t="s">
        <v>85</v>
      </c>
      <c r="AY166" s="19" t="s">
        <v>134</v>
      </c>
      <c r="BE166" s="188">
        <f>IF(N166="základní",J166,0)</f>
        <v>0</v>
      </c>
      <c r="BF166" s="188">
        <f>IF(N166="snížená",J166,0)</f>
        <v>0</v>
      </c>
      <c r="BG166" s="188">
        <f>IF(N166="zákl. přenesená",J166,0)</f>
        <v>0</v>
      </c>
      <c r="BH166" s="188">
        <f>IF(N166="sníž. přenesená",J166,0)</f>
        <v>0</v>
      </c>
      <c r="BI166" s="188">
        <f>IF(N166="nulová",J166,0)</f>
        <v>0</v>
      </c>
      <c r="BJ166" s="19" t="s">
        <v>83</v>
      </c>
      <c r="BK166" s="188">
        <f>ROUND(I166*H166,2)</f>
        <v>0</v>
      </c>
      <c r="BL166" s="19" t="s">
        <v>141</v>
      </c>
      <c r="BM166" s="187" t="s">
        <v>843</v>
      </c>
    </row>
    <row r="167" spans="1:65" s="2" customFormat="1" ht="19.5">
      <c r="A167" s="36"/>
      <c r="B167" s="37"/>
      <c r="C167" s="38"/>
      <c r="D167" s="189" t="s">
        <v>143</v>
      </c>
      <c r="E167" s="38"/>
      <c r="F167" s="190" t="s">
        <v>425</v>
      </c>
      <c r="G167" s="38"/>
      <c r="H167" s="38"/>
      <c r="I167" s="191"/>
      <c r="J167" s="38"/>
      <c r="K167" s="38"/>
      <c r="L167" s="41"/>
      <c r="M167" s="192"/>
      <c r="N167" s="193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143</v>
      </c>
      <c r="AU167" s="19" t="s">
        <v>85</v>
      </c>
    </row>
    <row r="168" spans="1:65" s="2" customFormat="1">
      <c r="A168" s="36"/>
      <c r="B168" s="37"/>
      <c r="C168" s="38"/>
      <c r="D168" s="194" t="s">
        <v>145</v>
      </c>
      <c r="E168" s="38"/>
      <c r="F168" s="195" t="s">
        <v>426</v>
      </c>
      <c r="G168" s="38"/>
      <c r="H168" s="38"/>
      <c r="I168" s="191"/>
      <c r="J168" s="38"/>
      <c r="K168" s="38"/>
      <c r="L168" s="41"/>
      <c r="M168" s="192"/>
      <c r="N168" s="193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145</v>
      </c>
      <c r="AU168" s="19" t="s">
        <v>85</v>
      </c>
    </row>
    <row r="169" spans="1:65" s="14" customFormat="1">
      <c r="B169" s="207"/>
      <c r="C169" s="208"/>
      <c r="D169" s="189" t="s">
        <v>147</v>
      </c>
      <c r="E169" s="209" t="s">
        <v>19</v>
      </c>
      <c r="F169" s="210" t="s">
        <v>844</v>
      </c>
      <c r="G169" s="208"/>
      <c r="H169" s="209" t="s">
        <v>19</v>
      </c>
      <c r="I169" s="211"/>
      <c r="J169" s="208"/>
      <c r="K169" s="208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147</v>
      </c>
      <c r="AU169" s="216" t="s">
        <v>85</v>
      </c>
      <c r="AV169" s="14" t="s">
        <v>83</v>
      </c>
      <c r="AW169" s="14" t="s">
        <v>34</v>
      </c>
      <c r="AX169" s="14" t="s">
        <v>75</v>
      </c>
      <c r="AY169" s="216" t="s">
        <v>134</v>
      </c>
    </row>
    <row r="170" spans="1:65" s="13" customFormat="1">
      <c r="B170" s="196"/>
      <c r="C170" s="197"/>
      <c r="D170" s="189" t="s">
        <v>147</v>
      </c>
      <c r="E170" s="198" t="s">
        <v>19</v>
      </c>
      <c r="F170" s="199" t="s">
        <v>845</v>
      </c>
      <c r="G170" s="197"/>
      <c r="H170" s="200">
        <v>7.8419999999999996</v>
      </c>
      <c r="I170" s="201"/>
      <c r="J170" s="197"/>
      <c r="K170" s="197"/>
      <c r="L170" s="202"/>
      <c r="M170" s="203"/>
      <c r="N170" s="204"/>
      <c r="O170" s="204"/>
      <c r="P170" s="204"/>
      <c r="Q170" s="204"/>
      <c r="R170" s="204"/>
      <c r="S170" s="204"/>
      <c r="T170" s="205"/>
      <c r="AT170" s="206" t="s">
        <v>147</v>
      </c>
      <c r="AU170" s="206" t="s">
        <v>85</v>
      </c>
      <c r="AV170" s="13" t="s">
        <v>85</v>
      </c>
      <c r="AW170" s="13" t="s">
        <v>34</v>
      </c>
      <c r="AX170" s="13" t="s">
        <v>75</v>
      </c>
      <c r="AY170" s="206" t="s">
        <v>134</v>
      </c>
    </row>
    <row r="171" spans="1:65" s="14" customFormat="1">
      <c r="B171" s="207"/>
      <c r="C171" s="208"/>
      <c r="D171" s="189" t="s">
        <v>147</v>
      </c>
      <c r="E171" s="209" t="s">
        <v>19</v>
      </c>
      <c r="F171" s="210" t="s">
        <v>846</v>
      </c>
      <c r="G171" s="208"/>
      <c r="H171" s="209" t="s">
        <v>19</v>
      </c>
      <c r="I171" s="211"/>
      <c r="J171" s="208"/>
      <c r="K171" s="208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147</v>
      </c>
      <c r="AU171" s="216" t="s">
        <v>85</v>
      </c>
      <c r="AV171" s="14" t="s">
        <v>83</v>
      </c>
      <c r="AW171" s="14" t="s">
        <v>34</v>
      </c>
      <c r="AX171" s="14" t="s">
        <v>75</v>
      </c>
      <c r="AY171" s="216" t="s">
        <v>134</v>
      </c>
    </row>
    <row r="172" spans="1:65" s="13" customFormat="1">
      <c r="B172" s="196"/>
      <c r="C172" s="197"/>
      <c r="D172" s="189" t="s">
        <v>147</v>
      </c>
      <c r="E172" s="198" t="s">
        <v>19</v>
      </c>
      <c r="F172" s="199" t="s">
        <v>847</v>
      </c>
      <c r="G172" s="197"/>
      <c r="H172" s="200">
        <v>-2.5049999999999999</v>
      </c>
      <c r="I172" s="201"/>
      <c r="J172" s="197"/>
      <c r="K172" s="197"/>
      <c r="L172" s="202"/>
      <c r="M172" s="203"/>
      <c r="N172" s="204"/>
      <c r="O172" s="204"/>
      <c r="P172" s="204"/>
      <c r="Q172" s="204"/>
      <c r="R172" s="204"/>
      <c r="S172" s="204"/>
      <c r="T172" s="205"/>
      <c r="AT172" s="206" t="s">
        <v>147</v>
      </c>
      <c r="AU172" s="206" t="s">
        <v>85</v>
      </c>
      <c r="AV172" s="13" t="s">
        <v>85</v>
      </c>
      <c r="AW172" s="13" t="s">
        <v>34</v>
      </c>
      <c r="AX172" s="13" t="s">
        <v>75</v>
      </c>
      <c r="AY172" s="206" t="s">
        <v>134</v>
      </c>
    </row>
    <row r="173" spans="1:65" s="15" customFormat="1">
      <c r="B173" s="217"/>
      <c r="C173" s="218"/>
      <c r="D173" s="189" t="s">
        <v>147</v>
      </c>
      <c r="E173" s="219" t="s">
        <v>19</v>
      </c>
      <c r="F173" s="220" t="s">
        <v>168</v>
      </c>
      <c r="G173" s="218"/>
      <c r="H173" s="221">
        <v>5.3369999999999997</v>
      </c>
      <c r="I173" s="222"/>
      <c r="J173" s="218"/>
      <c r="K173" s="218"/>
      <c r="L173" s="223"/>
      <c r="M173" s="224"/>
      <c r="N173" s="225"/>
      <c r="O173" s="225"/>
      <c r="P173" s="225"/>
      <c r="Q173" s="225"/>
      <c r="R173" s="225"/>
      <c r="S173" s="225"/>
      <c r="T173" s="226"/>
      <c r="AT173" s="227" t="s">
        <v>147</v>
      </c>
      <c r="AU173" s="227" t="s">
        <v>85</v>
      </c>
      <c r="AV173" s="15" t="s">
        <v>141</v>
      </c>
      <c r="AW173" s="15" t="s">
        <v>34</v>
      </c>
      <c r="AX173" s="15" t="s">
        <v>83</v>
      </c>
      <c r="AY173" s="227" t="s">
        <v>134</v>
      </c>
    </row>
    <row r="174" spans="1:65" s="2" customFormat="1" ht="16.5" customHeight="1">
      <c r="A174" s="36"/>
      <c r="B174" s="37"/>
      <c r="C174" s="176" t="s">
        <v>242</v>
      </c>
      <c r="D174" s="176" t="s">
        <v>136</v>
      </c>
      <c r="E174" s="177" t="s">
        <v>442</v>
      </c>
      <c r="F174" s="178" t="s">
        <v>443</v>
      </c>
      <c r="G174" s="179" t="s">
        <v>139</v>
      </c>
      <c r="H174" s="180">
        <v>8.35</v>
      </c>
      <c r="I174" s="181"/>
      <c r="J174" s="182">
        <f>ROUND(I174*H174,2)</f>
        <v>0</v>
      </c>
      <c r="K174" s="178" t="s">
        <v>140</v>
      </c>
      <c r="L174" s="41"/>
      <c r="M174" s="183" t="s">
        <v>19</v>
      </c>
      <c r="N174" s="184" t="s">
        <v>46</v>
      </c>
      <c r="O174" s="66"/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7" t="s">
        <v>141</v>
      </c>
      <c r="AT174" s="187" t="s">
        <v>136</v>
      </c>
      <c r="AU174" s="187" t="s">
        <v>85</v>
      </c>
      <c r="AY174" s="19" t="s">
        <v>134</v>
      </c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19" t="s">
        <v>83</v>
      </c>
      <c r="BK174" s="188">
        <f>ROUND(I174*H174,2)</f>
        <v>0</v>
      </c>
      <c r="BL174" s="19" t="s">
        <v>141</v>
      </c>
      <c r="BM174" s="187" t="s">
        <v>848</v>
      </c>
    </row>
    <row r="175" spans="1:65" s="2" customFormat="1">
      <c r="A175" s="36"/>
      <c r="B175" s="37"/>
      <c r="C175" s="38"/>
      <c r="D175" s="189" t="s">
        <v>143</v>
      </c>
      <c r="E175" s="38"/>
      <c r="F175" s="190" t="s">
        <v>445</v>
      </c>
      <c r="G175" s="38"/>
      <c r="H175" s="38"/>
      <c r="I175" s="191"/>
      <c r="J175" s="38"/>
      <c r="K175" s="38"/>
      <c r="L175" s="41"/>
      <c r="M175" s="192"/>
      <c r="N175" s="193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143</v>
      </c>
      <c r="AU175" s="19" t="s">
        <v>85</v>
      </c>
    </row>
    <row r="176" spans="1:65" s="2" customFormat="1">
      <c r="A176" s="36"/>
      <c r="B176" s="37"/>
      <c r="C176" s="38"/>
      <c r="D176" s="194" t="s">
        <v>145</v>
      </c>
      <c r="E176" s="38"/>
      <c r="F176" s="195" t="s">
        <v>446</v>
      </c>
      <c r="G176" s="38"/>
      <c r="H176" s="38"/>
      <c r="I176" s="191"/>
      <c r="J176" s="38"/>
      <c r="K176" s="38"/>
      <c r="L176" s="41"/>
      <c r="M176" s="192"/>
      <c r="N176" s="193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145</v>
      </c>
      <c r="AU176" s="19" t="s">
        <v>85</v>
      </c>
    </row>
    <row r="177" spans="1:65" s="13" customFormat="1">
      <c r="B177" s="196"/>
      <c r="C177" s="197"/>
      <c r="D177" s="189" t="s">
        <v>147</v>
      </c>
      <c r="E177" s="198" t="s">
        <v>19</v>
      </c>
      <c r="F177" s="199" t="s">
        <v>787</v>
      </c>
      <c r="G177" s="197"/>
      <c r="H177" s="200">
        <v>8.35</v>
      </c>
      <c r="I177" s="201"/>
      <c r="J177" s="197"/>
      <c r="K177" s="197"/>
      <c r="L177" s="202"/>
      <c r="M177" s="203"/>
      <c r="N177" s="204"/>
      <c r="O177" s="204"/>
      <c r="P177" s="204"/>
      <c r="Q177" s="204"/>
      <c r="R177" s="204"/>
      <c r="S177" s="204"/>
      <c r="T177" s="205"/>
      <c r="AT177" s="206" t="s">
        <v>147</v>
      </c>
      <c r="AU177" s="206" t="s">
        <v>85</v>
      </c>
      <c r="AV177" s="13" t="s">
        <v>85</v>
      </c>
      <c r="AW177" s="13" t="s">
        <v>34</v>
      </c>
      <c r="AX177" s="13" t="s">
        <v>83</v>
      </c>
      <c r="AY177" s="206" t="s">
        <v>134</v>
      </c>
    </row>
    <row r="178" spans="1:65" s="2" customFormat="1" ht="16.5" customHeight="1">
      <c r="A178" s="36"/>
      <c r="B178" s="37"/>
      <c r="C178" s="176" t="s">
        <v>248</v>
      </c>
      <c r="D178" s="176" t="s">
        <v>136</v>
      </c>
      <c r="E178" s="177" t="s">
        <v>447</v>
      </c>
      <c r="F178" s="178" t="s">
        <v>448</v>
      </c>
      <c r="G178" s="179" t="s">
        <v>139</v>
      </c>
      <c r="H178" s="180">
        <v>8.35</v>
      </c>
      <c r="I178" s="181"/>
      <c r="J178" s="182">
        <f>ROUND(I178*H178,2)</f>
        <v>0</v>
      </c>
      <c r="K178" s="178" t="s">
        <v>140</v>
      </c>
      <c r="L178" s="41"/>
      <c r="M178" s="183" t="s">
        <v>19</v>
      </c>
      <c r="N178" s="184" t="s">
        <v>46</v>
      </c>
      <c r="O178" s="66"/>
      <c r="P178" s="185">
        <f>O178*H178</f>
        <v>0</v>
      </c>
      <c r="Q178" s="185">
        <v>0</v>
      </c>
      <c r="R178" s="185">
        <f>Q178*H178</f>
        <v>0</v>
      </c>
      <c r="S178" s="185">
        <v>0</v>
      </c>
      <c r="T178" s="18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7" t="s">
        <v>141</v>
      </c>
      <c r="AT178" s="187" t="s">
        <v>136</v>
      </c>
      <c r="AU178" s="187" t="s">
        <v>85</v>
      </c>
      <c r="AY178" s="19" t="s">
        <v>134</v>
      </c>
      <c r="BE178" s="188">
        <f>IF(N178="základní",J178,0)</f>
        <v>0</v>
      </c>
      <c r="BF178" s="188">
        <f>IF(N178="snížená",J178,0)</f>
        <v>0</v>
      </c>
      <c r="BG178" s="188">
        <f>IF(N178="zákl. přenesená",J178,0)</f>
        <v>0</v>
      </c>
      <c r="BH178" s="188">
        <f>IF(N178="sníž. přenesená",J178,0)</f>
        <v>0</v>
      </c>
      <c r="BI178" s="188">
        <f>IF(N178="nulová",J178,0)</f>
        <v>0</v>
      </c>
      <c r="BJ178" s="19" t="s">
        <v>83</v>
      </c>
      <c r="BK178" s="188">
        <f>ROUND(I178*H178,2)</f>
        <v>0</v>
      </c>
      <c r="BL178" s="19" t="s">
        <v>141</v>
      </c>
      <c r="BM178" s="187" t="s">
        <v>849</v>
      </c>
    </row>
    <row r="179" spans="1:65" s="2" customFormat="1">
      <c r="A179" s="36"/>
      <c r="B179" s="37"/>
      <c r="C179" s="38"/>
      <c r="D179" s="189" t="s">
        <v>143</v>
      </c>
      <c r="E179" s="38"/>
      <c r="F179" s="190" t="s">
        <v>450</v>
      </c>
      <c r="G179" s="38"/>
      <c r="H179" s="38"/>
      <c r="I179" s="191"/>
      <c r="J179" s="38"/>
      <c r="K179" s="38"/>
      <c r="L179" s="41"/>
      <c r="M179" s="192"/>
      <c r="N179" s="193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143</v>
      </c>
      <c r="AU179" s="19" t="s">
        <v>85</v>
      </c>
    </row>
    <row r="180" spans="1:65" s="2" customFormat="1">
      <c r="A180" s="36"/>
      <c r="B180" s="37"/>
      <c r="C180" s="38"/>
      <c r="D180" s="194" t="s">
        <v>145</v>
      </c>
      <c r="E180" s="38"/>
      <c r="F180" s="195" t="s">
        <v>451</v>
      </c>
      <c r="G180" s="38"/>
      <c r="H180" s="38"/>
      <c r="I180" s="191"/>
      <c r="J180" s="38"/>
      <c r="K180" s="38"/>
      <c r="L180" s="41"/>
      <c r="M180" s="192"/>
      <c r="N180" s="193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145</v>
      </c>
      <c r="AU180" s="19" t="s">
        <v>85</v>
      </c>
    </row>
    <row r="181" spans="1:65" s="2" customFormat="1" ht="16.5" customHeight="1">
      <c r="A181" s="36"/>
      <c r="B181" s="37"/>
      <c r="C181" s="231" t="s">
        <v>255</v>
      </c>
      <c r="D181" s="231" t="s">
        <v>437</v>
      </c>
      <c r="E181" s="232" t="s">
        <v>452</v>
      </c>
      <c r="F181" s="233" t="s">
        <v>453</v>
      </c>
      <c r="G181" s="234" t="s">
        <v>454</v>
      </c>
      <c r="H181" s="235">
        <v>0.16700000000000001</v>
      </c>
      <c r="I181" s="236"/>
      <c r="J181" s="237">
        <f>ROUND(I181*H181,2)</f>
        <v>0</v>
      </c>
      <c r="K181" s="233" t="s">
        <v>140</v>
      </c>
      <c r="L181" s="238"/>
      <c r="M181" s="239" t="s">
        <v>19</v>
      </c>
      <c r="N181" s="240" t="s">
        <v>46</v>
      </c>
      <c r="O181" s="66"/>
      <c r="P181" s="185">
        <f>O181*H181</f>
        <v>0</v>
      </c>
      <c r="Q181" s="185">
        <v>1E-3</v>
      </c>
      <c r="R181" s="185">
        <f>Q181*H181</f>
        <v>1.6700000000000002E-4</v>
      </c>
      <c r="S181" s="185">
        <v>0</v>
      </c>
      <c r="T181" s="18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7" t="s">
        <v>193</v>
      </c>
      <c r="AT181" s="187" t="s">
        <v>437</v>
      </c>
      <c r="AU181" s="187" t="s">
        <v>85</v>
      </c>
      <c r="AY181" s="19" t="s">
        <v>134</v>
      </c>
      <c r="BE181" s="188">
        <f>IF(N181="základní",J181,0)</f>
        <v>0</v>
      </c>
      <c r="BF181" s="188">
        <f>IF(N181="snížená",J181,0)</f>
        <v>0</v>
      </c>
      <c r="BG181" s="188">
        <f>IF(N181="zákl. přenesená",J181,0)</f>
        <v>0</v>
      </c>
      <c r="BH181" s="188">
        <f>IF(N181="sníž. přenesená",J181,0)</f>
        <v>0</v>
      </c>
      <c r="BI181" s="188">
        <f>IF(N181="nulová",J181,0)</f>
        <v>0</v>
      </c>
      <c r="BJ181" s="19" t="s">
        <v>83</v>
      </c>
      <c r="BK181" s="188">
        <f>ROUND(I181*H181,2)</f>
        <v>0</v>
      </c>
      <c r="BL181" s="19" t="s">
        <v>141</v>
      </c>
      <c r="BM181" s="187" t="s">
        <v>850</v>
      </c>
    </row>
    <row r="182" spans="1:65" s="2" customFormat="1">
      <c r="A182" s="36"/>
      <c r="B182" s="37"/>
      <c r="C182" s="38"/>
      <c r="D182" s="189" t="s">
        <v>143</v>
      </c>
      <c r="E182" s="38"/>
      <c r="F182" s="190" t="s">
        <v>453</v>
      </c>
      <c r="G182" s="38"/>
      <c r="H182" s="38"/>
      <c r="I182" s="191"/>
      <c r="J182" s="38"/>
      <c r="K182" s="38"/>
      <c r="L182" s="41"/>
      <c r="M182" s="192"/>
      <c r="N182" s="193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143</v>
      </c>
      <c r="AU182" s="19" t="s">
        <v>85</v>
      </c>
    </row>
    <row r="183" spans="1:65" s="13" customFormat="1">
      <c r="B183" s="196"/>
      <c r="C183" s="197"/>
      <c r="D183" s="189" t="s">
        <v>147</v>
      </c>
      <c r="E183" s="197"/>
      <c r="F183" s="199" t="s">
        <v>851</v>
      </c>
      <c r="G183" s="197"/>
      <c r="H183" s="200">
        <v>0.16700000000000001</v>
      </c>
      <c r="I183" s="201"/>
      <c r="J183" s="197"/>
      <c r="K183" s="197"/>
      <c r="L183" s="202"/>
      <c r="M183" s="203"/>
      <c r="N183" s="204"/>
      <c r="O183" s="204"/>
      <c r="P183" s="204"/>
      <c r="Q183" s="204"/>
      <c r="R183" s="204"/>
      <c r="S183" s="204"/>
      <c r="T183" s="205"/>
      <c r="AT183" s="206" t="s">
        <v>147</v>
      </c>
      <c r="AU183" s="206" t="s">
        <v>85</v>
      </c>
      <c r="AV183" s="13" t="s">
        <v>85</v>
      </c>
      <c r="AW183" s="13" t="s">
        <v>4</v>
      </c>
      <c r="AX183" s="13" t="s">
        <v>83</v>
      </c>
      <c r="AY183" s="206" t="s">
        <v>134</v>
      </c>
    </row>
    <row r="184" spans="1:65" s="12" customFormat="1" ht="22.9" customHeight="1">
      <c r="B184" s="160"/>
      <c r="C184" s="161"/>
      <c r="D184" s="162" t="s">
        <v>74</v>
      </c>
      <c r="E184" s="174" t="s">
        <v>85</v>
      </c>
      <c r="F184" s="174" t="s">
        <v>457</v>
      </c>
      <c r="G184" s="161"/>
      <c r="H184" s="161"/>
      <c r="I184" s="164"/>
      <c r="J184" s="175">
        <f>BK184</f>
        <v>0</v>
      </c>
      <c r="K184" s="161"/>
      <c r="L184" s="166"/>
      <c r="M184" s="167"/>
      <c r="N184" s="168"/>
      <c r="O184" s="168"/>
      <c r="P184" s="169">
        <f>SUM(P185:P224)</f>
        <v>0</v>
      </c>
      <c r="Q184" s="168"/>
      <c r="R184" s="169">
        <f>SUM(R185:R224)</f>
        <v>5.4410069400000003</v>
      </c>
      <c r="S184" s="168"/>
      <c r="T184" s="170">
        <f>SUM(T185:T224)</f>
        <v>0</v>
      </c>
      <c r="AR184" s="171" t="s">
        <v>83</v>
      </c>
      <c r="AT184" s="172" t="s">
        <v>74</v>
      </c>
      <c r="AU184" s="172" t="s">
        <v>83</v>
      </c>
      <c r="AY184" s="171" t="s">
        <v>134</v>
      </c>
      <c r="BK184" s="173">
        <f>SUM(BK185:BK224)</f>
        <v>0</v>
      </c>
    </row>
    <row r="185" spans="1:65" s="2" customFormat="1" ht="16.5" customHeight="1">
      <c r="A185" s="36"/>
      <c r="B185" s="37"/>
      <c r="C185" s="176" t="s">
        <v>261</v>
      </c>
      <c r="D185" s="176" t="s">
        <v>136</v>
      </c>
      <c r="E185" s="177" t="s">
        <v>852</v>
      </c>
      <c r="F185" s="178" t="s">
        <v>853</v>
      </c>
      <c r="G185" s="179" t="s">
        <v>139</v>
      </c>
      <c r="H185" s="180">
        <v>26.72</v>
      </c>
      <c r="I185" s="181"/>
      <c r="J185" s="182">
        <f>ROUND(I185*H185,2)</f>
        <v>0</v>
      </c>
      <c r="K185" s="178" t="s">
        <v>140</v>
      </c>
      <c r="L185" s="41"/>
      <c r="M185" s="183" t="s">
        <v>19</v>
      </c>
      <c r="N185" s="184" t="s">
        <v>46</v>
      </c>
      <c r="O185" s="66"/>
      <c r="P185" s="185">
        <f>O185*H185</f>
        <v>0</v>
      </c>
      <c r="Q185" s="185">
        <v>1.7000000000000001E-4</v>
      </c>
      <c r="R185" s="185">
        <f>Q185*H185</f>
        <v>4.5424000000000003E-3</v>
      </c>
      <c r="S185" s="185">
        <v>0</v>
      </c>
      <c r="T185" s="18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7" t="s">
        <v>141</v>
      </c>
      <c r="AT185" s="187" t="s">
        <v>136</v>
      </c>
      <c r="AU185" s="187" t="s">
        <v>85</v>
      </c>
      <c r="AY185" s="19" t="s">
        <v>134</v>
      </c>
      <c r="BE185" s="188">
        <f>IF(N185="základní",J185,0)</f>
        <v>0</v>
      </c>
      <c r="BF185" s="188">
        <f>IF(N185="snížená",J185,0)</f>
        <v>0</v>
      </c>
      <c r="BG185" s="188">
        <f>IF(N185="zákl. přenesená",J185,0)</f>
        <v>0</v>
      </c>
      <c r="BH185" s="188">
        <f>IF(N185="sníž. přenesená",J185,0)</f>
        <v>0</v>
      </c>
      <c r="BI185" s="188">
        <f>IF(N185="nulová",J185,0)</f>
        <v>0</v>
      </c>
      <c r="BJ185" s="19" t="s">
        <v>83</v>
      </c>
      <c r="BK185" s="188">
        <f>ROUND(I185*H185,2)</f>
        <v>0</v>
      </c>
      <c r="BL185" s="19" t="s">
        <v>141</v>
      </c>
      <c r="BM185" s="187" t="s">
        <v>854</v>
      </c>
    </row>
    <row r="186" spans="1:65" s="2" customFormat="1">
      <c r="A186" s="36"/>
      <c r="B186" s="37"/>
      <c r="C186" s="38"/>
      <c r="D186" s="189" t="s">
        <v>143</v>
      </c>
      <c r="E186" s="38"/>
      <c r="F186" s="190" t="s">
        <v>855</v>
      </c>
      <c r="G186" s="38"/>
      <c r="H186" s="38"/>
      <c r="I186" s="191"/>
      <c r="J186" s="38"/>
      <c r="K186" s="38"/>
      <c r="L186" s="41"/>
      <c r="M186" s="192"/>
      <c r="N186" s="193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143</v>
      </c>
      <c r="AU186" s="19" t="s">
        <v>85</v>
      </c>
    </row>
    <row r="187" spans="1:65" s="2" customFormat="1">
      <c r="A187" s="36"/>
      <c r="B187" s="37"/>
      <c r="C187" s="38"/>
      <c r="D187" s="194" t="s">
        <v>145</v>
      </c>
      <c r="E187" s="38"/>
      <c r="F187" s="195" t="s">
        <v>856</v>
      </c>
      <c r="G187" s="38"/>
      <c r="H187" s="38"/>
      <c r="I187" s="191"/>
      <c r="J187" s="38"/>
      <c r="K187" s="38"/>
      <c r="L187" s="41"/>
      <c r="M187" s="192"/>
      <c r="N187" s="193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145</v>
      </c>
      <c r="AU187" s="19" t="s">
        <v>85</v>
      </c>
    </row>
    <row r="188" spans="1:65" s="13" customFormat="1">
      <c r="B188" s="196"/>
      <c r="C188" s="197"/>
      <c r="D188" s="189" t="s">
        <v>147</v>
      </c>
      <c r="E188" s="198" t="s">
        <v>19</v>
      </c>
      <c r="F188" s="199" t="s">
        <v>857</v>
      </c>
      <c r="G188" s="197"/>
      <c r="H188" s="200">
        <v>26.72</v>
      </c>
      <c r="I188" s="201"/>
      <c r="J188" s="197"/>
      <c r="K188" s="197"/>
      <c r="L188" s="202"/>
      <c r="M188" s="203"/>
      <c r="N188" s="204"/>
      <c r="O188" s="204"/>
      <c r="P188" s="204"/>
      <c r="Q188" s="204"/>
      <c r="R188" s="204"/>
      <c r="S188" s="204"/>
      <c r="T188" s="205"/>
      <c r="AT188" s="206" t="s">
        <v>147</v>
      </c>
      <c r="AU188" s="206" t="s">
        <v>85</v>
      </c>
      <c r="AV188" s="13" t="s">
        <v>85</v>
      </c>
      <c r="AW188" s="13" t="s">
        <v>34</v>
      </c>
      <c r="AX188" s="13" t="s">
        <v>83</v>
      </c>
      <c r="AY188" s="206" t="s">
        <v>134</v>
      </c>
    </row>
    <row r="189" spans="1:65" s="2" customFormat="1" ht="16.5" customHeight="1">
      <c r="A189" s="36"/>
      <c r="B189" s="37"/>
      <c r="C189" s="231" t="s">
        <v>267</v>
      </c>
      <c r="D189" s="231" t="s">
        <v>437</v>
      </c>
      <c r="E189" s="232" t="s">
        <v>858</v>
      </c>
      <c r="F189" s="233" t="s">
        <v>859</v>
      </c>
      <c r="G189" s="234" t="s">
        <v>139</v>
      </c>
      <c r="H189" s="235">
        <v>31.65</v>
      </c>
      <c r="I189" s="236"/>
      <c r="J189" s="237">
        <f>ROUND(I189*H189,2)</f>
        <v>0</v>
      </c>
      <c r="K189" s="233" t="s">
        <v>140</v>
      </c>
      <c r="L189" s="238"/>
      <c r="M189" s="239" t="s">
        <v>19</v>
      </c>
      <c r="N189" s="240" t="s">
        <v>46</v>
      </c>
      <c r="O189" s="66"/>
      <c r="P189" s="185">
        <f>O189*H189</f>
        <v>0</v>
      </c>
      <c r="Q189" s="185">
        <v>2.9999999999999997E-4</v>
      </c>
      <c r="R189" s="185">
        <f>Q189*H189</f>
        <v>9.4949999999999982E-3</v>
      </c>
      <c r="S189" s="185">
        <v>0</v>
      </c>
      <c r="T189" s="18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7" t="s">
        <v>193</v>
      </c>
      <c r="AT189" s="187" t="s">
        <v>437</v>
      </c>
      <c r="AU189" s="187" t="s">
        <v>85</v>
      </c>
      <c r="AY189" s="19" t="s">
        <v>134</v>
      </c>
      <c r="BE189" s="188">
        <f>IF(N189="základní",J189,0)</f>
        <v>0</v>
      </c>
      <c r="BF189" s="188">
        <f>IF(N189="snížená",J189,0)</f>
        <v>0</v>
      </c>
      <c r="BG189" s="188">
        <f>IF(N189="zákl. přenesená",J189,0)</f>
        <v>0</v>
      </c>
      <c r="BH189" s="188">
        <f>IF(N189="sníž. přenesená",J189,0)</f>
        <v>0</v>
      </c>
      <c r="BI189" s="188">
        <f>IF(N189="nulová",J189,0)</f>
        <v>0</v>
      </c>
      <c r="BJ189" s="19" t="s">
        <v>83</v>
      </c>
      <c r="BK189" s="188">
        <f>ROUND(I189*H189,2)</f>
        <v>0</v>
      </c>
      <c r="BL189" s="19" t="s">
        <v>141</v>
      </c>
      <c r="BM189" s="187" t="s">
        <v>860</v>
      </c>
    </row>
    <row r="190" spans="1:65" s="2" customFormat="1">
      <c r="A190" s="36"/>
      <c r="B190" s="37"/>
      <c r="C190" s="38"/>
      <c r="D190" s="189" t="s">
        <v>143</v>
      </c>
      <c r="E190" s="38"/>
      <c r="F190" s="190" t="s">
        <v>859</v>
      </c>
      <c r="G190" s="38"/>
      <c r="H190" s="38"/>
      <c r="I190" s="191"/>
      <c r="J190" s="38"/>
      <c r="K190" s="38"/>
      <c r="L190" s="41"/>
      <c r="M190" s="192"/>
      <c r="N190" s="193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143</v>
      </c>
      <c r="AU190" s="19" t="s">
        <v>85</v>
      </c>
    </row>
    <row r="191" spans="1:65" s="13" customFormat="1">
      <c r="B191" s="196"/>
      <c r="C191" s="197"/>
      <c r="D191" s="189" t="s">
        <v>147</v>
      </c>
      <c r="E191" s="197"/>
      <c r="F191" s="199" t="s">
        <v>861</v>
      </c>
      <c r="G191" s="197"/>
      <c r="H191" s="200">
        <v>31.65</v>
      </c>
      <c r="I191" s="201"/>
      <c r="J191" s="197"/>
      <c r="K191" s="197"/>
      <c r="L191" s="202"/>
      <c r="M191" s="203"/>
      <c r="N191" s="204"/>
      <c r="O191" s="204"/>
      <c r="P191" s="204"/>
      <c r="Q191" s="204"/>
      <c r="R191" s="204"/>
      <c r="S191" s="204"/>
      <c r="T191" s="205"/>
      <c r="AT191" s="206" t="s">
        <v>147</v>
      </c>
      <c r="AU191" s="206" t="s">
        <v>85</v>
      </c>
      <c r="AV191" s="13" t="s">
        <v>85</v>
      </c>
      <c r="AW191" s="13" t="s">
        <v>4</v>
      </c>
      <c r="AX191" s="13" t="s">
        <v>83</v>
      </c>
      <c r="AY191" s="206" t="s">
        <v>134</v>
      </c>
    </row>
    <row r="192" spans="1:65" s="2" customFormat="1" ht="16.5" customHeight="1">
      <c r="A192" s="36"/>
      <c r="B192" s="37"/>
      <c r="C192" s="176" t="s">
        <v>274</v>
      </c>
      <c r="D192" s="176" t="s">
        <v>136</v>
      </c>
      <c r="E192" s="177" t="s">
        <v>862</v>
      </c>
      <c r="F192" s="178" t="s">
        <v>863</v>
      </c>
      <c r="G192" s="179" t="s">
        <v>541</v>
      </c>
      <c r="H192" s="180">
        <v>16.7</v>
      </c>
      <c r="I192" s="181"/>
      <c r="J192" s="182">
        <f>ROUND(I192*H192,2)</f>
        <v>0</v>
      </c>
      <c r="K192" s="178" t="s">
        <v>140</v>
      </c>
      <c r="L192" s="41"/>
      <c r="M192" s="183" t="s">
        <v>19</v>
      </c>
      <c r="N192" s="184" t="s">
        <v>46</v>
      </c>
      <c r="O192" s="66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7" t="s">
        <v>141</v>
      </c>
      <c r="AT192" s="187" t="s">
        <v>136</v>
      </c>
      <c r="AU192" s="187" t="s">
        <v>85</v>
      </c>
      <c r="AY192" s="19" t="s">
        <v>134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9" t="s">
        <v>83</v>
      </c>
      <c r="BK192" s="188">
        <f>ROUND(I192*H192,2)</f>
        <v>0</v>
      </c>
      <c r="BL192" s="19" t="s">
        <v>141</v>
      </c>
      <c r="BM192" s="187" t="s">
        <v>864</v>
      </c>
    </row>
    <row r="193" spans="1:65" s="2" customFormat="1">
      <c r="A193" s="36"/>
      <c r="B193" s="37"/>
      <c r="C193" s="38"/>
      <c r="D193" s="189" t="s">
        <v>143</v>
      </c>
      <c r="E193" s="38"/>
      <c r="F193" s="190" t="s">
        <v>865</v>
      </c>
      <c r="G193" s="38"/>
      <c r="H193" s="38"/>
      <c r="I193" s="191"/>
      <c r="J193" s="38"/>
      <c r="K193" s="38"/>
      <c r="L193" s="41"/>
      <c r="M193" s="192"/>
      <c r="N193" s="193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143</v>
      </c>
      <c r="AU193" s="19" t="s">
        <v>85</v>
      </c>
    </row>
    <row r="194" spans="1:65" s="2" customFormat="1">
      <c r="A194" s="36"/>
      <c r="B194" s="37"/>
      <c r="C194" s="38"/>
      <c r="D194" s="194" t="s">
        <v>145</v>
      </c>
      <c r="E194" s="38"/>
      <c r="F194" s="195" t="s">
        <v>866</v>
      </c>
      <c r="G194" s="38"/>
      <c r="H194" s="38"/>
      <c r="I194" s="191"/>
      <c r="J194" s="38"/>
      <c r="K194" s="38"/>
      <c r="L194" s="41"/>
      <c r="M194" s="192"/>
      <c r="N194" s="193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145</v>
      </c>
      <c r="AU194" s="19" t="s">
        <v>85</v>
      </c>
    </row>
    <row r="195" spans="1:65" s="13" customFormat="1">
      <c r="B195" s="196"/>
      <c r="C195" s="197"/>
      <c r="D195" s="189" t="s">
        <v>147</v>
      </c>
      <c r="E195" s="198" t="s">
        <v>19</v>
      </c>
      <c r="F195" s="199" t="s">
        <v>867</v>
      </c>
      <c r="G195" s="197"/>
      <c r="H195" s="200">
        <v>16.7</v>
      </c>
      <c r="I195" s="201"/>
      <c r="J195" s="197"/>
      <c r="K195" s="197"/>
      <c r="L195" s="202"/>
      <c r="M195" s="203"/>
      <c r="N195" s="204"/>
      <c r="O195" s="204"/>
      <c r="P195" s="204"/>
      <c r="Q195" s="204"/>
      <c r="R195" s="204"/>
      <c r="S195" s="204"/>
      <c r="T195" s="205"/>
      <c r="AT195" s="206" t="s">
        <v>147</v>
      </c>
      <c r="AU195" s="206" t="s">
        <v>85</v>
      </c>
      <c r="AV195" s="13" t="s">
        <v>85</v>
      </c>
      <c r="AW195" s="13" t="s">
        <v>34</v>
      </c>
      <c r="AX195" s="13" t="s">
        <v>83</v>
      </c>
      <c r="AY195" s="206" t="s">
        <v>134</v>
      </c>
    </row>
    <row r="196" spans="1:65" s="2" customFormat="1" ht="16.5" customHeight="1">
      <c r="A196" s="36"/>
      <c r="B196" s="37"/>
      <c r="C196" s="231" t="s">
        <v>7</v>
      </c>
      <c r="D196" s="231" t="s">
        <v>437</v>
      </c>
      <c r="E196" s="232" t="s">
        <v>868</v>
      </c>
      <c r="F196" s="233" t="s">
        <v>869</v>
      </c>
      <c r="G196" s="234" t="s">
        <v>196</v>
      </c>
      <c r="H196" s="235">
        <v>5.01</v>
      </c>
      <c r="I196" s="236"/>
      <c r="J196" s="237">
        <f>ROUND(I196*H196,2)</f>
        <v>0</v>
      </c>
      <c r="K196" s="233" t="s">
        <v>140</v>
      </c>
      <c r="L196" s="238"/>
      <c r="M196" s="239" t="s">
        <v>19</v>
      </c>
      <c r="N196" s="240" t="s">
        <v>46</v>
      </c>
      <c r="O196" s="66"/>
      <c r="P196" s="185">
        <f>O196*H196</f>
        <v>0</v>
      </c>
      <c r="Q196" s="185">
        <v>1</v>
      </c>
      <c r="R196" s="185">
        <f>Q196*H196</f>
        <v>5.01</v>
      </c>
      <c r="S196" s="185">
        <v>0</v>
      </c>
      <c r="T196" s="186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7" t="s">
        <v>193</v>
      </c>
      <c r="AT196" s="187" t="s">
        <v>437</v>
      </c>
      <c r="AU196" s="187" t="s">
        <v>85</v>
      </c>
      <c r="AY196" s="19" t="s">
        <v>134</v>
      </c>
      <c r="BE196" s="188">
        <f>IF(N196="základní",J196,0)</f>
        <v>0</v>
      </c>
      <c r="BF196" s="188">
        <f>IF(N196="snížená",J196,0)</f>
        <v>0</v>
      </c>
      <c r="BG196" s="188">
        <f>IF(N196="zákl. přenesená",J196,0)</f>
        <v>0</v>
      </c>
      <c r="BH196" s="188">
        <f>IF(N196="sníž. přenesená",J196,0)</f>
        <v>0</v>
      </c>
      <c r="BI196" s="188">
        <f>IF(N196="nulová",J196,0)</f>
        <v>0</v>
      </c>
      <c r="BJ196" s="19" t="s">
        <v>83</v>
      </c>
      <c r="BK196" s="188">
        <f>ROUND(I196*H196,2)</f>
        <v>0</v>
      </c>
      <c r="BL196" s="19" t="s">
        <v>141</v>
      </c>
      <c r="BM196" s="187" t="s">
        <v>870</v>
      </c>
    </row>
    <row r="197" spans="1:65" s="2" customFormat="1">
      <c r="A197" s="36"/>
      <c r="B197" s="37"/>
      <c r="C197" s="38"/>
      <c r="D197" s="189" t="s">
        <v>143</v>
      </c>
      <c r="E197" s="38"/>
      <c r="F197" s="190" t="s">
        <v>869</v>
      </c>
      <c r="G197" s="38"/>
      <c r="H197" s="38"/>
      <c r="I197" s="191"/>
      <c r="J197" s="38"/>
      <c r="K197" s="38"/>
      <c r="L197" s="41"/>
      <c r="M197" s="192"/>
      <c r="N197" s="193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143</v>
      </c>
      <c r="AU197" s="19" t="s">
        <v>85</v>
      </c>
    </row>
    <row r="198" spans="1:65" s="13" customFormat="1">
      <c r="B198" s="196"/>
      <c r="C198" s="197"/>
      <c r="D198" s="189" t="s">
        <v>147</v>
      </c>
      <c r="E198" s="198" t="s">
        <v>19</v>
      </c>
      <c r="F198" s="199" t="s">
        <v>871</v>
      </c>
      <c r="G198" s="197"/>
      <c r="H198" s="200">
        <v>2.5049999999999999</v>
      </c>
      <c r="I198" s="201"/>
      <c r="J198" s="197"/>
      <c r="K198" s="197"/>
      <c r="L198" s="202"/>
      <c r="M198" s="203"/>
      <c r="N198" s="204"/>
      <c r="O198" s="204"/>
      <c r="P198" s="204"/>
      <c r="Q198" s="204"/>
      <c r="R198" s="204"/>
      <c r="S198" s="204"/>
      <c r="T198" s="205"/>
      <c r="AT198" s="206" t="s">
        <v>147</v>
      </c>
      <c r="AU198" s="206" t="s">
        <v>85</v>
      </c>
      <c r="AV198" s="13" t="s">
        <v>85</v>
      </c>
      <c r="AW198" s="13" t="s">
        <v>34</v>
      </c>
      <c r="AX198" s="13" t="s">
        <v>83</v>
      </c>
      <c r="AY198" s="206" t="s">
        <v>134</v>
      </c>
    </row>
    <row r="199" spans="1:65" s="13" customFormat="1">
      <c r="B199" s="196"/>
      <c r="C199" s="197"/>
      <c r="D199" s="189" t="s">
        <v>147</v>
      </c>
      <c r="E199" s="197"/>
      <c r="F199" s="199" t="s">
        <v>872</v>
      </c>
      <c r="G199" s="197"/>
      <c r="H199" s="200">
        <v>5.01</v>
      </c>
      <c r="I199" s="201"/>
      <c r="J199" s="197"/>
      <c r="K199" s="197"/>
      <c r="L199" s="202"/>
      <c r="M199" s="203"/>
      <c r="N199" s="204"/>
      <c r="O199" s="204"/>
      <c r="P199" s="204"/>
      <c r="Q199" s="204"/>
      <c r="R199" s="204"/>
      <c r="S199" s="204"/>
      <c r="T199" s="205"/>
      <c r="AT199" s="206" t="s">
        <v>147</v>
      </c>
      <c r="AU199" s="206" t="s">
        <v>85</v>
      </c>
      <c r="AV199" s="13" t="s">
        <v>85</v>
      </c>
      <c r="AW199" s="13" t="s">
        <v>4</v>
      </c>
      <c r="AX199" s="13" t="s">
        <v>83</v>
      </c>
      <c r="AY199" s="206" t="s">
        <v>134</v>
      </c>
    </row>
    <row r="200" spans="1:65" s="2" customFormat="1" ht="16.5" customHeight="1">
      <c r="A200" s="36"/>
      <c r="B200" s="37"/>
      <c r="C200" s="176" t="s">
        <v>285</v>
      </c>
      <c r="D200" s="176" t="s">
        <v>136</v>
      </c>
      <c r="E200" s="177" t="s">
        <v>873</v>
      </c>
      <c r="F200" s="178" t="s">
        <v>874</v>
      </c>
      <c r="G200" s="179" t="s">
        <v>157</v>
      </c>
      <c r="H200" s="180">
        <v>0.151</v>
      </c>
      <c r="I200" s="181"/>
      <c r="J200" s="182">
        <f>ROUND(I200*H200,2)</f>
        <v>0</v>
      </c>
      <c r="K200" s="178" t="s">
        <v>140</v>
      </c>
      <c r="L200" s="41"/>
      <c r="M200" s="183" t="s">
        <v>19</v>
      </c>
      <c r="N200" s="184" t="s">
        <v>46</v>
      </c>
      <c r="O200" s="66"/>
      <c r="P200" s="185">
        <f>O200*H200</f>
        <v>0</v>
      </c>
      <c r="Q200" s="185">
        <v>2.004</v>
      </c>
      <c r="R200" s="185">
        <f>Q200*H200</f>
        <v>0.30260399999999998</v>
      </c>
      <c r="S200" s="185">
        <v>0</v>
      </c>
      <c r="T200" s="18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87" t="s">
        <v>141</v>
      </c>
      <c r="AT200" s="187" t="s">
        <v>136</v>
      </c>
      <c r="AU200" s="187" t="s">
        <v>85</v>
      </c>
      <c r="AY200" s="19" t="s">
        <v>134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19" t="s">
        <v>83</v>
      </c>
      <c r="BK200" s="188">
        <f>ROUND(I200*H200,2)</f>
        <v>0</v>
      </c>
      <c r="BL200" s="19" t="s">
        <v>141</v>
      </c>
      <c r="BM200" s="187" t="s">
        <v>875</v>
      </c>
    </row>
    <row r="201" spans="1:65" s="2" customFormat="1">
      <c r="A201" s="36"/>
      <c r="B201" s="37"/>
      <c r="C201" s="38"/>
      <c r="D201" s="189" t="s">
        <v>143</v>
      </c>
      <c r="E201" s="38"/>
      <c r="F201" s="190" t="s">
        <v>876</v>
      </c>
      <c r="G201" s="38"/>
      <c r="H201" s="38"/>
      <c r="I201" s="191"/>
      <c r="J201" s="38"/>
      <c r="K201" s="38"/>
      <c r="L201" s="41"/>
      <c r="M201" s="192"/>
      <c r="N201" s="193"/>
      <c r="O201" s="66"/>
      <c r="P201" s="66"/>
      <c r="Q201" s="66"/>
      <c r="R201" s="66"/>
      <c r="S201" s="66"/>
      <c r="T201" s="67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9" t="s">
        <v>143</v>
      </c>
      <c r="AU201" s="19" t="s">
        <v>85</v>
      </c>
    </row>
    <row r="202" spans="1:65" s="2" customFormat="1">
      <c r="A202" s="36"/>
      <c r="B202" s="37"/>
      <c r="C202" s="38"/>
      <c r="D202" s="194" t="s">
        <v>145</v>
      </c>
      <c r="E202" s="38"/>
      <c r="F202" s="195" t="s">
        <v>877</v>
      </c>
      <c r="G202" s="38"/>
      <c r="H202" s="38"/>
      <c r="I202" s="191"/>
      <c r="J202" s="38"/>
      <c r="K202" s="38"/>
      <c r="L202" s="41"/>
      <c r="M202" s="192"/>
      <c r="N202" s="193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145</v>
      </c>
      <c r="AU202" s="19" t="s">
        <v>85</v>
      </c>
    </row>
    <row r="203" spans="1:65" s="13" customFormat="1">
      <c r="B203" s="196"/>
      <c r="C203" s="197"/>
      <c r="D203" s="189" t="s">
        <v>147</v>
      </c>
      <c r="E203" s="198" t="s">
        <v>19</v>
      </c>
      <c r="F203" s="199" t="s">
        <v>878</v>
      </c>
      <c r="G203" s="197"/>
      <c r="H203" s="200">
        <v>0.151</v>
      </c>
      <c r="I203" s="201"/>
      <c r="J203" s="197"/>
      <c r="K203" s="197"/>
      <c r="L203" s="202"/>
      <c r="M203" s="203"/>
      <c r="N203" s="204"/>
      <c r="O203" s="204"/>
      <c r="P203" s="204"/>
      <c r="Q203" s="204"/>
      <c r="R203" s="204"/>
      <c r="S203" s="204"/>
      <c r="T203" s="205"/>
      <c r="AT203" s="206" t="s">
        <v>147</v>
      </c>
      <c r="AU203" s="206" t="s">
        <v>85</v>
      </c>
      <c r="AV203" s="13" t="s">
        <v>85</v>
      </c>
      <c r="AW203" s="13" t="s">
        <v>34</v>
      </c>
      <c r="AX203" s="13" t="s">
        <v>83</v>
      </c>
      <c r="AY203" s="206" t="s">
        <v>134</v>
      </c>
    </row>
    <row r="204" spans="1:65" s="2" customFormat="1" ht="16.5" customHeight="1">
      <c r="A204" s="36"/>
      <c r="B204" s="37"/>
      <c r="C204" s="176" t="s">
        <v>292</v>
      </c>
      <c r="D204" s="176" t="s">
        <v>136</v>
      </c>
      <c r="E204" s="177" t="s">
        <v>879</v>
      </c>
      <c r="F204" s="178" t="s">
        <v>880</v>
      </c>
      <c r="G204" s="179" t="s">
        <v>157</v>
      </c>
      <c r="H204" s="180">
        <v>1.5329999999999999</v>
      </c>
      <c r="I204" s="181"/>
      <c r="J204" s="182">
        <f>ROUND(I204*H204,2)</f>
        <v>0</v>
      </c>
      <c r="K204" s="178" t="s">
        <v>140</v>
      </c>
      <c r="L204" s="41"/>
      <c r="M204" s="183" t="s">
        <v>19</v>
      </c>
      <c r="N204" s="184" t="s">
        <v>46</v>
      </c>
      <c r="O204" s="66"/>
      <c r="P204" s="185">
        <f>O204*H204</f>
        <v>0</v>
      </c>
      <c r="Q204" s="185">
        <v>0</v>
      </c>
      <c r="R204" s="185">
        <f>Q204*H204</f>
        <v>0</v>
      </c>
      <c r="S204" s="185">
        <v>0</v>
      </c>
      <c r="T204" s="18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7" t="s">
        <v>141</v>
      </c>
      <c r="AT204" s="187" t="s">
        <v>136</v>
      </c>
      <c r="AU204" s="187" t="s">
        <v>85</v>
      </c>
      <c r="AY204" s="19" t="s">
        <v>134</v>
      </c>
      <c r="BE204" s="188">
        <f>IF(N204="základní",J204,0)</f>
        <v>0</v>
      </c>
      <c r="BF204" s="188">
        <f>IF(N204="snížená",J204,0)</f>
        <v>0</v>
      </c>
      <c r="BG204" s="188">
        <f>IF(N204="zákl. přenesená",J204,0)</f>
        <v>0</v>
      </c>
      <c r="BH204" s="188">
        <f>IF(N204="sníž. přenesená",J204,0)</f>
        <v>0</v>
      </c>
      <c r="BI204" s="188">
        <f>IF(N204="nulová",J204,0)</f>
        <v>0</v>
      </c>
      <c r="BJ204" s="19" t="s">
        <v>83</v>
      </c>
      <c r="BK204" s="188">
        <f>ROUND(I204*H204,2)</f>
        <v>0</v>
      </c>
      <c r="BL204" s="19" t="s">
        <v>141</v>
      </c>
      <c r="BM204" s="187" t="s">
        <v>881</v>
      </c>
    </row>
    <row r="205" spans="1:65" s="2" customFormat="1">
      <c r="A205" s="36"/>
      <c r="B205" s="37"/>
      <c r="C205" s="38"/>
      <c r="D205" s="189" t="s">
        <v>143</v>
      </c>
      <c r="E205" s="38"/>
      <c r="F205" s="190" t="s">
        <v>882</v>
      </c>
      <c r="G205" s="38"/>
      <c r="H205" s="38"/>
      <c r="I205" s="191"/>
      <c r="J205" s="38"/>
      <c r="K205" s="38"/>
      <c r="L205" s="41"/>
      <c r="M205" s="192"/>
      <c r="N205" s="193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143</v>
      </c>
      <c r="AU205" s="19" t="s">
        <v>85</v>
      </c>
    </row>
    <row r="206" spans="1:65" s="2" customFormat="1">
      <c r="A206" s="36"/>
      <c r="B206" s="37"/>
      <c r="C206" s="38"/>
      <c r="D206" s="194" t="s">
        <v>145</v>
      </c>
      <c r="E206" s="38"/>
      <c r="F206" s="195" t="s">
        <v>883</v>
      </c>
      <c r="G206" s="38"/>
      <c r="H206" s="38"/>
      <c r="I206" s="191"/>
      <c r="J206" s="38"/>
      <c r="K206" s="38"/>
      <c r="L206" s="41"/>
      <c r="M206" s="192"/>
      <c r="N206" s="193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145</v>
      </c>
      <c r="AU206" s="19" t="s">
        <v>85</v>
      </c>
    </row>
    <row r="207" spans="1:65" s="14" customFormat="1">
      <c r="B207" s="207"/>
      <c r="C207" s="208"/>
      <c r="D207" s="189" t="s">
        <v>147</v>
      </c>
      <c r="E207" s="209" t="s">
        <v>19</v>
      </c>
      <c r="F207" s="210" t="s">
        <v>797</v>
      </c>
      <c r="G207" s="208"/>
      <c r="H207" s="209" t="s">
        <v>19</v>
      </c>
      <c r="I207" s="211"/>
      <c r="J207" s="208"/>
      <c r="K207" s="208"/>
      <c r="L207" s="212"/>
      <c r="M207" s="213"/>
      <c r="N207" s="214"/>
      <c r="O207" s="214"/>
      <c r="P207" s="214"/>
      <c r="Q207" s="214"/>
      <c r="R207" s="214"/>
      <c r="S207" s="214"/>
      <c r="T207" s="215"/>
      <c r="AT207" s="216" t="s">
        <v>147</v>
      </c>
      <c r="AU207" s="216" t="s">
        <v>85</v>
      </c>
      <c r="AV207" s="14" t="s">
        <v>83</v>
      </c>
      <c r="AW207" s="14" t="s">
        <v>34</v>
      </c>
      <c r="AX207" s="14" t="s">
        <v>75</v>
      </c>
      <c r="AY207" s="216" t="s">
        <v>134</v>
      </c>
    </row>
    <row r="208" spans="1:65" s="13" customFormat="1">
      <c r="B208" s="196"/>
      <c r="C208" s="197"/>
      <c r="D208" s="189" t="s">
        <v>147</v>
      </c>
      <c r="E208" s="198" t="s">
        <v>19</v>
      </c>
      <c r="F208" s="199" t="s">
        <v>884</v>
      </c>
      <c r="G208" s="197"/>
      <c r="H208" s="200">
        <v>1.5329999999999999</v>
      </c>
      <c r="I208" s="201"/>
      <c r="J208" s="197"/>
      <c r="K208" s="197"/>
      <c r="L208" s="202"/>
      <c r="M208" s="203"/>
      <c r="N208" s="204"/>
      <c r="O208" s="204"/>
      <c r="P208" s="204"/>
      <c r="Q208" s="204"/>
      <c r="R208" s="204"/>
      <c r="S208" s="204"/>
      <c r="T208" s="205"/>
      <c r="AT208" s="206" t="s">
        <v>147</v>
      </c>
      <c r="AU208" s="206" t="s">
        <v>85</v>
      </c>
      <c r="AV208" s="13" t="s">
        <v>85</v>
      </c>
      <c r="AW208" s="13" t="s">
        <v>34</v>
      </c>
      <c r="AX208" s="13" t="s">
        <v>83</v>
      </c>
      <c r="AY208" s="206" t="s">
        <v>134</v>
      </c>
    </row>
    <row r="209" spans="1:65" s="2" customFormat="1" ht="21.75" customHeight="1">
      <c r="A209" s="36"/>
      <c r="B209" s="37"/>
      <c r="C209" s="176" t="s">
        <v>298</v>
      </c>
      <c r="D209" s="176" t="s">
        <v>136</v>
      </c>
      <c r="E209" s="177" t="s">
        <v>885</v>
      </c>
      <c r="F209" s="178" t="s">
        <v>886</v>
      </c>
      <c r="G209" s="179" t="s">
        <v>157</v>
      </c>
      <c r="H209" s="180">
        <v>1.6060000000000001</v>
      </c>
      <c r="I209" s="181"/>
      <c r="J209" s="182">
        <f>ROUND(I209*H209,2)</f>
        <v>0</v>
      </c>
      <c r="K209" s="178" t="s">
        <v>140</v>
      </c>
      <c r="L209" s="41"/>
      <c r="M209" s="183" t="s">
        <v>19</v>
      </c>
      <c r="N209" s="184" t="s">
        <v>46</v>
      </c>
      <c r="O209" s="66"/>
      <c r="P209" s="185">
        <f>O209*H209</f>
        <v>0</v>
      </c>
      <c r="Q209" s="185">
        <v>0</v>
      </c>
      <c r="R209" s="185">
        <f>Q209*H209</f>
        <v>0</v>
      </c>
      <c r="S209" s="185">
        <v>0</v>
      </c>
      <c r="T209" s="18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7" t="s">
        <v>141</v>
      </c>
      <c r="AT209" s="187" t="s">
        <v>136</v>
      </c>
      <c r="AU209" s="187" t="s">
        <v>85</v>
      </c>
      <c r="AY209" s="19" t="s">
        <v>134</v>
      </c>
      <c r="BE209" s="188">
        <f>IF(N209="základní",J209,0)</f>
        <v>0</v>
      </c>
      <c r="BF209" s="188">
        <f>IF(N209="snížená",J209,0)</f>
        <v>0</v>
      </c>
      <c r="BG209" s="188">
        <f>IF(N209="zákl. přenesená",J209,0)</f>
        <v>0</v>
      </c>
      <c r="BH209" s="188">
        <f>IF(N209="sníž. přenesená",J209,0)</f>
        <v>0</v>
      </c>
      <c r="BI209" s="188">
        <f>IF(N209="nulová",J209,0)</f>
        <v>0</v>
      </c>
      <c r="BJ209" s="19" t="s">
        <v>83</v>
      </c>
      <c r="BK209" s="188">
        <f>ROUND(I209*H209,2)</f>
        <v>0</v>
      </c>
      <c r="BL209" s="19" t="s">
        <v>141</v>
      </c>
      <c r="BM209" s="187" t="s">
        <v>887</v>
      </c>
    </row>
    <row r="210" spans="1:65" s="2" customFormat="1">
      <c r="A210" s="36"/>
      <c r="B210" s="37"/>
      <c r="C210" s="38"/>
      <c r="D210" s="189" t="s">
        <v>143</v>
      </c>
      <c r="E210" s="38"/>
      <c r="F210" s="190" t="s">
        <v>888</v>
      </c>
      <c r="G210" s="38"/>
      <c r="H210" s="38"/>
      <c r="I210" s="191"/>
      <c r="J210" s="38"/>
      <c r="K210" s="38"/>
      <c r="L210" s="41"/>
      <c r="M210" s="192"/>
      <c r="N210" s="193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143</v>
      </c>
      <c r="AU210" s="19" t="s">
        <v>85</v>
      </c>
    </row>
    <row r="211" spans="1:65" s="2" customFormat="1">
      <c r="A211" s="36"/>
      <c r="B211" s="37"/>
      <c r="C211" s="38"/>
      <c r="D211" s="194" t="s">
        <v>145</v>
      </c>
      <c r="E211" s="38"/>
      <c r="F211" s="195" t="s">
        <v>889</v>
      </c>
      <c r="G211" s="38"/>
      <c r="H211" s="38"/>
      <c r="I211" s="191"/>
      <c r="J211" s="38"/>
      <c r="K211" s="38"/>
      <c r="L211" s="41"/>
      <c r="M211" s="192"/>
      <c r="N211" s="193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145</v>
      </c>
      <c r="AU211" s="19" t="s">
        <v>85</v>
      </c>
    </row>
    <row r="212" spans="1:65" s="2" customFormat="1" ht="16.5" customHeight="1">
      <c r="A212" s="36"/>
      <c r="B212" s="37"/>
      <c r="C212" s="176" t="s">
        <v>464</v>
      </c>
      <c r="D212" s="176" t="s">
        <v>136</v>
      </c>
      <c r="E212" s="177" t="s">
        <v>890</v>
      </c>
      <c r="F212" s="178" t="s">
        <v>891</v>
      </c>
      <c r="G212" s="179" t="s">
        <v>139</v>
      </c>
      <c r="H212" s="180">
        <v>13.38</v>
      </c>
      <c r="I212" s="181"/>
      <c r="J212" s="182">
        <f>ROUND(I212*H212,2)</f>
        <v>0</v>
      </c>
      <c r="K212" s="178" t="s">
        <v>140</v>
      </c>
      <c r="L212" s="41"/>
      <c r="M212" s="183" t="s">
        <v>19</v>
      </c>
      <c r="N212" s="184" t="s">
        <v>46</v>
      </c>
      <c r="O212" s="66"/>
      <c r="P212" s="185">
        <f>O212*H212</f>
        <v>0</v>
      </c>
      <c r="Q212" s="185">
        <v>1.2999999999999999E-3</v>
      </c>
      <c r="R212" s="185">
        <f>Q212*H212</f>
        <v>1.7394E-2</v>
      </c>
      <c r="S212" s="185">
        <v>0</v>
      </c>
      <c r="T212" s="18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7" t="s">
        <v>141</v>
      </c>
      <c r="AT212" s="187" t="s">
        <v>136</v>
      </c>
      <c r="AU212" s="187" t="s">
        <v>85</v>
      </c>
      <c r="AY212" s="19" t="s">
        <v>134</v>
      </c>
      <c r="BE212" s="188">
        <f>IF(N212="základní",J212,0)</f>
        <v>0</v>
      </c>
      <c r="BF212" s="188">
        <f>IF(N212="snížená",J212,0)</f>
        <v>0</v>
      </c>
      <c r="BG212" s="188">
        <f>IF(N212="zákl. přenesená",J212,0)</f>
        <v>0</v>
      </c>
      <c r="BH212" s="188">
        <f>IF(N212="sníž. přenesená",J212,0)</f>
        <v>0</v>
      </c>
      <c r="BI212" s="188">
        <f>IF(N212="nulová",J212,0)</f>
        <v>0</v>
      </c>
      <c r="BJ212" s="19" t="s">
        <v>83</v>
      </c>
      <c r="BK212" s="188">
        <f>ROUND(I212*H212,2)</f>
        <v>0</v>
      </c>
      <c r="BL212" s="19" t="s">
        <v>141</v>
      </c>
      <c r="BM212" s="187" t="s">
        <v>892</v>
      </c>
    </row>
    <row r="213" spans="1:65" s="2" customFormat="1">
      <c r="A213" s="36"/>
      <c r="B213" s="37"/>
      <c r="C213" s="38"/>
      <c r="D213" s="189" t="s">
        <v>143</v>
      </c>
      <c r="E213" s="38"/>
      <c r="F213" s="190" t="s">
        <v>893</v>
      </c>
      <c r="G213" s="38"/>
      <c r="H213" s="38"/>
      <c r="I213" s="191"/>
      <c r="J213" s="38"/>
      <c r="K213" s="38"/>
      <c r="L213" s="41"/>
      <c r="M213" s="192"/>
      <c r="N213" s="193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143</v>
      </c>
      <c r="AU213" s="19" t="s">
        <v>85</v>
      </c>
    </row>
    <row r="214" spans="1:65" s="2" customFormat="1">
      <c r="A214" s="36"/>
      <c r="B214" s="37"/>
      <c r="C214" s="38"/>
      <c r="D214" s="194" t="s">
        <v>145</v>
      </c>
      <c r="E214" s="38"/>
      <c r="F214" s="195" t="s">
        <v>894</v>
      </c>
      <c r="G214" s="38"/>
      <c r="H214" s="38"/>
      <c r="I214" s="191"/>
      <c r="J214" s="38"/>
      <c r="K214" s="38"/>
      <c r="L214" s="41"/>
      <c r="M214" s="192"/>
      <c r="N214" s="193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145</v>
      </c>
      <c r="AU214" s="19" t="s">
        <v>85</v>
      </c>
    </row>
    <row r="215" spans="1:65" s="14" customFormat="1">
      <c r="B215" s="207"/>
      <c r="C215" s="208"/>
      <c r="D215" s="189" t="s">
        <v>147</v>
      </c>
      <c r="E215" s="209" t="s">
        <v>19</v>
      </c>
      <c r="F215" s="210" t="s">
        <v>797</v>
      </c>
      <c r="G215" s="208"/>
      <c r="H215" s="209" t="s">
        <v>19</v>
      </c>
      <c r="I215" s="211"/>
      <c r="J215" s="208"/>
      <c r="K215" s="208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147</v>
      </c>
      <c r="AU215" s="216" t="s">
        <v>85</v>
      </c>
      <c r="AV215" s="14" t="s">
        <v>83</v>
      </c>
      <c r="AW215" s="14" t="s">
        <v>34</v>
      </c>
      <c r="AX215" s="14" t="s">
        <v>75</v>
      </c>
      <c r="AY215" s="216" t="s">
        <v>134</v>
      </c>
    </row>
    <row r="216" spans="1:65" s="13" customFormat="1">
      <c r="B216" s="196"/>
      <c r="C216" s="197"/>
      <c r="D216" s="189" t="s">
        <v>147</v>
      </c>
      <c r="E216" s="198" t="s">
        <v>19</v>
      </c>
      <c r="F216" s="199" t="s">
        <v>895</v>
      </c>
      <c r="G216" s="197"/>
      <c r="H216" s="200">
        <v>13.38</v>
      </c>
      <c r="I216" s="201"/>
      <c r="J216" s="197"/>
      <c r="K216" s="197"/>
      <c r="L216" s="202"/>
      <c r="M216" s="203"/>
      <c r="N216" s="204"/>
      <c r="O216" s="204"/>
      <c r="P216" s="204"/>
      <c r="Q216" s="204"/>
      <c r="R216" s="204"/>
      <c r="S216" s="204"/>
      <c r="T216" s="205"/>
      <c r="AT216" s="206" t="s">
        <v>147</v>
      </c>
      <c r="AU216" s="206" t="s">
        <v>85</v>
      </c>
      <c r="AV216" s="13" t="s">
        <v>85</v>
      </c>
      <c r="AW216" s="13" t="s">
        <v>34</v>
      </c>
      <c r="AX216" s="13" t="s">
        <v>83</v>
      </c>
      <c r="AY216" s="206" t="s">
        <v>134</v>
      </c>
    </row>
    <row r="217" spans="1:65" s="2" customFormat="1" ht="16.5" customHeight="1">
      <c r="A217" s="36"/>
      <c r="B217" s="37"/>
      <c r="C217" s="176" t="s">
        <v>472</v>
      </c>
      <c r="D217" s="176" t="s">
        <v>136</v>
      </c>
      <c r="E217" s="177" t="s">
        <v>896</v>
      </c>
      <c r="F217" s="178" t="s">
        <v>897</v>
      </c>
      <c r="G217" s="179" t="s">
        <v>139</v>
      </c>
      <c r="H217" s="180">
        <v>13.38</v>
      </c>
      <c r="I217" s="181"/>
      <c r="J217" s="182">
        <f>ROUND(I217*H217,2)</f>
        <v>0</v>
      </c>
      <c r="K217" s="178" t="s">
        <v>140</v>
      </c>
      <c r="L217" s="41"/>
      <c r="M217" s="183" t="s">
        <v>19</v>
      </c>
      <c r="N217" s="184" t="s">
        <v>46</v>
      </c>
      <c r="O217" s="66"/>
      <c r="P217" s="185">
        <f>O217*H217</f>
        <v>0</v>
      </c>
      <c r="Q217" s="185">
        <v>4.0000000000000003E-5</v>
      </c>
      <c r="R217" s="185">
        <f>Q217*H217</f>
        <v>5.3520000000000011E-4</v>
      </c>
      <c r="S217" s="185">
        <v>0</v>
      </c>
      <c r="T217" s="18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7" t="s">
        <v>141</v>
      </c>
      <c r="AT217" s="187" t="s">
        <v>136</v>
      </c>
      <c r="AU217" s="187" t="s">
        <v>85</v>
      </c>
      <c r="AY217" s="19" t="s">
        <v>134</v>
      </c>
      <c r="BE217" s="188">
        <f>IF(N217="základní",J217,0)</f>
        <v>0</v>
      </c>
      <c r="BF217" s="188">
        <f>IF(N217="snížená",J217,0)</f>
        <v>0</v>
      </c>
      <c r="BG217" s="188">
        <f>IF(N217="zákl. přenesená",J217,0)</f>
        <v>0</v>
      </c>
      <c r="BH217" s="188">
        <f>IF(N217="sníž. přenesená",J217,0)</f>
        <v>0</v>
      </c>
      <c r="BI217" s="188">
        <f>IF(N217="nulová",J217,0)</f>
        <v>0</v>
      </c>
      <c r="BJ217" s="19" t="s">
        <v>83</v>
      </c>
      <c r="BK217" s="188">
        <f>ROUND(I217*H217,2)</f>
        <v>0</v>
      </c>
      <c r="BL217" s="19" t="s">
        <v>141</v>
      </c>
      <c r="BM217" s="187" t="s">
        <v>898</v>
      </c>
    </row>
    <row r="218" spans="1:65" s="2" customFormat="1">
      <c r="A218" s="36"/>
      <c r="B218" s="37"/>
      <c r="C218" s="38"/>
      <c r="D218" s="189" t="s">
        <v>143</v>
      </c>
      <c r="E218" s="38"/>
      <c r="F218" s="190" t="s">
        <v>899</v>
      </c>
      <c r="G218" s="38"/>
      <c r="H218" s="38"/>
      <c r="I218" s="191"/>
      <c r="J218" s="38"/>
      <c r="K218" s="38"/>
      <c r="L218" s="41"/>
      <c r="M218" s="192"/>
      <c r="N218" s="193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143</v>
      </c>
      <c r="AU218" s="19" t="s">
        <v>85</v>
      </c>
    </row>
    <row r="219" spans="1:65" s="2" customFormat="1">
      <c r="A219" s="36"/>
      <c r="B219" s="37"/>
      <c r="C219" s="38"/>
      <c r="D219" s="194" t="s">
        <v>145</v>
      </c>
      <c r="E219" s="38"/>
      <c r="F219" s="195" t="s">
        <v>900</v>
      </c>
      <c r="G219" s="38"/>
      <c r="H219" s="38"/>
      <c r="I219" s="191"/>
      <c r="J219" s="38"/>
      <c r="K219" s="38"/>
      <c r="L219" s="41"/>
      <c r="M219" s="192"/>
      <c r="N219" s="193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145</v>
      </c>
      <c r="AU219" s="19" t="s">
        <v>85</v>
      </c>
    </row>
    <row r="220" spans="1:65" s="2" customFormat="1" ht="16.5" customHeight="1">
      <c r="A220" s="36"/>
      <c r="B220" s="37"/>
      <c r="C220" s="176" t="s">
        <v>480</v>
      </c>
      <c r="D220" s="176" t="s">
        <v>136</v>
      </c>
      <c r="E220" s="177" t="s">
        <v>901</v>
      </c>
      <c r="F220" s="178" t="s">
        <v>902</v>
      </c>
      <c r="G220" s="179" t="s">
        <v>196</v>
      </c>
      <c r="H220" s="180">
        <v>9.0999999999999998E-2</v>
      </c>
      <c r="I220" s="181"/>
      <c r="J220" s="182">
        <f>ROUND(I220*H220,2)</f>
        <v>0</v>
      </c>
      <c r="K220" s="178" t="s">
        <v>140</v>
      </c>
      <c r="L220" s="41"/>
      <c r="M220" s="183" t="s">
        <v>19</v>
      </c>
      <c r="N220" s="184" t="s">
        <v>46</v>
      </c>
      <c r="O220" s="66"/>
      <c r="P220" s="185">
        <f>O220*H220</f>
        <v>0</v>
      </c>
      <c r="Q220" s="185">
        <v>1.0597399999999999</v>
      </c>
      <c r="R220" s="185">
        <f>Q220*H220</f>
        <v>9.6436339999999995E-2</v>
      </c>
      <c r="S220" s="185">
        <v>0</v>
      </c>
      <c r="T220" s="18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7" t="s">
        <v>141</v>
      </c>
      <c r="AT220" s="187" t="s">
        <v>136</v>
      </c>
      <c r="AU220" s="187" t="s">
        <v>85</v>
      </c>
      <c r="AY220" s="19" t="s">
        <v>134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9" t="s">
        <v>83</v>
      </c>
      <c r="BK220" s="188">
        <f>ROUND(I220*H220,2)</f>
        <v>0</v>
      </c>
      <c r="BL220" s="19" t="s">
        <v>141</v>
      </c>
      <c r="BM220" s="187" t="s">
        <v>903</v>
      </c>
    </row>
    <row r="221" spans="1:65" s="2" customFormat="1">
      <c r="A221" s="36"/>
      <c r="B221" s="37"/>
      <c r="C221" s="38"/>
      <c r="D221" s="189" t="s">
        <v>143</v>
      </c>
      <c r="E221" s="38"/>
      <c r="F221" s="190" t="s">
        <v>904</v>
      </c>
      <c r="G221" s="38"/>
      <c r="H221" s="38"/>
      <c r="I221" s="191"/>
      <c r="J221" s="38"/>
      <c r="K221" s="38"/>
      <c r="L221" s="41"/>
      <c r="M221" s="192"/>
      <c r="N221" s="193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143</v>
      </c>
      <c r="AU221" s="19" t="s">
        <v>85</v>
      </c>
    </row>
    <row r="222" spans="1:65" s="2" customFormat="1">
      <c r="A222" s="36"/>
      <c r="B222" s="37"/>
      <c r="C222" s="38"/>
      <c r="D222" s="194" t="s">
        <v>145</v>
      </c>
      <c r="E222" s="38"/>
      <c r="F222" s="195" t="s">
        <v>905</v>
      </c>
      <c r="G222" s="38"/>
      <c r="H222" s="38"/>
      <c r="I222" s="191"/>
      <c r="J222" s="38"/>
      <c r="K222" s="38"/>
      <c r="L222" s="41"/>
      <c r="M222" s="192"/>
      <c r="N222" s="193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145</v>
      </c>
      <c r="AU222" s="19" t="s">
        <v>85</v>
      </c>
    </row>
    <row r="223" spans="1:65" s="13" customFormat="1">
      <c r="B223" s="196"/>
      <c r="C223" s="197"/>
      <c r="D223" s="189" t="s">
        <v>147</v>
      </c>
      <c r="E223" s="198" t="s">
        <v>19</v>
      </c>
      <c r="F223" s="199" t="s">
        <v>906</v>
      </c>
      <c r="G223" s="197"/>
      <c r="H223" s="200">
        <v>8.3000000000000004E-2</v>
      </c>
      <c r="I223" s="201"/>
      <c r="J223" s="197"/>
      <c r="K223" s="197"/>
      <c r="L223" s="202"/>
      <c r="M223" s="203"/>
      <c r="N223" s="204"/>
      <c r="O223" s="204"/>
      <c r="P223" s="204"/>
      <c r="Q223" s="204"/>
      <c r="R223" s="204"/>
      <c r="S223" s="204"/>
      <c r="T223" s="205"/>
      <c r="AT223" s="206" t="s">
        <v>147</v>
      </c>
      <c r="AU223" s="206" t="s">
        <v>85</v>
      </c>
      <c r="AV223" s="13" t="s">
        <v>85</v>
      </c>
      <c r="AW223" s="13" t="s">
        <v>34</v>
      </c>
      <c r="AX223" s="13" t="s">
        <v>83</v>
      </c>
      <c r="AY223" s="206" t="s">
        <v>134</v>
      </c>
    </row>
    <row r="224" spans="1:65" s="13" customFormat="1">
      <c r="B224" s="196"/>
      <c r="C224" s="197"/>
      <c r="D224" s="189" t="s">
        <v>147</v>
      </c>
      <c r="E224" s="197"/>
      <c r="F224" s="199" t="s">
        <v>907</v>
      </c>
      <c r="G224" s="197"/>
      <c r="H224" s="200">
        <v>9.0999999999999998E-2</v>
      </c>
      <c r="I224" s="201"/>
      <c r="J224" s="197"/>
      <c r="K224" s="197"/>
      <c r="L224" s="202"/>
      <c r="M224" s="203"/>
      <c r="N224" s="204"/>
      <c r="O224" s="204"/>
      <c r="P224" s="204"/>
      <c r="Q224" s="204"/>
      <c r="R224" s="204"/>
      <c r="S224" s="204"/>
      <c r="T224" s="205"/>
      <c r="AT224" s="206" t="s">
        <v>147</v>
      </c>
      <c r="AU224" s="206" t="s">
        <v>85</v>
      </c>
      <c r="AV224" s="13" t="s">
        <v>85</v>
      </c>
      <c r="AW224" s="13" t="s">
        <v>4</v>
      </c>
      <c r="AX224" s="13" t="s">
        <v>83</v>
      </c>
      <c r="AY224" s="206" t="s">
        <v>134</v>
      </c>
    </row>
    <row r="225" spans="1:65" s="12" customFormat="1" ht="22.9" customHeight="1">
      <c r="B225" s="160"/>
      <c r="C225" s="161"/>
      <c r="D225" s="162" t="s">
        <v>74</v>
      </c>
      <c r="E225" s="174" t="s">
        <v>154</v>
      </c>
      <c r="F225" s="174" t="s">
        <v>471</v>
      </c>
      <c r="G225" s="161"/>
      <c r="H225" s="161"/>
      <c r="I225" s="164"/>
      <c r="J225" s="175">
        <f>BK225</f>
        <v>0</v>
      </c>
      <c r="K225" s="161"/>
      <c r="L225" s="166"/>
      <c r="M225" s="167"/>
      <c r="N225" s="168"/>
      <c r="O225" s="168"/>
      <c r="P225" s="169">
        <f>SUM(P226:P251)</f>
        <v>0</v>
      </c>
      <c r="Q225" s="168"/>
      <c r="R225" s="169">
        <f>SUM(R226:R251)</f>
        <v>0.84511605000000001</v>
      </c>
      <c r="S225" s="168"/>
      <c r="T225" s="170">
        <f>SUM(T226:T251)</f>
        <v>0</v>
      </c>
      <c r="AR225" s="171" t="s">
        <v>83</v>
      </c>
      <c r="AT225" s="172" t="s">
        <v>74</v>
      </c>
      <c r="AU225" s="172" t="s">
        <v>83</v>
      </c>
      <c r="AY225" s="171" t="s">
        <v>134</v>
      </c>
      <c r="BK225" s="173">
        <f>SUM(BK226:BK251)</f>
        <v>0</v>
      </c>
    </row>
    <row r="226" spans="1:65" s="2" customFormat="1" ht="16.5" customHeight="1">
      <c r="A226" s="36"/>
      <c r="B226" s="37"/>
      <c r="C226" s="176" t="s">
        <v>486</v>
      </c>
      <c r="D226" s="176" t="s">
        <v>136</v>
      </c>
      <c r="E226" s="177" t="s">
        <v>487</v>
      </c>
      <c r="F226" s="178" t="s">
        <v>488</v>
      </c>
      <c r="G226" s="179" t="s">
        <v>157</v>
      </c>
      <c r="H226" s="180">
        <v>2.8530000000000002</v>
      </c>
      <c r="I226" s="181"/>
      <c r="J226" s="182">
        <f>ROUND(I226*H226,2)</f>
        <v>0</v>
      </c>
      <c r="K226" s="178" t="s">
        <v>140</v>
      </c>
      <c r="L226" s="41"/>
      <c r="M226" s="183" t="s">
        <v>19</v>
      </c>
      <c r="N226" s="184" t="s">
        <v>46</v>
      </c>
      <c r="O226" s="66"/>
      <c r="P226" s="185">
        <f>O226*H226</f>
        <v>0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87" t="s">
        <v>141</v>
      </c>
      <c r="AT226" s="187" t="s">
        <v>136</v>
      </c>
      <c r="AU226" s="187" t="s">
        <v>85</v>
      </c>
      <c r="AY226" s="19" t="s">
        <v>134</v>
      </c>
      <c r="BE226" s="188">
        <f>IF(N226="základní",J226,0)</f>
        <v>0</v>
      </c>
      <c r="BF226" s="188">
        <f>IF(N226="snížená",J226,0)</f>
        <v>0</v>
      </c>
      <c r="BG226" s="188">
        <f>IF(N226="zákl. přenesená",J226,0)</f>
        <v>0</v>
      </c>
      <c r="BH226" s="188">
        <f>IF(N226="sníž. přenesená",J226,0)</f>
        <v>0</v>
      </c>
      <c r="BI226" s="188">
        <f>IF(N226="nulová",J226,0)</f>
        <v>0</v>
      </c>
      <c r="BJ226" s="19" t="s">
        <v>83</v>
      </c>
      <c r="BK226" s="188">
        <f>ROUND(I226*H226,2)</f>
        <v>0</v>
      </c>
      <c r="BL226" s="19" t="s">
        <v>141</v>
      </c>
      <c r="BM226" s="187" t="s">
        <v>908</v>
      </c>
    </row>
    <row r="227" spans="1:65" s="2" customFormat="1" ht="19.5">
      <c r="A227" s="36"/>
      <c r="B227" s="37"/>
      <c r="C227" s="38"/>
      <c r="D227" s="189" t="s">
        <v>143</v>
      </c>
      <c r="E227" s="38"/>
      <c r="F227" s="190" t="s">
        <v>490</v>
      </c>
      <c r="G227" s="38"/>
      <c r="H227" s="38"/>
      <c r="I227" s="191"/>
      <c r="J227" s="38"/>
      <c r="K227" s="38"/>
      <c r="L227" s="41"/>
      <c r="M227" s="192"/>
      <c r="N227" s="193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143</v>
      </c>
      <c r="AU227" s="19" t="s">
        <v>85</v>
      </c>
    </row>
    <row r="228" spans="1:65" s="2" customFormat="1">
      <c r="A228" s="36"/>
      <c r="B228" s="37"/>
      <c r="C228" s="38"/>
      <c r="D228" s="194" t="s">
        <v>145</v>
      </c>
      <c r="E228" s="38"/>
      <c r="F228" s="195" t="s">
        <v>491</v>
      </c>
      <c r="G228" s="38"/>
      <c r="H228" s="38"/>
      <c r="I228" s="191"/>
      <c r="J228" s="38"/>
      <c r="K228" s="38"/>
      <c r="L228" s="41"/>
      <c r="M228" s="192"/>
      <c r="N228" s="193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145</v>
      </c>
      <c r="AU228" s="19" t="s">
        <v>85</v>
      </c>
    </row>
    <row r="229" spans="1:65" s="14" customFormat="1">
      <c r="B229" s="207"/>
      <c r="C229" s="208"/>
      <c r="D229" s="189" t="s">
        <v>147</v>
      </c>
      <c r="E229" s="209" t="s">
        <v>19</v>
      </c>
      <c r="F229" s="210" t="s">
        <v>797</v>
      </c>
      <c r="G229" s="208"/>
      <c r="H229" s="209" t="s">
        <v>19</v>
      </c>
      <c r="I229" s="211"/>
      <c r="J229" s="208"/>
      <c r="K229" s="208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147</v>
      </c>
      <c r="AU229" s="216" t="s">
        <v>85</v>
      </c>
      <c r="AV229" s="14" t="s">
        <v>83</v>
      </c>
      <c r="AW229" s="14" t="s">
        <v>34</v>
      </c>
      <c r="AX229" s="14" t="s">
        <v>75</v>
      </c>
      <c r="AY229" s="216" t="s">
        <v>134</v>
      </c>
    </row>
    <row r="230" spans="1:65" s="14" customFormat="1">
      <c r="B230" s="207"/>
      <c r="C230" s="208"/>
      <c r="D230" s="189" t="s">
        <v>147</v>
      </c>
      <c r="E230" s="209" t="s">
        <v>19</v>
      </c>
      <c r="F230" s="210" t="s">
        <v>909</v>
      </c>
      <c r="G230" s="208"/>
      <c r="H230" s="209" t="s">
        <v>19</v>
      </c>
      <c r="I230" s="211"/>
      <c r="J230" s="208"/>
      <c r="K230" s="208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147</v>
      </c>
      <c r="AU230" s="216" t="s">
        <v>85</v>
      </c>
      <c r="AV230" s="14" t="s">
        <v>83</v>
      </c>
      <c r="AW230" s="14" t="s">
        <v>34</v>
      </c>
      <c r="AX230" s="14" t="s">
        <v>75</v>
      </c>
      <c r="AY230" s="216" t="s">
        <v>134</v>
      </c>
    </row>
    <row r="231" spans="1:65" s="13" customFormat="1">
      <c r="B231" s="196"/>
      <c r="C231" s="197"/>
      <c r="D231" s="189" t="s">
        <v>147</v>
      </c>
      <c r="E231" s="198" t="s">
        <v>19</v>
      </c>
      <c r="F231" s="199" t="s">
        <v>910</v>
      </c>
      <c r="G231" s="197"/>
      <c r="H231" s="200">
        <v>2.8530000000000002</v>
      </c>
      <c r="I231" s="201"/>
      <c r="J231" s="197"/>
      <c r="K231" s="197"/>
      <c r="L231" s="202"/>
      <c r="M231" s="203"/>
      <c r="N231" s="204"/>
      <c r="O231" s="204"/>
      <c r="P231" s="204"/>
      <c r="Q231" s="204"/>
      <c r="R231" s="204"/>
      <c r="S231" s="204"/>
      <c r="T231" s="205"/>
      <c r="AT231" s="206" t="s">
        <v>147</v>
      </c>
      <c r="AU231" s="206" t="s">
        <v>85</v>
      </c>
      <c r="AV231" s="13" t="s">
        <v>85</v>
      </c>
      <c r="AW231" s="13" t="s">
        <v>34</v>
      </c>
      <c r="AX231" s="13" t="s">
        <v>83</v>
      </c>
      <c r="AY231" s="206" t="s">
        <v>134</v>
      </c>
    </row>
    <row r="232" spans="1:65" s="2" customFormat="1" ht="16.5" customHeight="1">
      <c r="A232" s="36"/>
      <c r="B232" s="37"/>
      <c r="C232" s="176" t="s">
        <v>498</v>
      </c>
      <c r="D232" s="176" t="s">
        <v>136</v>
      </c>
      <c r="E232" s="177" t="s">
        <v>499</v>
      </c>
      <c r="F232" s="178" t="s">
        <v>500</v>
      </c>
      <c r="G232" s="179" t="s">
        <v>139</v>
      </c>
      <c r="H232" s="180">
        <v>19.023</v>
      </c>
      <c r="I232" s="181"/>
      <c r="J232" s="182">
        <f>ROUND(I232*H232,2)</f>
        <v>0</v>
      </c>
      <c r="K232" s="178" t="s">
        <v>140</v>
      </c>
      <c r="L232" s="41"/>
      <c r="M232" s="183" t="s">
        <v>19</v>
      </c>
      <c r="N232" s="184" t="s">
        <v>46</v>
      </c>
      <c r="O232" s="66"/>
      <c r="P232" s="185">
        <f>O232*H232</f>
        <v>0</v>
      </c>
      <c r="Q232" s="185">
        <v>8.6499999999999997E-3</v>
      </c>
      <c r="R232" s="185">
        <f>Q232*H232</f>
        <v>0.16454895</v>
      </c>
      <c r="S232" s="185">
        <v>0</v>
      </c>
      <c r="T232" s="18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7" t="s">
        <v>141</v>
      </c>
      <c r="AT232" s="187" t="s">
        <v>136</v>
      </c>
      <c r="AU232" s="187" t="s">
        <v>85</v>
      </c>
      <c r="AY232" s="19" t="s">
        <v>134</v>
      </c>
      <c r="BE232" s="188">
        <f>IF(N232="základní",J232,0)</f>
        <v>0</v>
      </c>
      <c r="BF232" s="188">
        <f>IF(N232="snížená",J232,0)</f>
        <v>0</v>
      </c>
      <c r="BG232" s="188">
        <f>IF(N232="zákl. přenesená",J232,0)</f>
        <v>0</v>
      </c>
      <c r="BH232" s="188">
        <f>IF(N232="sníž. přenesená",J232,0)</f>
        <v>0</v>
      </c>
      <c r="BI232" s="188">
        <f>IF(N232="nulová",J232,0)</f>
        <v>0</v>
      </c>
      <c r="BJ232" s="19" t="s">
        <v>83</v>
      </c>
      <c r="BK232" s="188">
        <f>ROUND(I232*H232,2)</f>
        <v>0</v>
      </c>
      <c r="BL232" s="19" t="s">
        <v>141</v>
      </c>
      <c r="BM232" s="187" t="s">
        <v>911</v>
      </c>
    </row>
    <row r="233" spans="1:65" s="2" customFormat="1" ht="29.25">
      <c r="A233" s="36"/>
      <c r="B233" s="37"/>
      <c r="C233" s="38"/>
      <c r="D233" s="189" t="s">
        <v>143</v>
      </c>
      <c r="E233" s="38"/>
      <c r="F233" s="190" t="s">
        <v>502</v>
      </c>
      <c r="G233" s="38"/>
      <c r="H233" s="38"/>
      <c r="I233" s="191"/>
      <c r="J233" s="38"/>
      <c r="K233" s="38"/>
      <c r="L233" s="41"/>
      <c r="M233" s="192"/>
      <c r="N233" s="193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143</v>
      </c>
      <c r="AU233" s="19" t="s">
        <v>85</v>
      </c>
    </row>
    <row r="234" spans="1:65" s="2" customFormat="1">
      <c r="A234" s="36"/>
      <c r="B234" s="37"/>
      <c r="C234" s="38"/>
      <c r="D234" s="194" t="s">
        <v>145</v>
      </c>
      <c r="E234" s="38"/>
      <c r="F234" s="195" t="s">
        <v>503</v>
      </c>
      <c r="G234" s="38"/>
      <c r="H234" s="38"/>
      <c r="I234" s="191"/>
      <c r="J234" s="38"/>
      <c r="K234" s="38"/>
      <c r="L234" s="41"/>
      <c r="M234" s="192"/>
      <c r="N234" s="193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145</v>
      </c>
      <c r="AU234" s="19" t="s">
        <v>85</v>
      </c>
    </row>
    <row r="235" spans="1:65" s="14" customFormat="1">
      <c r="B235" s="207"/>
      <c r="C235" s="208"/>
      <c r="D235" s="189" t="s">
        <v>147</v>
      </c>
      <c r="E235" s="209" t="s">
        <v>19</v>
      </c>
      <c r="F235" s="210" t="s">
        <v>797</v>
      </c>
      <c r="G235" s="208"/>
      <c r="H235" s="209" t="s">
        <v>19</v>
      </c>
      <c r="I235" s="211"/>
      <c r="J235" s="208"/>
      <c r="K235" s="208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147</v>
      </c>
      <c r="AU235" s="216" t="s">
        <v>85</v>
      </c>
      <c r="AV235" s="14" t="s">
        <v>83</v>
      </c>
      <c r="AW235" s="14" t="s">
        <v>34</v>
      </c>
      <c r="AX235" s="14" t="s">
        <v>75</v>
      </c>
      <c r="AY235" s="216" t="s">
        <v>134</v>
      </c>
    </row>
    <row r="236" spans="1:65" s="14" customFormat="1">
      <c r="B236" s="207"/>
      <c r="C236" s="208"/>
      <c r="D236" s="189" t="s">
        <v>147</v>
      </c>
      <c r="E236" s="209" t="s">
        <v>19</v>
      </c>
      <c r="F236" s="210" t="s">
        <v>909</v>
      </c>
      <c r="G236" s="208"/>
      <c r="H236" s="209" t="s">
        <v>19</v>
      </c>
      <c r="I236" s="211"/>
      <c r="J236" s="208"/>
      <c r="K236" s="208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147</v>
      </c>
      <c r="AU236" s="216" t="s">
        <v>85</v>
      </c>
      <c r="AV236" s="14" t="s">
        <v>83</v>
      </c>
      <c r="AW236" s="14" t="s">
        <v>34</v>
      </c>
      <c r="AX236" s="14" t="s">
        <v>75</v>
      </c>
      <c r="AY236" s="216" t="s">
        <v>134</v>
      </c>
    </row>
    <row r="237" spans="1:65" s="13" customFormat="1">
      <c r="B237" s="196"/>
      <c r="C237" s="197"/>
      <c r="D237" s="189" t="s">
        <v>147</v>
      </c>
      <c r="E237" s="198" t="s">
        <v>19</v>
      </c>
      <c r="F237" s="199" t="s">
        <v>912</v>
      </c>
      <c r="G237" s="197"/>
      <c r="H237" s="200">
        <v>19.023</v>
      </c>
      <c r="I237" s="201"/>
      <c r="J237" s="197"/>
      <c r="K237" s="197"/>
      <c r="L237" s="202"/>
      <c r="M237" s="203"/>
      <c r="N237" s="204"/>
      <c r="O237" s="204"/>
      <c r="P237" s="204"/>
      <c r="Q237" s="204"/>
      <c r="R237" s="204"/>
      <c r="S237" s="204"/>
      <c r="T237" s="205"/>
      <c r="AT237" s="206" t="s">
        <v>147</v>
      </c>
      <c r="AU237" s="206" t="s">
        <v>85</v>
      </c>
      <c r="AV237" s="13" t="s">
        <v>85</v>
      </c>
      <c r="AW237" s="13" t="s">
        <v>34</v>
      </c>
      <c r="AX237" s="13" t="s">
        <v>83</v>
      </c>
      <c r="AY237" s="206" t="s">
        <v>134</v>
      </c>
    </row>
    <row r="238" spans="1:65" s="2" customFormat="1" ht="16.5" customHeight="1">
      <c r="A238" s="36"/>
      <c r="B238" s="37"/>
      <c r="C238" s="176" t="s">
        <v>505</v>
      </c>
      <c r="D238" s="176" t="s">
        <v>136</v>
      </c>
      <c r="E238" s="177" t="s">
        <v>506</v>
      </c>
      <c r="F238" s="178" t="s">
        <v>507</v>
      </c>
      <c r="G238" s="179" t="s">
        <v>139</v>
      </c>
      <c r="H238" s="180">
        <v>19.023</v>
      </c>
      <c r="I238" s="181"/>
      <c r="J238" s="182">
        <f>ROUND(I238*H238,2)</f>
        <v>0</v>
      </c>
      <c r="K238" s="178" t="s">
        <v>140</v>
      </c>
      <c r="L238" s="41"/>
      <c r="M238" s="183" t="s">
        <v>19</v>
      </c>
      <c r="N238" s="184" t="s">
        <v>46</v>
      </c>
      <c r="O238" s="66"/>
      <c r="P238" s="185">
        <f>O238*H238</f>
        <v>0</v>
      </c>
      <c r="Q238" s="185">
        <v>0</v>
      </c>
      <c r="R238" s="185">
        <f>Q238*H238</f>
        <v>0</v>
      </c>
      <c r="S238" s="185">
        <v>0</v>
      </c>
      <c r="T238" s="18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7" t="s">
        <v>141</v>
      </c>
      <c r="AT238" s="187" t="s">
        <v>136</v>
      </c>
      <c r="AU238" s="187" t="s">
        <v>85</v>
      </c>
      <c r="AY238" s="19" t="s">
        <v>134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19" t="s">
        <v>83</v>
      </c>
      <c r="BK238" s="188">
        <f>ROUND(I238*H238,2)</f>
        <v>0</v>
      </c>
      <c r="BL238" s="19" t="s">
        <v>141</v>
      </c>
      <c r="BM238" s="187" t="s">
        <v>913</v>
      </c>
    </row>
    <row r="239" spans="1:65" s="2" customFormat="1" ht="29.25">
      <c r="A239" s="36"/>
      <c r="B239" s="37"/>
      <c r="C239" s="38"/>
      <c r="D239" s="189" t="s">
        <v>143</v>
      </c>
      <c r="E239" s="38"/>
      <c r="F239" s="190" t="s">
        <v>509</v>
      </c>
      <c r="G239" s="38"/>
      <c r="H239" s="38"/>
      <c r="I239" s="191"/>
      <c r="J239" s="38"/>
      <c r="K239" s="38"/>
      <c r="L239" s="41"/>
      <c r="M239" s="192"/>
      <c r="N239" s="193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143</v>
      </c>
      <c r="AU239" s="19" t="s">
        <v>85</v>
      </c>
    </row>
    <row r="240" spans="1:65" s="2" customFormat="1">
      <c r="A240" s="36"/>
      <c r="B240" s="37"/>
      <c r="C240" s="38"/>
      <c r="D240" s="194" t="s">
        <v>145</v>
      </c>
      <c r="E240" s="38"/>
      <c r="F240" s="195" t="s">
        <v>510</v>
      </c>
      <c r="G240" s="38"/>
      <c r="H240" s="38"/>
      <c r="I240" s="191"/>
      <c r="J240" s="38"/>
      <c r="K240" s="38"/>
      <c r="L240" s="41"/>
      <c r="M240" s="192"/>
      <c r="N240" s="193"/>
      <c r="O240" s="66"/>
      <c r="P240" s="66"/>
      <c r="Q240" s="66"/>
      <c r="R240" s="66"/>
      <c r="S240" s="66"/>
      <c r="T240" s="67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9" t="s">
        <v>145</v>
      </c>
      <c r="AU240" s="19" t="s">
        <v>85</v>
      </c>
    </row>
    <row r="241" spans="1:65" s="2" customFormat="1" ht="16.5" customHeight="1">
      <c r="A241" s="36"/>
      <c r="B241" s="37"/>
      <c r="C241" s="176" t="s">
        <v>511</v>
      </c>
      <c r="D241" s="176" t="s">
        <v>136</v>
      </c>
      <c r="E241" s="177" t="s">
        <v>914</v>
      </c>
      <c r="F241" s="178" t="s">
        <v>915</v>
      </c>
      <c r="G241" s="179" t="s">
        <v>196</v>
      </c>
      <c r="H241" s="180">
        <v>0.16200000000000001</v>
      </c>
      <c r="I241" s="181"/>
      <c r="J241" s="182">
        <f>ROUND(I241*H241,2)</f>
        <v>0</v>
      </c>
      <c r="K241" s="178" t="s">
        <v>140</v>
      </c>
      <c r="L241" s="41"/>
      <c r="M241" s="183" t="s">
        <v>19</v>
      </c>
      <c r="N241" s="184" t="s">
        <v>46</v>
      </c>
      <c r="O241" s="66"/>
      <c r="P241" s="185">
        <f>O241*H241</f>
        <v>0</v>
      </c>
      <c r="Q241" s="185">
        <v>1.03955</v>
      </c>
      <c r="R241" s="185">
        <f>Q241*H241</f>
        <v>0.1684071</v>
      </c>
      <c r="S241" s="185">
        <v>0</v>
      </c>
      <c r="T241" s="186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7" t="s">
        <v>141</v>
      </c>
      <c r="AT241" s="187" t="s">
        <v>136</v>
      </c>
      <c r="AU241" s="187" t="s">
        <v>85</v>
      </c>
      <c r="AY241" s="19" t="s">
        <v>134</v>
      </c>
      <c r="BE241" s="188">
        <f>IF(N241="základní",J241,0)</f>
        <v>0</v>
      </c>
      <c r="BF241" s="188">
        <f>IF(N241="snížená",J241,0)</f>
        <v>0</v>
      </c>
      <c r="BG241" s="188">
        <f>IF(N241="zákl. přenesená",J241,0)</f>
        <v>0</v>
      </c>
      <c r="BH241" s="188">
        <f>IF(N241="sníž. přenesená",J241,0)</f>
        <v>0</v>
      </c>
      <c r="BI241" s="188">
        <f>IF(N241="nulová",J241,0)</f>
        <v>0</v>
      </c>
      <c r="BJ241" s="19" t="s">
        <v>83</v>
      </c>
      <c r="BK241" s="188">
        <f>ROUND(I241*H241,2)</f>
        <v>0</v>
      </c>
      <c r="BL241" s="19" t="s">
        <v>141</v>
      </c>
      <c r="BM241" s="187" t="s">
        <v>916</v>
      </c>
    </row>
    <row r="242" spans="1:65" s="2" customFormat="1" ht="29.25">
      <c r="A242" s="36"/>
      <c r="B242" s="37"/>
      <c r="C242" s="38"/>
      <c r="D242" s="189" t="s">
        <v>143</v>
      </c>
      <c r="E242" s="38"/>
      <c r="F242" s="190" t="s">
        <v>917</v>
      </c>
      <c r="G242" s="38"/>
      <c r="H242" s="38"/>
      <c r="I242" s="191"/>
      <c r="J242" s="38"/>
      <c r="K242" s="38"/>
      <c r="L242" s="41"/>
      <c r="M242" s="192"/>
      <c r="N242" s="193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143</v>
      </c>
      <c r="AU242" s="19" t="s">
        <v>85</v>
      </c>
    </row>
    <row r="243" spans="1:65" s="2" customFormat="1">
      <c r="A243" s="36"/>
      <c r="B243" s="37"/>
      <c r="C243" s="38"/>
      <c r="D243" s="194" t="s">
        <v>145</v>
      </c>
      <c r="E243" s="38"/>
      <c r="F243" s="195" t="s">
        <v>918</v>
      </c>
      <c r="G243" s="38"/>
      <c r="H243" s="38"/>
      <c r="I243" s="191"/>
      <c r="J243" s="38"/>
      <c r="K243" s="38"/>
      <c r="L243" s="41"/>
      <c r="M243" s="192"/>
      <c r="N243" s="193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145</v>
      </c>
      <c r="AU243" s="19" t="s">
        <v>85</v>
      </c>
    </row>
    <row r="244" spans="1:65" s="13" customFormat="1">
      <c r="B244" s="196"/>
      <c r="C244" s="197"/>
      <c r="D244" s="189" t="s">
        <v>147</v>
      </c>
      <c r="E244" s="198" t="s">
        <v>19</v>
      </c>
      <c r="F244" s="199" t="s">
        <v>919</v>
      </c>
      <c r="G244" s="197"/>
      <c r="H244" s="200">
        <v>0.16200000000000001</v>
      </c>
      <c r="I244" s="201"/>
      <c r="J244" s="197"/>
      <c r="K244" s="197"/>
      <c r="L244" s="202"/>
      <c r="M244" s="203"/>
      <c r="N244" s="204"/>
      <c r="O244" s="204"/>
      <c r="P244" s="204"/>
      <c r="Q244" s="204"/>
      <c r="R244" s="204"/>
      <c r="S244" s="204"/>
      <c r="T244" s="205"/>
      <c r="AT244" s="206" t="s">
        <v>147</v>
      </c>
      <c r="AU244" s="206" t="s">
        <v>85</v>
      </c>
      <c r="AV244" s="13" t="s">
        <v>85</v>
      </c>
      <c r="AW244" s="13" t="s">
        <v>34</v>
      </c>
      <c r="AX244" s="13" t="s">
        <v>83</v>
      </c>
      <c r="AY244" s="206" t="s">
        <v>134</v>
      </c>
    </row>
    <row r="245" spans="1:65" s="2" customFormat="1" ht="16.5" customHeight="1">
      <c r="A245" s="36"/>
      <c r="B245" s="37"/>
      <c r="C245" s="176" t="s">
        <v>520</v>
      </c>
      <c r="D245" s="176" t="s">
        <v>136</v>
      </c>
      <c r="E245" s="177" t="s">
        <v>920</v>
      </c>
      <c r="F245" s="178" t="s">
        <v>921</v>
      </c>
      <c r="G245" s="179" t="s">
        <v>541</v>
      </c>
      <c r="H245" s="180">
        <v>3</v>
      </c>
      <c r="I245" s="181"/>
      <c r="J245" s="182">
        <f>ROUND(I245*H245,2)</f>
        <v>0</v>
      </c>
      <c r="K245" s="178" t="s">
        <v>140</v>
      </c>
      <c r="L245" s="41"/>
      <c r="M245" s="183" t="s">
        <v>19</v>
      </c>
      <c r="N245" s="184" t="s">
        <v>46</v>
      </c>
      <c r="O245" s="66"/>
      <c r="P245" s="185">
        <f>O245*H245</f>
        <v>0</v>
      </c>
      <c r="Q245" s="185">
        <v>0.17016000000000001</v>
      </c>
      <c r="R245" s="185">
        <f>Q245*H245</f>
        <v>0.51048000000000004</v>
      </c>
      <c r="S245" s="185">
        <v>0</v>
      </c>
      <c r="T245" s="186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7" t="s">
        <v>141</v>
      </c>
      <c r="AT245" s="187" t="s">
        <v>136</v>
      </c>
      <c r="AU245" s="187" t="s">
        <v>85</v>
      </c>
      <c r="AY245" s="19" t="s">
        <v>134</v>
      </c>
      <c r="BE245" s="188">
        <f>IF(N245="základní",J245,0)</f>
        <v>0</v>
      </c>
      <c r="BF245" s="188">
        <f>IF(N245="snížená",J245,0)</f>
        <v>0</v>
      </c>
      <c r="BG245" s="188">
        <f>IF(N245="zákl. přenesená",J245,0)</f>
        <v>0</v>
      </c>
      <c r="BH245" s="188">
        <f>IF(N245="sníž. přenesená",J245,0)</f>
        <v>0</v>
      </c>
      <c r="BI245" s="188">
        <f>IF(N245="nulová",J245,0)</f>
        <v>0</v>
      </c>
      <c r="BJ245" s="19" t="s">
        <v>83</v>
      </c>
      <c r="BK245" s="188">
        <f>ROUND(I245*H245,2)</f>
        <v>0</v>
      </c>
      <c r="BL245" s="19" t="s">
        <v>141</v>
      </c>
      <c r="BM245" s="187" t="s">
        <v>922</v>
      </c>
    </row>
    <row r="246" spans="1:65" s="2" customFormat="1">
      <c r="A246" s="36"/>
      <c r="B246" s="37"/>
      <c r="C246" s="38"/>
      <c r="D246" s="189" t="s">
        <v>143</v>
      </c>
      <c r="E246" s="38"/>
      <c r="F246" s="190" t="s">
        <v>923</v>
      </c>
      <c r="G246" s="38"/>
      <c r="H246" s="38"/>
      <c r="I246" s="191"/>
      <c r="J246" s="38"/>
      <c r="K246" s="38"/>
      <c r="L246" s="41"/>
      <c r="M246" s="192"/>
      <c r="N246" s="193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143</v>
      </c>
      <c r="AU246" s="19" t="s">
        <v>85</v>
      </c>
    </row>
    <row r="247" spans="1:65" s="2" customFormat="1">
      <c r="A247" s="36"/>
      <c r="B247" s="37"/>
      <c r="C247" s="38"/>
      <c r="D247" s="194" t="s">
        <v>145</v>
      </c>
      <c r="E247" s="38"/>
      <c r="F247" s="195" t="s">
        <v>924</v>
      </c>
      <c r="G247" s="38"/>
      <c r="H247" s="38"/>
      <c r="I247" s="191"/>
      <c r="J247" s="38"/>
      <c r="K247" s="38"/>
      <c r="L247" s="41"/>
      <c r="M247" s="192"/>
      <c r="N247" s="193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145</v>
      </c>
      <c r="AU247" s="19" t="s">
        <v>85</v>
      </c>
    </row>
    <row r="248" spans="1:65" s="13" customFormat="1">
      <c r="B248" s="196"/>
      <c r="C248" s="197"/>
      <c r="D248" s="189" t="s">
        <v>147</v>
      </c>
      <c r="E248" s="198" t="s">
        <v>19</v>
      </c>
      <c r="F248" s="199" t="s">
        <v>925</v>
      </c>
      <c r="G248" s="197"/>
      <c r="H248" s="200">
        <v>3</v>
      </c>
      <c r="I248" s="201"/>
      <c r="J248" s="197"/>
      <c r="K248" s="197"/>
      <c r="L248" s="202"/>
      <c r="M248" s="203"/>
      <c r="N248" s="204"/>
      <c r="O248" s="204"/>
      <c r="P248" s="204"/>
      <c r="Q248" s="204"/>
      <c r="R248" s="204"/>
      <c r="S248" s="204"/>
      <c r="T248" s="205"/>
      <c r="AT248" s="206" t="s">
        <v>147</v>
      </c>
      <c r="AU248" s="206" t="s">
        <v>85</v>
      </c>
      <c r="AV248" s="13" t="s">
        <v>85</v>
      </c>
      <c r="AW248" s="13" t="s">
        <v>34</v>
      </c>
      <c r="AX248" s="13" t="s">
        <v>83</v>
      </c>
      <c r="AY248" s="206" t="s">
        <v>134</v>
      </c>
    </row>
    <row r="249" spans="1:65" s="2" customFormat="1" ht="16.5" customHeight="1">
      <c r="A249" s="36"/>
      <c r="B249" s="37"/>
      <c r="C249" s="176" t="s">
        <v>527</v>
      </c>
      <c r="D249" s="176" t="s">
        <v>136</v>
      </c>
      <c r="E249" s="177" t="s">
        <v>926</v>
      </c>
      <c r="F249" s="178" t="s">
        <v>927</v>
      </c>
      <c r="G249" s="179" t="s">
        <v>541</v>
      </c>
      <c r="H249" s="180">
        <v>3</v>
      </c>
      <c r="I249" s="181"/>
      <c r="J249" s="182">
        <f>ROUND(I249*H249,2)</f>
        <v>0</v>
      </c>
      <c r="K249" s="178" t="s">
        <v>140</v>
      </c>
      <c r="L249" s="41"/>
      <c r="M249" s="183" t="s">
        <v>19</v>
      </c>
      <c r="N249" s="184" t="s">
        <v>46</v>
      </c>
      <c r="O249" s="66"/>
      <c r="P249" s="185">
        <f>O249*H249</f>
        <v>0</v>
      </c>
      <c r="Q249" s="185">
        <v>5.5999999999999995E-4</v>
      </c>
      <c r="R249" s="185">
        <f>Q249*H249</f>
        <v>1.6799999999999999E-3</v>
      </c>
      <c r="S249" s="185">
        <v>0</v>
      </c>
      <c r="T249" s="186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7" t="s">
        <v>141</v>
      </c>
      <c r="AT249" s="187" t="s">
        <v>136</v>
      </c>
      <c r="AU249" s="187" t="s">
        <v>85</v>
      </c>
      <c r="AY249" s="19" t="s">
        <v>134</v>
      </c>
      <c r="BE249" s="188">
        <f>IF(N249="základní",J249,0)</f>
        <v>0</v>
      </c>
      <c r="BF249" s="188">
        <f>IF(N249="snížená",J249,0)</f>
        <v>0</v>
      </c>
      <c r="BG249" s="188">
        <f>IF(N249="zákl. přenesená",J249,0)</f>
        <v>0</v>
      </c>
      <c r="BH249" s="188">
        <f>IF(N249="sníž. přenesená",J249,0)</f>
        <v>0</v>
      </c>
      <c r="BI249" s="188">
        <f>IF(N249="nulová",J249,0)</f>
        <v>0</v>
      </c>
      <c r="BJ249" s="19" t="s">
        <v>83</v>
      </c>
      <c r="BK249" s="188">
        <f>ROUND(I249*H249,2)</f>
        <v>0</v>
      </c>
      <c r="BL249" s="19" t="s">
        <v>141</v>
      </c>
      <c r="BM249" s="187" t="s">
        <v>928</v>
      </c>
    </row>
    <row r="250" spans="1:65" s="2" customFormat="1">
      <c r="A250" s="36"/>
      <c r="B250" s="37"/>
      <c r="C250" s="38"/>
      <c r="D250" s="189" t="s">
        <v>143</v>
      </c>
      <c r="E250" s="38"/>
      <c r="F250" s="190" t="s">
        <v>929</v>
      </c>
      <c r="G250" s="38"/>
      <c r="H250" s="38"/>
      <c r="I250" s="191"/>
      <c r="J250" s="38"/>
      <c r="K250" s="38"/>
      <c r="L250" s="41"/>
      <c r="M250" s="192"/>
      <c r="N250" s="193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143</v>
      </c>
      <c r="AU250" s="19" t="s">
        <v>85</v>
      </c>
    </row>
    <row r="251" spans="1:65" s="2" customFormat="1">
      <c r="A251" s="36"/>
      <c r="B251" s="37"/>
      <c r="C251" s="38"/>
      <c r="D251" s="194" t="s">
        <v>145</v>
      </c>
      <c r="E251" s="38"/>
      <c r="F251" s="195" t="s">
        <v>930</v>
      </c>
      <c r="G251" s="38"/>
      <c r="H251" s="38"/>
      <c r="I251" s="191"/>
      <c r="J251" s="38"/>
      <c r="K251" s="38"/>
      <c r="L251" s="41"/>
      <c r="M251" s="192"/>
      <c r="N251" s="193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145</v>
      </c>
      <c r="AU251" s="19" t="s">
        <v>85</v>
      </c>
    </row>
    <row r="252" spans="1:65" s="12" customFormat="1" ht="22.9" customHeight="1">
      <c r="B252" s="160"/>
      <c r="C252" s="161"/>
      <c r="D252" s="162" t="s">
        <v>74</v>
      </c>
      <c r="E252" s="174" t="s">
        <v>141</v>
      </c>
      <c r="F252" s="174" t="s">
        <v>519</v>
      </c>
      <c r="G252" s="161"/>
      <c r="H252" s="161"/>
      <c r="I252" s="164"/>
      <c r="J252" s="175">
        <f>BK252</f>
        <v>0</v>
      </c>
      <c r="K252" s="161"/>
      <c r="L252" s="166"/>
      <c r="M252" s="167"/>
      <c r="N252" s="168"/>
      <c r="O252" s="168"/>
      <c r="P252" s="169">
        <f>SUM(P253:P280)</f>
        <v>0</v>
      </c>
      <c r="Q252" s="168"/>
      <c r="R252" s="169">
        <f>SUM(R253:R280)</f>
        <v>29.1100086</v>
      </c>
      <c r="S252" s="168"/>
      <c r="T252" s="170">
        <f>SUM(T253:T280)</f>
        <v>0</v>
      </c>
      <c r="AR252" s="171" t="s">
        <v>83</v>
      </c>
      <c r="AT252" s="172" t="s">
        <v>74</v>
      </c>
      <c r="AU252" s="172" t="s">
        <v>83</v>
      </c>
      <c r="AY252" s="171" t="s">
        <v>134</v>
      </c>
      <c r="BK252" s="173">
        <f>SUM(BK253:BK280)</f>
        <v>0</v>
      </c>
    </row>
    <row r="253" spans="1:65" s="2" customFormat="1" ht="16.5" customHeight="1">
      <c r="A253" s="36"/>
      <c r="B253" s="37"/>
      <c r="C253" s="176" t="s">
        <v>533</v>
      </c>
      <c r="D253" s="176" t="s">
        <v>136</v>
      </c>
      <c r="E253" s="177" t="s">
        <v>931</v>
      </c>
      <c r="F253" s="178" t="s">
        <v>932</v>
      </c>
      <c r="G253" s="179" t="s">
        <v>139</v>
      </c>
      <c r="H253" s="180">
        <v>4.5</v>
      </c>
      <c r="I253" s="181"/>
      <c r="J253" s="182">
        <f>ROUND(I253*H253,2)</f>
        <v>0</v>
      </c>
      <c r="K253" s="178" t="s">
        <v>140</v>
      </c>
      <c r="L253" s="41"/>
      <c r="M253" s="183" t="s">
        <v>19</v>
      </c>
      <c r="N253" s="184" t="s">
        <v>46</v>
      </c>
      <c r="O253" s="66"/>
      <c r="P253" s="185">
        <f>O253*H253</f>
        <v>0</v>
      </c>
      <c r="Q253" s="185">
        <v>3.1870000000000002E-2</v>
      </c>
      <c r="R253" s="185">
        <f>Q253*H253</f>
        <v>0.14341500000000001</v>
      </c>
      <c r="S253" s="185">
        <v>0</v>
      </c>
      <c r="T253" s="186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7" t="s">
        <v>141</v>
      </c>
      <c r="AT253" s="187" t="s">
        <v>136</v>
      </c>
      <c r="AU253" s="187" t="s">
        <v>85</v>
      </c>
      <c r="AY253" s="19" t="s">
        <v>134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19" t="s">
        <v>83</v>
      </c>
      <c r="BK253" s="188">
        <f>ROUND(I253*H253,2)</f>
        <v>0</v>
      </c>
      <c r="BL253" s="19" t="s">
        <v>141</v>
      </c>
      <c r="BM253" s="187" t="s">
        <v>933</v>
      </c>
    </row>
    <row r="254" spans="1:65" s="2" customFormat="1">
      <c r="A254" s="36"/>
      <c r="B254" s="37"/>
      <c r="C254" s="38"/>
      <c r="D254" s="189" t="s">
        <v>143</v>
      </c>
      <c r="E254" s="38"/>
      <c r="F254" s="190" t="s">
        <v>934</v>
      </c>
      <c r="G254" s="38"/>
      <c r="H254" s="38"/>
      <c r="I254" s="191"/>
      <c r="J254" s="38"/>
      <c r="K254" s="38"/>
      <c r="L254" s="41"/>
      <c r="M254" s="192"/>
      <c r="N254" s="193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143</v>
      </c>
      <c r="AU254" s="19" t="s">
        <v>85</v>
      </c>
    </row>
    <row r="255" spans="1:65" s="2" customFormat="1">
      <c r="A255" s="36"/>
      <c r="B255" s="37"/>
      <c r="C255" s="38"/>
      <c r="D255" s="194" t="s">
        <v>145</v>
      </c>
      <c r="E255" s="38"/>
      <c r="F255" s="195" t="s">
        <v>935</v>
      </c>
      <c r="G255" s="38"/>
      <c r="H255" s="38"/>
      <c r="I255" s="191"/>
      <c r="J255" s="38"/>
      <c r="K255" s="38"/>
      <c r="L255" s="41"/>
      <c r="M255" s="192"/>
      <c r="N255" s="193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145</v>
      </c>
      <c r="AU255" s="19" t="s">
        <v>85</v>
      </c>
    </row>
    <row r="256" spans="1:65" s="13" customFormat="1">
      <c r="B256" s="196"/>
      <c r="C256" s="197"/>
      <c r="D256" s="189" t="s">
        <v>147</v>
      </c>
      <c r="E256" s="198" t="s">
        <v>19</v>
      </c>
      <c r="F256" s="199" t="s">
        <v>936</v>
      </c>
      <c r="G256" s="197"/>
      <c r="H256" s="200">
        <v>4.5</v>
      </c>
      <c r="I256" s="201"/>
      <c r="J256" s="197"/>
      <c r="K256" s="197"/>
      <c r="L256" s="202"/>
      <c r="M256" s="203"/>
      <c r="N256" s="204"/>
      <c r="O256" s="204"/>
      <c r="P256" s="204"/>
      <c r="Q256" s="204"/>
      <c r="R256" s="204"/>
      <c r="S256" s="204"/>
      <c r="T256" s="205"/>
      <c r="AT256" s="206" t="s">
        <v>147</v>
      </c>
      <c r="AU256" s="206" t="s">
        <v>85</v>
      </c>
      <c r="AV256" s="13" t="s">
        <v>85</v>
      </c>
      <c r="AW256" s="13" t="s">
        <v>34</v>
      </c>
      <c r="AX256" s="13" t="s">
        <v>83</v>
      </c>
      <c r="AY256" s="206" t="s">
        <v>134</v>
      </c>
    </row>
    <row r="257" spans="1:65" s="2" customFormat="1" ht="16.5" customHeight="1">
      <c r="A257" s="36"/>
      <c r="B257" s="37"/>
      <c r="C257" s="176" t="s">
        <v>538</v>
      </c>
      <c r="D257" s="176" t="s">
        <v>136</v>
      </c>
      <c r="E257" s="177" t="s">
        <v>937</v>
      </c>
      <c r="F257" s="178" t="s">
        <v>938</v>
      </c>
      <c r="G257" s="179" t="s">
        <v>139</v>
      </c>
      <c r="H257" s="180">
        <v>4.5</v>
      </c>
      <c r="I257" s="181"/>
      <c r="J257" s="182">
        <f>ROUND(I257*H257,2)</f>
        <v>0</v>
      </c>
      <c r="K257" s="178" t="s">
        <v>140</v>
      </c>
      <c r="L257" s="41"/>
      <c r="M257" s="183" t="s">
        <v>19</v>
      </c>
      <c r="N257" s="184" t="s">
        <v>46</v>
      </c>
      <c r="O257" s="66"/>
      <c r="P257" s="185">
        <f>O257*H257</f>
        <v>0</v>
      </c>
      <c r="Q257" s="185">
        <v>1.2999999999999999E-4</v>
      </c>
      <c r="R257" s="185">
        <f>Q257*H257</f>
        <v>5.8499999999999991E-4</v>
      </c>
      <c r="S257" s="185">
        <v>0</v>
      </c>
      <c r="T257" s="186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7" t="s">
        <v>141</v>
      </c>
      <c r="AT257" s="187" t="s">
        <v>136</v>
      </c>
      <c r="AU257" s="187" t="s">
        <v>85</v>
      </c>
      <c r="AY257" s="19" t="s">
        <v>134</v>
      </c>
      <c r="BE257" s="188">
        <f>IF(N257="základní",J257,0)</f>
        <v>0</v>
      </c>
      <c r="BF257" s="188">
        <f>IF(N257="snížená",J257,0)</f>
        <v>0</v>
      </c>
      <c r="BG257" s="188">
        <f>IF(N257="zákl. přenesená",J257,0)</f>
        <v>0</v>
      </c>
      <c r="BH257" s="188">
        <f>IF(N257="sníž. přenesená",J257,0)</f>
        <v>0</v>
      </c>
      <c r="BI257" s="188">
        <f>IF(N257="nulová",J257,0)</f>
        <v>0</v>
      </c>
      <c r="BJ257" s="19" t="s">
        <v>83</v>
      </c>
      <c r="BK257" s="188">
        <f>ROUND(I257*H257,2)</f>
        <v>0</v>
      </c>
      <c r="BL257" s="19" t="s">
        <v>141</v>
      </c>
      <c r="BM257" s="187" t="s">
        <v>939</v>
      </c>
    </row>
    <row r="258" spans="1:65" s="2" customFormat="1">
      <c r="A258" s="36"/>
      <c r="B258" s="37"/>
      <c r="C258" s="38"/>
      <c r="D258" s="189" t="s">
        <v>143</v>
      </c>
      <c r="E258" s="38"/>
      <c r="F258" s="190" t="s">
        <v>940</v>
      </c>
      <c r="G258" s="38"/>
      <c r="H258" s="38"/>
      <c r="I258" s="191"/>
      <c r="J258" s="38"/>
      <c r="K258" s="38"/>
      <c r="L258" s="41"/>
      <c r="M258" s="192"/>
      <c r="N258" s="193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143</v>
      </c>
      <c r="AU258" s="19" t="s">
        <v>85</v>
      </c>
    </row>
    <row r="259" spans="1:65" s="2" customFormat="1">
      <c r="A259" s="36"/>
      <c r="B259" s="37"/>
      <c r="C259" s="38"/>
      <c r="D259" s="194" t="s">
        <v>145</v>
      </c>
      <c r="E259" s="38"/>
      <c r="F259" s="195" t="s">
        <v>941</v>
      </c>
      <c r="G259" s="38"/>
      <c r="H259" s="38"/>
      <c r="I259" s="191"/>
      <c r="J259" s="38"/>
      <c r="K259" s="38"/>
      <c r="L259" s="41"/>
      <c r="M259" s="192"/>
      <c r="N259" s="193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145</v>
      </c>
      <c r="AU259" s="19" t="s">
        <v>85</v>
      </c>
    </row>
    <row r="260" spans="1:65" s="13" customFormat="1">
      <c r="B260" s="196"/>
      <c r="C260" s="197"/>
      <c r="D260" s="189" t="s">
        <v>147</v>
      </c>
      <c r="E260" s="198" t="s">
        <v>19</v>
      </c>
      <c r="F260" s="199" t="s">
        <v>936</v>
      </c>
      <c r="G260" s="197"/>
      <c r="H260" s="200">
        <v>4.5</v>
      </c>
      <c r="I260" s="201"/>
      <c r="J260" s="197"/>
      <c r="K260" s="197"/>
      <c r="L260" s="202"/>
      <c r="M260" s="203"/>
      <c r="N260" s="204"/>
      <c r="O260" s="204"/>
      <c r="P260" s="204"/>
      <c r="Q260" s="204"/>
      <c r="R260" s="204"/>
      <c r="S260" s="204"/>
      <c r="T260" s="205"/>
      <c r="AT260" s="206" t="s">
        <v>147</v>
      </c>
      <c r="AU260" s="206" t="s">
        <v>85</v>
      </c>
      <c r="AV260" s="13" t="s">
        <v>85</v>
      </c>
      <c r="AW260" s="13" t="s">
        <v>34</v>
      </c>
      <c r="AX260" s="13" t="s">
        <v>83</v>
      </c>
      <c r="AY260" s="206" t="s">
        <v>134</v>
      </c>
    </row>
    <row r="261" spans="1:65" s="2" customFormat="1" ht="16.5" customHeight="1">
      <c r="A261" s="36"/>
      <c r="B261" s="37"/>
      <c r="C261" s="176" t="s">
        <v>546</v>
      </c>
      <c r="D261" s="176" t="s">
        <v>136</v>
      </c>
      <c r="E261" s="177" t="s">
        <v>942</v>
      </c>
      <c r="F261" s="178" t="s">
        <v>943</v>
      </c>
      <c r="G261" s="179" t="s">
        <v>139</v>
      </c>
      <c r="H261" s="180">
        <v>27.45</v>
      </c>
      <c r="I261" s="181"/>
      <c r="J261" s="182">
        <f>ROUND(I261*H261,2)</f>
        <v>0</v>
      </c>
      <c r="K261" s="178" t="s">
        <v>140</v>
      </c>
      <c r="L261" s="41"/>
      <c r="M261" s="183" t="s">
        <v>19</v>
      </c>
      <c r="N261" s="184" t="s">
        <v>46</v>
      </c>
      <c r="O261" s="66"/>
      <c r="P261" s="185">
        <f>O261*H261</f>
        <v>0</v>
      </c>
      <c r="Q261" s="185">
        <v>0.21251999999999999</v>
      </c>
      <c r="R261" s="185">
        <f>Q261*H261</f>
        <v>5.8336739999999994</v>
      </c>
      <c r="S261" s="185">
        <v>0</v>
      </c>
      <c r="T261" s="186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87" t="s">
        <v>141</v>
      </c>
      <c r="AT261" s="187" t="s">
        <v>136</v>
      </c>
      <c r="AU261" s="187" t="s">
        <v>85</v>
      </c>
      <c r="AY261" s="19" t="s">
        <v>134</v>
      </c>
      <c r="BE261" s="188">
        <f>IF(N261="základní",J261,0)</f>
        <v>0</v>
      </c>
      <c r="BF261" s="188">
        <f>IF(N261="snížená",J261,0)</f>
        <v>0</v>
      </c>
      <c r="BG261" s="188">
        <f>IF(N261="zákl. přenesená",J261,0)</f>
        <v>0</v>
      </c>
      <c r="BH261" s="188">
        <f>IF(N261="sníž. přenesená",J261,0)</f>
        <v>0</v>
      </c>
      <c r="BI261" s="188">
        <f>IF(N261="nulová",J261,0)</f>
        <v>0</v>
      </c>
      <c r="BJ261" s="19" t="s">
        <v>83</v>
      </c>
      <c r="BK261" s="188">
        <f>ROUND(I261*H261,2)</f>
        <v>0</v>
      </c>
      <c r="BL261" s="19" t="s">
        <v>141</v>
      </c>
      <c r="BM261" s="187" t="s">
        <v>944</v>
      </c>
    </row>
    <row r="262" spans="1:65" s="2" customFormat="1">
      <c r="A262" s="36"/>
      <c r="B262" s="37"/>
      <c r="C262" s="38"/>
      <c r="D262" s="189" t="s">
        <v>143</v>
      </c>
      <c r="E262" s="38"/>
      <c r="F262" s="190" t="s">
        <v>945</v>
      </c>
      <c r="G262" s="38"/>
      <c r="H262" s="38"/>
      <c r="I262" s="191"/>
      <c r="J262" s="38"/>
      <c r="K262" s="38"/>
      <c r="L262" s="41"/>
      <c r="M262" s="192"/>
      <c r="N262" s="193"/>
      <c r="O262" s="66"/>
      <c r="P262" s="66"/>
      <c r="Q262" s="66"/>
      <c r="R262" s="66"/>
      <c r="S262" s="66"/>
      <c r="T262" s="67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T262" s="19" t="s">
        <v>143</v>
      </c>
      <c r="AU262" s="19" t="s">
        <v>85</v>
      </c>
    </row>
    <row r="263" spans="1:65" s="2" customFormat="1">
      <c r="A263" s="36"/>
      <c r="B263" s="37"/>
      <c r="C263" s="38"/>
      <c r="D263" s="194" t="s">
        <v>145</v>
      </c>
      <c r="E263" s="38"/>
      <c r="F263" s="195" t="s">
        <v>946</v>
      </c>
      <c r="G263" s="38"/>
      <c r="H263" s="38"/>
      <c r="I263" s="191"/>
      <c r="J263" s="38"/>
      <c r="K263" s="38"/>
      <c r="L263" s="41"/>
      <c r="M263" s="192"/>
      <c r="N263" s="193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145</v>
      </c>
      <c r="AU263" s="19" t="s">
        <v>85</v>
      </c>
    </row>
    <row r="264" spans="1:65" s="14" customFormat="1">
      <c r="B264" s="207"/>
      <c r="C264" s="208"/>
      <c r="D264" s="189" t="s">
        <v>147</v>
      </c>
      <c r="E264" s="209" t="s">
        <v>19</v>
      </c>
      <c r="F264" s="210" t="s">
        <v>947</v>
      </c>
      <c r="G264" s="208"/>
      <c r="H264" s="209" t="s">
        <v>19</v>
      </c>
      <c r="I264" s="211"/>
      <c r="J264" s="208"/>
      <c r="K264" s="208"/>
      <c r="L264" s="212"/>
      <c r="M264" s="213"/>
      <c r="N264" s="214"/>
      <c r="O264" s="214"/>
      <c r="P264" s="214"/>
      <c r="Q264" s="214"/>
      <c r="R264" s="214"/>
      <c r="S264" s="214"/>
      <c r="T264" s="215"/>
      <c r="AT264" s="216" t="s">
        <v>147</v>
      </c>
      <c r="AU264" s="216" t="s">
        <v>85</v>
      </c>
      <c r="AV264" s="14" t="s">
        <v>83</v>
      </c>
      <c r="AW264" s="14" t="s">
        <v>34</v>
      </c>
      <c r="AX264" s="14" t="s">
        <v>75</v>
      </c>
      <c r="AY264" s="216" t="s">
        <v>134</v>
      </c>
    </row>
    <row r="265" spans="1:65" s="13" customFormat="1">
      <c r="B265" s="196"/>
      <c r="C265" s="197"/>
      <c r="D265" s="189" t="s">
        <v>147</v>
      </c>
      <c r="E265" s="198" t="s">
        <v>19</v>
      </c>
      <c r="F265" s="199" t="s">
        <v>948</v>
      </c>
      <c r="G265" s="197"/>
      <c r="H265" s="200">
        <v>27.45</v>
      </c>
      <c r="I265" s="201"/>
      <c r="J265" s="197"/>
      <c r="K265" s="197"/>
      <c r="L265" s="202"/>
      <c r="M265" s="203"/>
      <c r="N265" s="204"/>
      <c r="O265" s="204"/>
      <c r="P265" s="204"/>
      <c r="Q265" s="204"/>
      <c r="R265" s="204"/>
      <c r="S265" s="204"/>
      <c r="T265" s="205"/>
      <c r="AT265" s="206" t="s">
        <v>147</v>
      </c>
      <c r="AU265" s="206" t="s">
        <v>85</v>
      </c>
      <c r="AV265" s="13" t="s">
        <v>85</v>
      </c>
      <c r="AW265" s="13" t="s">
        <v>34</v>
      </c>
      <c r="AX265" s="13" t="s">
        <v>83</v>
      </c>
      <c r="AY265" s="206" t="s">
        <v>134</v>
      </c>
    </row>
    <row r="266" spans="1:65" s="2" customFormat="1" ht="16.5" customHeight="1">
      <c r="A266" s="36"/>
      <c r="B266" s="37"/>
      <c r="C266" s="176" t="s">
        <v>551</v>
      </c>
      <c r="D266" s="176" t="s">
        <v>136</v>
      </c>
      <c r="E266" s="177" t="s">
        <v>949</v>
      </c>
      <c r="F266" s="178" t="s">
        <v>950</v>
      </c>
      <c r="G266" s="179" t="s">
        <v>139</v>
      </c>
      <c r="H266" s="180">
        <v>10.98</v>
      </c>
      <c r="I266" s="181"/>
      <c r="J266" s="182">
        <f>ROUND(I266*H266,2)</f>
        <v>0</v>
      </c>
      <c r="K266" s="178" t="s">
        <v>140</v>
      </c>
      <c r="L266" s="41"/>
      <c r="M266" s="183" t="s">
        <v>19</v>
      </c>
      <c r="N266" s="184" t="s">
        <v>46</v>
      </c>
      <c r="O266" s="66"/>
      <c r="P266" s="185">
        <f>O266*H266</f>
        <v>0</v>
      </c>
      <c r="Q266" s="185">
        <v>0</v>
      </c>
      <c r="R266" s="185">
        <f>Q266*H266</f>
        <v>0</v>
      </c>
      <c r="S266" s="185">
        <v>0</v>
      </c>
      <c r="T266" s="186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87" t="s">
        <v>141</v>
      </c>
      <c r="AT266" s="187" t="s">
        <v>136</v>
      </c>
      <c r="AU266" s="187" t="s">
        <v>85</v>
      </c>
      <c r="AY266" s="19" t="s">
        <v>134</v>
      </c>
      <c r="BE266" s="188">
        <f>IF(N266="základní",J266,0)</f>
        <v>0</v>
      </c>
      <c r="BF266" s="188">
        <f>IF(N266="snížená",J266,0)</f>
        <v>0</v>
      </c>
      <c r="BG266" s="188">
        <f>IF(N266="zákl. přenesená",J266,0)</f>
        <v>0</v>
      </c>
      <c r="BH266" s="188">
        <f>IF(N266="sníž. přenesená",J266,0)</f>
        <v>0</v>
      </c>
      <c r="BI266" s="188">
        <f>IF(N266="nulová",J266,0)</f>
        <v>0</v>
      </c>
      <c r="BJ266" s="19" t="s">
        <v>83</v>
      </c>
      <c r="BK266" s="188">
        <f>ROUND(I266*H266,2)</f>
        <v>0</v>
      </c>
      <c r="BL266" s="19" t="s">
        <v>141</v>
      </c>
      <c r="BM266" s="187" t="s">
        <v>951</v>
      </c>
    </row>
    <row r="267" spans="1:65" s="2" customFormat="1">
      <c r="A267" s="36"/>
      <c r="B267" s="37"/>
      <c r="C267" s="38"/>
      <c r="D267" s="189" t="s">
        <v>143</v>
      </c>
      <c r="E267" s="38"/>
      <c r="F267" s="190" t="s">
        <v>952</v>
      </c>
      <c r="G267" s="38"/>
      <c r="H267" s="38"/>
      <c r="I267" s="191"/>
      <c r="J267" s="38"/>
      <c r="K267" s="38"/>
      <c r="L267" s="41"/>
      <c r="M267" s="192"/>
      <c r="N267" s="193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143</v>
      </c>
      <c r="AU267" s="19" t="s">
        <v>85</v>
      </c>
    </row>
    <row r="268" spans="1:65" s="2" customFormat="1">
      <c r="A268" s="36"/>
      <c r="B268" s="37"/>
      <c r="C268" s="38"/>
      <c r="D268" s="194" t="s">
        <v>145</v>
      </c>
      <c r="E268" s="38"/>
      <c r="F268" s="195" t="s">
        <v>953</v>
      </c>
      <c r="G268" s="38"/>
      <c r="H268" s="38"/>
      <c r="I268" s="191"/>
      <c r="J268" s="38"/>
      <c r="K268" s="38"/>
      <c r="L268" s="41"/>
      <c r="M268" s="192"/>
      <c r="N268" s="193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145</v>
      </c>
      <c r="AU268" s="19" t="s">
        <v>85</v>
      </c>
    </row>
    <row r="269" spans="1:65" s="14" customFormat="1">
      <c r="B269" s="207"/>
      <c r="C269" s="208"/>
      <c r="D269" s="189" t="s">
        <v>147</v>
      </c>
      <c r="E269" s="209" t="s">
        <v>19</v>
      </c>
      <c r="F269" s="210" t="s">
        <v>797</v>
      </c>
      <c r="G269" s="208"/>
      <c r="H269" s="209" t="s">
        <v>19</v>
      </c>
      <c r="I269" s="211"/>
      <c r="J269" s="208"/>
      <c r="K269" s="208"/>
      <c r="L269" s="212"/>
      <c r="M269" s="213"/>
      <c r="N269" s="214"/>
      <c r="O269" s="214"/>
      <c r="P269" s="214"/>
      <c r="Q269" s="214"/>
      <c r="R269" s="214"/>
      <c r="S269" s="214"/>
      <c r="T269" s="215"/>
      <c r="AT269" s="216" t="s">
        <v>147</v>
      </c>
      <c r="AU269" s="216" t="s">
        <v>85</v>
      </c>
      <c r="AV269" s="14" t="s">
        <v>83</v>
      </c>
      <c r="AW269" s="14" t="s">
        <v>34</v>
      </c>
      <c r="AX269" s="14" t="s">
        <v>75</v>
      </c>
      <c r="AY269" s="216" t="s">
        <v>134</v>
      </c>
    </row>
    <row r="270" spans="1:65" s="13" customFormat="1">
      <c r="B270" s="196"/>
      <c r="C270" s="197"/>
      <c r="D270" s="189" t="s">
        <v>147</v>
      </c>
      <c r="E270" s="198" t="s">
        <v>19</v>
      </c>
      <c r="F270" s="199" t="s">
        <v>954</v>
      </c>
      <c r="G270" s="197"/>
      <c r="H270" s="200">
        <v>10.98</v>
      </c>
      <c r="I270" s="201"/>
      <c r="J270" s="197"/>
      <c r="K270" s="197"/>
      <c r="L270" s="202"/>
      <c r="M270" s="203"/>
      <c r="N270" s="204"/>
      <c r="O270" s="204"/>
      <c r="P270" s="204"/>
      <c r="Q270" s="204"/>
      <c r="R270" s="204"/>
      <c r="S270" s="204"/>
      <c r="T270" s="205"/>
      <c r="AT270" s="206" t="s">
        <v>147</v>
      </c>
      <c r="AU270" s="206" t="s">
        <v>85</v>
      </c>
      <c r="AV270" s="13" t="s">
        <v>85</v>
      </c>
      <c r="AW270" s="13" t="s">
        <v>34</v>
      </c>
      <c r="AX270" s="13" t="s">
        <v>83</v>
      </c>
      <c r="AY270" s="206" t="s">
        <v>134</v>
      </c>
    </row>
    <row r="271" spans="1:65" s="2" customFormat="1" ht="16.5" customHeight="1">
      <c r="A271" s="36"/>
      <c r="B271" s="37"/>
      <c r="C271" s="176" t="s">
        <v>557</v>
      </c>
      <c r="D271" s="176" t="s">
        <v>136</v>
      </c>
      <c r="E271" s="177" t="s">
        <v>955</v>
      </c>
      <c r="F271" s="178" t="s">
        <v>956</v>
      </c>
      <c r="G271" s="179" t="s">
        <v>139</v>
      </c>
      <c r="H271" s="180">
        <v>27.45</v>
      </c>
      <c r="I271" s="181"/>
      <c r="J271" s="182">
        <f>ROUND(I271*H271,2)</f>
        <v>0</v>
      </c>
      <c r="K271" s="178" t="s">
        <v>140</v>
      </c>
      <c r="L271" s="41"/>
      <c r="M271" s="183" t="s">
        <v>19</v>
      </c>
      <c r="N271" s="184" t="s">
        <v>46</v>
      </c>
      <c r="O271" s="66"/>
      <c r="P271" s="185">
        <f>O271*H271</f>
        <v>0</v>
      </c>
      <c r="Q271" s="185">
        <v>0.51339999999999997</v>
      </c>
      <c r="R271" s="185">
        <f>Q271*H271</f>
        <v>14.092829999999999</v>
      </c>
      <c r="S271" s="185">
        <v>0</v>
      </c>
      <c r="T271" s="186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87" t="s">
        <v>141</v>
      </c>
      <c r="AT271" s="187" t="s">
        <v>136</v>
      </c>
      <c r="AU271" s="187" t="s">
        <v>85</v>
      </c>
      <c r="AY271" s="19" t="s">
        <v>134</v>
      </c>
      <c r="BE271" s="188">
        <f>IF(N271="základní",J271,0)</f>
        <v>0</v>
      </c>
      <c r="BF271" s="188">
        <f>IF(N271="snížená",J271,0)</f>
        <v>0</v>
      </c>
      <c r="BG271" s="188">
        <f>IF(N271="zákl. přenesená",J271,0)</f>
        <v>0</v>
      </c>
      <c r="BH271" s="188">
        <f>IF(N271="sníž. přenesená",J271,0)</f>
        <v>0</v>
      </c>
      <c r="BI271" s="188">
        <f>IF(N271="nulová",J271,0)</f>
        <v>0</v>
      </c>
      <c r="BJ271" s="19" t="s">
        <v>83</v>
      </c>
      <c r="BK271" s="188">
        <f>ROUND(I271*H271,2)</f>
        <v>0</v>
      </c>
      <c r="BL271" s="19" t="s">
        <v>141</v>
      </c>
      <c r="BM271" s="187" t="s">
        <v>957</v>
      </c>
    </row>
    <row r="272" spans="1:65" s="2" customFormat="1" ht="19.5">
      <c r="A272" s="36"/>
      <c r="B272" s="37"/>
      <c r="C272" s="38"/>
      <c r="D272" s="189" t="s">
        <v>143</v>
      </c>
      <c r="E272" s="38"/>
      <c r="F272" s="190" t="s">
        <v>958</v>
      </c>
      <c r="G272" s="38"/>
      <c r="H272" s="38"/>
      <c r="I272" s="191"/>
      <c r="J272" s="38"/>
      <c r="K272" s="38"/>
      <c r="L272" s="41"/>
      <c r="M272" s="192"/>
      <c r="N272" s="193"/>
      <c r="O272" s="66"/>
      <c r="P272" s="66"/>
      <c r="Q272" s="66"/>
      <c r="R272" s="66"/>
      <c r="S272" s="66"/>
      <c r="T272" s="67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9" t="s">
        <v>143</v>
      </c>
      <c r="AU272" s="19" t="s">
        <v>85</v>
      </c>
    </row>
    <row r="273" spans="1:65" s="2" customFormat="1">
      <c r="A273" s="36"/>
      <c r="B273" s="37"/>
      <c r="C273" s="38"/>
      <c r="D273" s="194" t="s">
        <v>145</v>
      </c>
      <c r="E273" s="38"/>
      <c r="F273" s="195" t="s">
        <v>959</v>
      </c>
      <c r="G273" s="38"/>
      <c r="H273" s="38"/>
      <c r="I273" s="191"/>
      <c r="J273" s="38"/>
      <c r="K273" s="38"/>
      <c r="L273" s="41"/>
      <c r="M273" s="192"/>
      <c r="N273" s="193"/>
      <c r="O273" s="66"/>
      <c r="P273" s="66"/>
      <c r="Q273" s="66"/>
      <c r="R273" s="66"/>
      <c r="S273" s="66"/>
      <c r="T273" s="67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T273" s="19" t="s">
        <v>145</v>
      </c>
      <c r="AU273" s="19" t="s">
        <v>85</v>
      </c>
    </row>
    <row r="274" spans="1:65" s="14" customFormat="1">
      <c r="B274" s="207"/>
      <c r="C274" s="208"/>
      <c r="D274" s="189" t="s">
        <v>147</v>
      </c>
      <c r="E274" s="209" t="s">
        <v>19</v>
      </c>
      <c r="F274" s="210" t="s">
        <v>947</v>
      </c>
      <c r="G274" s="208"/>
      <c r="H274" s="209" t="s">
        <v>19</v>
      </c>
      <c r="I274" s="211"/>
      <c r="J274" s="208"/>
      <c r="K274" s="208"/>
      <c r="L274" s="212"/>
      <c r="M274" s="213"/>
      <c r="N274" s="214"/>
      <c r="O274" s="214"/>
      <c r="P274" s="214"/>
      <c r="Q274" s="214"/>
      <c r="R274" s="214"/>
      <c r="S274" s="214"/>
      <c r="T274" s="215"/>
      <c r="AT274" s="216" t="s">
        <v>147</v>
      </c>
      <c r="AU274" s="216" t="s">
        <v>85</v>
      </c>
      <c r="AV274" s="14" t="s">
        <v>83</v>
      </c>
      <c r="AW274" s="14" t="s">
        <v>34</v>
      </c>
      <c r="AX274" s="14" t="s">
        <v>75</v>
      </c>
      <c r="AY274" s="216" t="s">
        <v>134</v>
      </c>
    </row>
    <row r="275" spans="1:65" s="13" customFormat="1">
      <c r="B275" s="196"/>
      <c r="C275" s="197"/>
      <c r="D275" s="189" t="s">
        <v>147</v>
      </c>
      <c r="E275" s="198" t="s">
        <v>19</v>
      </c>
      <c r="F275" s="199" t="s">
        <v>948</v>
      </c>
      <c r="G275" s="197"/>
      <c r="H275" s="200">
        <v>27.45</v>
      </c>
      <c r="I275" s="201"/>
      <c r="J275" s="197"/>
      <c r="K275" s="197"/>
      <c r="L275" s="202"/>
      <c r="M275" s="203"/>
      <c r="N275" s="204"/>
      <c r="O275" s="204"/>
      <c r="P275" s="204"/>
      <c r="Q275" s="204"/>
      <c r="R275" s="204"/>
      <c r="S275" s="204"/>
      <c r="T275" s="205"/>
      <c r="AT275" s="206" t="s">
        <v>147</v>
      </c>
      <c r="AU275" s="206" t="s">
        <v>85</v>
      </c>
      <c r="AV275" s="13" t="s">
        <v>85</v>
      </c>
      <c r="AW275" s="13" t="s">
        <v>34</v>
      </c>
      <c r="AX275" s="13" t="s">
        <v>83</v>
      </c>
      <c r="AY275" s="206" t="s">
        <v>134</v>
      </c>
    </row>
    <row r="276" spans="1:65" s="2" customFormat="1" ht="16.5" customHeight="1">
      <c r="A276" s="36"/>
      <c r="B276" s="37"/>
      <c r="C276" s="176" t="s">
        <v>563</v>
      </c>
      <c r="D276" s="176" t="s">
        <v>136</v>
      </c>
      <c r="E276" s="177" t="s">
        <v>960</v>
      </c>
      <c r="F276" s="178" t="s">
        <v>961</v>
      </c>
      <c r="G276" s="179" t="s">
        <v>139</v>
      </c>
      <c r="H276" s="180">
        <v>10.98</v>
      </c>
      <c r="I276" s="181"/>
      <c r="J276" s="182">
        <f>ROUND(I276*H276,2)</f>
        <v>0</v>
      </c>
      <c r="K276" s="178" t="s">
        <v>140</v>
      </c>
      <c r="L276" s="41"/>
      <c r="M276" s="183" t="s">
        <v>19</v>
      </c>
      <c r="N276" s="184" t="s">
        <v>46</v>
      </c>
      <c r="O276" s="66"/>
      <c r="P276" s="185">
        <f>O276*H276</f>
        <v>0</v>
      </c>
      <c r="Q276" s="185">
        <v>0.82326999999999995</v>
      </c>
      <c r="R276" s="185">
        <f>Q276*H276</f>
        <v>9.039504599999999</v>
      </c>
      <c r="S276" s="185">
        <v>0</v>
      </c>
      <c r="T276" s="186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87" t="s">
        <v>141</v>
      </c>
      <c r="AT276" s="187" t="s">
        <v>136</v>
      </c>
      <c r="AU276" s="187" t="s">
        <v>85</v>
      </c>
      <c r="AY276" s="19" t="s">
        <v>134</v>
      </c>
      <c r="BE276" s="188">
        <f>IF(N276="základní",J276,0)</f>
        <v>0</v>
      </c>
      <c r="BF276" s="188">
        <f>IF(N276="snížená",J276,0)</f>
        <v>0</v>
      </c>
      <c r="BG276" s="188">
        <f>IF(N276="zákl. přenesená",J276,0)</f>
        <v>0</v>
      </c>
      <c r="BH276" s="188">
        <f>IF(N276="sníž. přenesená",J276,0)</f>
        <v>0</v>
      </c>
      <c r="BI276" s="188">
        <f>IF(N276="nulová",J276,0)</f>
        <v>0</v>
      </c>
      <c r="BJ276" s="19" t="s">
        <v>83</v>
      </c>
      <c r="BK276" s="188">
        <f>ROUND(I276*H276,2)</f>
        <v>0</v>
      </c>
      <c r="BL276" s="19" t="s">
        <v>141</v>
      </c>
      <c r="BM276" s="187" t="s">
        <v>962</v>
      </c>
    </row>
    <row r="277" spans="1:65" s="2" customFormat="1">
      <c r="A277" s="36"/>
      <c r="B277" s="37"/>
      <c r="C277" s="38"/>
      <c r="D277" s="189" t="s">
        <v>143</v>
      </c>
      <c r="E277" s="38"/>
      <c r="F277" s="190" t="s">
        <v>963</v>
      </c>
      <c r="G277" s="38"/>
      <c r="H277" s="38"/>
      <c r="I277" s="191"/>
      <c r="J277" s="38"/>
      <c r="K277" s="38"/>
      <c r="L277" s="41"/>
      <c r="M277" s="192"/>
      <c r="N277" s="193"/>
      <c r="O277" s="66"/>
      <c r="P277" s="66"/>
      <c r="Q277" s="66"/>
      <c r="R277" s="66"/>
      <c r="S277" s="66"/>
      <c r="T277" s="67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9" t="s">
        <v>143</v>
      </c>
      <c r="AU277" s="19" t="s">
        <v>85</v>
      </c>
    </row>
    <row r="278" spans="1:65" s="2" customFormat="1">
      <c r="A278" s="36"/>
      <c r="B278" s="37"/>
      <c r="C278" s="38"/>
      <c r="D278" s="194" t="s">
        <v>145</v>
      </c>
      <c r="E278" s="38"/>
      <c r="F278" s="195" t="s">
        <v>964</v>
      </c>
      <c r="G278" s="38"/>
      <c r="H278" s="38"/>
      <c r="I278" s="191"/>
      <c r="J278" s="38"/>
      <c r="K278" s="38"/>
      <c r="L278" s="41"/>
      <c r="M278" s="192"/>
      <c r="N278" s="193"/>
      <c r="O278" s="66"/>
      <c r="P278" s="66"/>
      <c r="Q278" s="66"/>
      <c r="R278" s="66"/>
      <c r="S278" s="66"/>
      <c r="T278" s="67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145</v>
      </c>
      <c r="AU278" s="19" t="s">
        <v>85</v>
      </c>
    </row>
    <row r="279" spans="1:65" s="14" customFormat="1">
      <c r="B279" s="207"/>
      <c r="C279" s="208"/>
      <c r="D279" s="189" t="s">
        <v>147</v>
      </c>
      <c r="E279" s="209" t="s">
        <v>19</v>
      </c>
      <c r="F279" s="210" t="s">
        <v>797</v>
      </c>
      <c r="G279" s="208"/>
      <c r="H279" s="209" t="s">
        <v>19</v>
      </c>
      <c r="I279" s="211"/>
      <c r="J279" s="208"/>
      <c r="K279" s="208"/>
      <c r="L279" s="212"/>
      <c r="M279" s="213"/>
      <c r="N279" s="214"/>
      <c r="O279" s="214"/>
      <c r="P279" s="214"/>
      <c r="Q279" s="214"/>
      <c r="R279" s="214"/>
      <c r="S279" s="214"/>
      <c r="T279" s="215"/>
      <c r="AT279" s="216" t="s">
        <v>147</v>
      </c>
      <c r="AU279" s="216" t="s">
        <v>85</v>
      </c>
      <c r="AV279" s="14" t="s">
        <v>83</v>
      </c>
      <c r="AW279" s="14" t="s">
        <v>34</v>
      </c>
      <c r="AX279" s="14" t="s">
        <v>75</v>
      </c>
      <c r="AY279" s="216" t="s">
        <v>134</v>
      </c>
    </row>
    <row r="280" spans="1:65" s="13" customFormat="1">
      <c r="B280" s="196"/>
      <c r="C280" s="197"/>
      <c r="D280" s="189" t="s">
        <v>147</v>
      </c>
      <c r="E280" s="198" t="s">
        <v>19</v>
      </c>
      <c r="F280" s="199" t="s">
        <v>954</v>
      </c>
      <c r="G280" s="197"/>
      <c r="H280" s="200">
        <v>10.98</v>
      </c>
      <c r="I280" s="201"/>
      <c r="J280" s="197"/>
      <c r="K280" s="197"/>
      <c r="L280" s="202"/>
      <c r="M280" s="203"/>
      <c r="N280" s="204"/>
      <c r="O280" s="204"/>
      <c r="P280" s="204"/>
      <c r="Q280" s="204"/>
      <c r="R280" s="204"/>
      <c r="S280" s="204"/>
      <c r="T280" s="205"/>
      <c r="AT280" s="206" t="s">
        <v>147</v>
      </c>
      <c r="AU280" s="206" t="s">
        <v>85</v>
      </c>
      <c r="AV280" s="13" t="s">
        <v>85</v>
      </c>
      <c r="AW280" s="13" t="s">
        <v>34</v>
      </c>
      <c r="AX280" s="13" t="s">
        <v>83</v>
      </c>
      <c r="AY280" s="206" t="s">
        <v>134</v>
      </c>
    </row>
    <row r="281" spans="1:65" s="12" customFormat="1" ht="22.9" customHeight="1">
      <c r="B281" s="160"/>
      <c r="C281" s="161"/>
      <c r="D281" s="162" t="s">
        <v>74</v>
      </c>
      <c r="E281" s="174" t="s">
        <v>193</v>
      </c>
      <c r="F281" s="174" t="s">
        <v>537</v>
      </c>
      <c r="G281" s="161"/>
      <c r="H281" s="161"/>
      <c r="I281" s="164"/>
      <c r="J281" s="175">
        <f>BK281</f>
        <v>0</v>
      </c>
      <c r="K281" s="161"/>
      <c r="L281" s="166"/>
      <c r="M281" s="167"/>
      <c r="N281" s="168"/>
      <c r="O281" s="168"/>
      <c r="P281" s="169">
        <f>SUM(P282:P291)</f>
        <v>0</v>
      </c>
      <c r="Q281" s="168"/>
      <c r="R281" s="169">
        <f>SUM(R282:R291)</f>
        <v>1.53292636</v>
      </c>
      <c r="S281" s="168"/>
      <c r="T281" s="170">
        <f>SUM(T282:T291)</f>
        <v>0</v>
      </c>
      <c r="AR281" s="171" t="s">
        <v>83</v>
      </c>
      <c r="AT281" s="172" t="s">
        <v>74</v>
      </c>
      <c r="AU281" s="172" t="s">
        <v>83</v>
      </c>
      <c r="AY281" s="171" t="s">
        <v>134</v>
      </c>
      <c r="BK281" s="173">
        <f>SUM(BK282:BK291)</f>
        <v>0</v>
      </c>
    </row>
    <row r="282" spans="1:65" s="2" customFormat="1" ht="16.5" customHeight="1">
      <c r="A282" s="36"/>
      <c r="B282" s="37"/>
      <c r="C282" s="176" t="s">
        <v>569</v>
      </c>
      <c r="D282" s="176" t="s">
        <v>136</v>
      </c>
      <c r="E282" s="177" t="s">
        <v>965</v>
      </c>
      <c r="F282" s="178" t="s">
        <v>966</v>
      </c>
      <c r="G282" s="179" t="s">
        <v>541</v>
      </c>
      <c r="H282" s="180">
        <v>16.7</v>
      </c>
      <c r="I282" s="181"/>
      <c r="J282" s="182">
        <f>ROUND(I282*H282,2)</f>
        <v>0</v>
      </c>
      <c r="K282" s="178" t="s">
        <v>140</v>
      </c>
      <c r="L282" s="41"/>
      <c r="M282" s="183" t="s">
        <v>19</v>
      </c>
      <c r="N282" s="184" t="s">
        <v>46</v>
      </c>
      <c r="O282" s="66"/>
      <c r="P282" s="185">
        <f>O282*H282</f>
        <v>0</v>
      </c>
      <c r="Q282" s="185">
        <v>0</v>
      </c>
      <c r="R282" s="185">
        <f>Q282*H282</f>
        <v>0</v>
      </c>
      <c r="S282" s="185">
        <v>0</v>
      </c>
      <c r="T282" s="186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87" t="s">
        <v>141</v>
      </c>
      <c r="AT282" s="187" t="s">
        <v>136</v>
      </c>
      <c r="AU282" s="187" t="s">
        <v>85</v>
      </c>
      <c r="AY282" s="19" t="s">
        <v>134</v>
      </c>
      <c r="BE282" s="188">
        <f>IF(N282="základní",J282,0)</f>
        <v>0</v>
      </c>
      <c r="BF282" s="188">
        <f>IF(N282="snížená",J282,0)</f>
        <v>0</v>
      </c>
      <c r="BG282" s="188">
        <f>IF(N282="zákl. přenesená",J282,0)</f>
        <v>0</v>
      </c>
      <c r="BH282" s="188">
        <f>IF(N282="sníž. přenesená",J282,0)</f>
        <v>0</v>
      </c>
      <c r="BI282" s="188">
        <f>IF(N282="nulová",J282,0)</f>
        <v>0</v>
      </c>
      <c r="BJ282" s="19" t="s">
        <v>83</v>
      </c>
      <c r="BK282" s="188">
        <f>ROUND(I282*H282,2)</f>
        <v>0</v>
      </c>
      <c r="BL282" s="19" t="s">
        <v>141</v>
      </c>
      <c r="BM282" s="187" t="s">
        <v>967</v>
      </c>
    </row>
    <row r="283" spans="1:65" s="2" customFormat="1">
      <c r="A283" s="36"/>
      <c r="B283" s="37"/>
      <c r="C283" s="38"/>
      <c r="D283" s="189" t="s">
        <v>143</v>
      </c>
      <c r="E283" s="38"/>
      <c r="F283" s="190" t="s">
        <v>968</v>
      </c>
      <c r="G283" s="38"/>
      <c r="H283" s="38"/>
      <c r="I283" s="191"/>
      <c r="J283" s="38"/>
      <c r="K283" s="38"/>
      <c r="L283" s="41"/>
      <c r="M283" s="192"/>
      <c r="N283" s="193"/>
      <c r="O283" s="66"/>
      <c r="P283" s="66"/>
      <c r="Q283" s="66"/>
      <c r="R283" s="66"/>
      <c r="S283" s="66"/>
      <c r="T283" s="67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T283" s="19" t="s">
        <v>143</v>
      </c>
      <c r="AU283" s="19" t="s">
        <v>85</v>
      </c>
    </row>
    <row r="284" spans="1:65" s="2" customFormat="1">
      <c r="A284" s="36"/>
      <c r="B284" s="37"/>
      <c r="C284" s="38"/>
      <c r="D284" s="194" t="s">
        <v>145</v>
      </c>
      <c r="E284" s="38"/>
      <c r="F284" s="195" t="s">
        <v>969</v>
      </c>
      <c r="G284" s="38"/>
      <c r="H284" s="38"/>
      <c r="I284" s="191"/>
      <c r="J284" s="38"/>
      <c r="K284" s="38"/>
      <c r="L284" s="41"/>
      <c r="M284" s="192"/>
      <c r="N284" s="193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145</v>
      </c>
      <c r="AU284" s="19" t="s">
        <v>85</v>
      </c>
    </row>
    <row r="285" spans="1:65" s="13" customFormat="1">
      <c r="B285" s="196"/>
      <c r="C285" s="197"/>
      <c r="D285" s="189" t="s">
        <v>147</v>
      </c>
      <c r="E285" s="198" t="s">
        <v>19</v>
      </c>
      <c r="F285" s="199" t="s">
        <v>970</v>
      </c>
      <c r="G285" s="197"/>
      <c r="H285" s="200">
        <v>16.7</v>
      </c>
      <c r="I285" s="201"/>
      <c r="J285" s="197"/>
      <c r="K285" s="197"/>
      <c r="L285" s="202"/>
      <c r="M285" s="203"/>
      <c r="N285" s="204"/>
      <c r="O285" s="204"/>
      <c r="P285" s="204"/>
      <c r="Q285" s="204"/>
      <c r="R285" s="204"/>
      <c r="S285" s="204"/>
      <c r="T285" s="205"/>
      <c r="AT285" s="206" t="s">
        <v>147</v>
      </c>
      <c r="AU285" s="206" t="s">
        <v>85</v>
      </c>
      <c r="AV285" s="13" t="s">
        <v>85</v>
      </c>
      <c r="AW285" s="13" t="s">
        <v>34</v>
      </c>
      <c r="AX285" s="13" t="s">
        <v>83</v>
      </c>
      <c r="AY285" s="206" t="s">
        <v>134</v>
      </c>
    </row>
    <row r="286" spans="1:65" s="2" customFormat="1" ht="21.75" customHeight="1">
      <c r="A286" s="36"/>
      <c r="B286" s="37"/>
      <c r="C286" s="231" t="s">
        <v>573</v>
      </c>
      <c r="D286" s="231" t="s">
        <v>437</v>
      </c>
      <c r="E286" s="232" t="s">
        <v>971</v>
      </c>
      <c r="F286" s="233" t="s">
        <v>972</v>
      </c>
      <c r="G286" s="234" t="s">
        <v>541</v>
      </c>
      <c r="H286" s="235">
        <v>16.867000000000001</v>
      </c>
      <c r="I286" s="236"/>
      <c r="J286" s="237">
        <f>ROUND(I286*H286,2)</f>
        <v>0</v>
      </c>
      <c r="K286" s="233" t="s">
        <v>140</v>
      </c>
      <c r="L286" s="238"/>
      <c r="M286" s="239" t="s">
        <v>19</v>
      </c>
      <c r="N286" s="240" t="s">
        <v>46</v>
      </c>
      <c r="O286" s="66"/>
      <c r="P286" s="185">
        <f>O286*H286</f>
        <v>0</v>
      </c>
      <c r="Q286" s="185">
        <v>1.08E-3</v>
      </c>
      <c r="R286" s="185">
        <f>Q286*H286</f>
        <v>1.8216360000000001E-2</v>
      </c>
      <c r="S286" s="185">
        <v>0</v>
      </c>
      <c r="T286" s="186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7" t="s">
        <v>193</v>
      </c>
      <c r="AT286" s="187" t="s">
        <v>437</v>
      </c>
      <c r="AU286" s="187" t="s">
        <v>85</v>
      </c>
      <c r="AY286" s="19" t="s">
        <v>134</v>
      </c>
      <c r="BE286" s="188">
        <f>IF(N286="základní",J286,0)</f>
        <v>0</v>
      </c>
      <c r="BF286" s="188">
        <f>IF(N286="snížená",J286,0)</f>
        <v>0</v>
      </c>
      <c r="BG286" s="188">
        <f>IF(N286="zákl. přenesená",J286,0)</f>
        <v>0</v>
      </c>
      <c r="BH286" s="188">
        <f>IF(N286="sníž. přenesená",J286,0)</f>
        <v>0</v>
      </c>
      <c r="BI286" s="188">
        <f>IF(N286="nulová",J286,0)</f>
        <v>0</v>
      </c>
      <c r="BJ286" s="19" t="s">
        <v>83</v>
      </c>
      <c r="BK286" s="188">
        <f>ROUND(I286*H286,2)</f>
        <v>0</v>
      </c>
      <c r="BL286" s="19" t="s">
        <v>141</v>
      </c>
      <c r="BM286" s="187" t="s">
        <v>973</v>
      </c>
    </row>
    <row r="287" spans="1:65" s="2" customFormat="1">
      <c r="A287" s="36"/>
      <c r="B287" s="37"/>
      <c r="C287" s="38"/>
      <c r="D287" s="189" t="s">
        <v>143</v>
      </c>
      <c r="E287" s="38"/>
      <c r="F287" s="190" t="s">
        <v>972</v>
      </c>
      <c r="G287" s="38"/>
      <c r="H287" s="38"/>
      <c r="I287" s="191"/>
      <c r="J287" s="38"/>
      <c r="K287" s="38"/>
      <c r="L287" s="41"/>
      <c r="M287" s="192"/>
      <c r="N287" s="193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143</v>
      </c>
      <c r="AU287" s="19" t="s">
        <v>85</v>
      </c>
    </row>
    <row r="288" spans="1:65" s="13" customFormat="1">
      <c r="B288" s="196"/>
      <c r="C288" s="197"/>
      <c r="D288" s="189" t="s">
        <v>147</v>
      </c>
      <c r="E288" s="197"/>
      <c r="F288" s="199" t="s">
        <v>974</v>
      </c>
      <c r="G288" s="197"/>
      <c r="H288" s="200">
        <v>16.867000000000001</v>
      </c>
      <c r="I288" s="201"/>
      <c r="J288" s="197"/>
      <c r="K288" s="197"/>
      <c r="L288" s="202"/>
      <c r="M288" s="203"/>
      <c r="N288" s="204"/>
      <c r="O288" s="204"/>
      <c r="P288" s="204"/>
      <c r="Q288" s="204"/>
      <c r="R288" s="204"/>
      <c r="S288" s="204"/>
      <c r="T288" s="205"/>
      <c r="AT288" s="206" t="s">
        <v>147</v>
      </c>
      <c r="AU288" s="206" t="s">
        <v>85</v>
      </c>
      <c r="AV288" s="13" t="s">
        <v>85</v>
      </c>
      <c r="AW288" s="13" t="s">
        <v>4</v>
      </c>
      <c r="AX288" s="13" t="s">
        <v>83</v>
      </c>
      <c r="AY288" s="206" t="s">
        <v>134</v>
      </c>
    </row>
    <row r="289" spans="1:65" s="2" customFormat="1" ht="16.5" customHeight="1">
      <c r="A289" s="36"/>
      <c r="B289" s="37"/>
      <c r="C289" s="176" t="s">
        <v>579</v>
      </c>
      <c r="D289" s="176" t="s">
        <v>136</v>
      </c>
      <c r="E289" s="177" t="s">
        <v>975</v>
      </c>
      <c r="F289" s="178" t="s">
        <v>976</v>
      </c>
      <c r="G289" s="179" t="s">
        <v>219</v>
      </c>
      <c r="H289" s="180">
        <v>1</v>
      </c>
      <c r="I289" s="181"/>
      <c r="J289" s="182">
        <f>ROUND(I289*H289,2)</f>
        <v>0</v>
      </c>
      <c r="K289" s="178" t="s">
        <v>140</v>
      </c>
      <c r="L289" s="41"/>
      <c r="M289" s="183" t="s">
        <v>19</v>
      </c>
      <c r="N289" s="184" t="s">
        <v>46</v>
      </c>
      <c r="O289" s="66"/>
      <c r="P289" s="185">
        <f>O289*H289</f>
        <v>0</v>
      </c>
      <c r="Q289" s="185">
        <v>1.51471</v>
      </c>
      <c r="R289" s="185">
        <f>Q289*H289</f>
        <v>1.51471</v>
      </c>
      <c r="S289" s="185">
        <v>0</v>
      </c>
      <c r="T289" s="186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7" t="s">
        <v>141</v>
      </c>
      <c r="AT289" s="187" t="s">
        <v>136</v>
      </c>
      <c r="AU289" s="187" t="s">
        <v>85</v>
      </c>
      <c r="AY289" s="19" t="s">
        <v>134</v>
      </c>
      <c r="BE289" s="188">
        <f>IF(N289="základní",J289,0)</f>
        <v>0</v>
      </c>
      <c r="BF289" s="188">
        <f>IF(N289="snížená",J289,0)</f>
        <v>0</v>
      </c>
      <c r="BG289" s="188">
        <f>IF(N289="zákl. přenesená",J289,0)</f>
        <v>0</v>
      </c>
      <c r="BH289" s="188">
        <f>IF(N289="sníž. přenesená",J289,0)</f>
        <v>0</v>
      </c>
      <c r="BI289" s="188">
        <f>IF(N289="nulová",J289,0)</f>
        <v>0</v>
      </c>
      <c r="BJ289" s="19" t="s">
        <v>83</v>
      </c>
      <c r="BK289" s="188">
        <f>ROUND(I289*H289,2)</f>
        <v>0</v>
      </c>
      <c r="BL289" s="19" t="s">
        <v>141</v>
      </c>
      <c r="BM289" s="187" t="s">
        <v>977</v>
      </c>
    </row>
    <row r="290" spans="1:65" s="2" customFormat="1">
      <c r="A290" s="36"/>
      <c r="B290" s="37"/>
      <c r="C290" s="38"/>
      <c r="D290" s="189" t="s">
        <v>143</v>
      </c>
      <c r="E290" s="38"/>
      <c r="F290" s="190" t="s">
        <v>976</v>
      </c>
      <c r="G290" s="38"/>
      <c r="H290" s="38"/>
      <c r="I290" s="191"/>
      <c r="J290" s="38"/>
      <c r="K290" s="38"/>
      <c r="L290" s="41"/>
      <c r="M290" s="192"/>
      <c r="N290" s="193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143</v>
      </c>
      <c r="AU290" s="19" t="s">
        <v>85</v>
      </c>
    </row>
    <row r="291" spans="1:65" s="2" customFormat="1">
      <c r="A291" s="36"/>
      <c r="B291" s="37"/>
      <c r="C291" s="38"/>
      <c r="D291" s="194" t="s">
        <v>145</v>
      </c>
      <c r="E291" s="38"/>
      <c r="F291" s="195" t="s">
        <v>978</v>
      </c>
      <c r="G291" s="38"/>
      <c r="H291" s="38"/>
      <c r="I291" s="191"/>
      <c r="J291" s="38"/>
      <c r="K291" s="38"/>
      <c r="L291" s="41"/>
      <c r="M291" s="192"/>
      <c r="N291" s="193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145</v>
      </c>
      <c r="AU291" s="19" t="s">
        <v>85</v>
      </c>
    </row>
    <row r="292" spans="1:65" s="12" customFormat="1" ht="22.9" customHeight="1">
      <c r="B292" s="160"/>
      <c r="C292" s="161"/>
      <c r="D292" s="162" t="s">
        <v>74</v>
      </c>
      <c r="E292" s="174" t="s">
        <v>200</v>
      </c>
      <c r="F292" s="174" t="s">
        <v>201</v>
      </c>
      <c r="G292" s="161"/>
      <c r="H292" s="161"/>
      <c r="I292" s="164"/>
      <c r="J292" s="175">
        <f>BK292</f>
        <v>0</v>
      </c>
      <c r="K292" s="161"/>
      <c r="L292" s="166"/>
      <c r="M292" s="167"/>
      <c r="N292" s="168"/>
      <c r="O292" s="168"/>
      <c r="P292" s="169">
        <f>SUM(P293:P309)</f>
        <v>0</v>
      </c>
      <c r="Q292" s="168"/>
      <c r="R292" s="169">
        <f>SUM(R293:R309)</f>
        <v>6.0007387999999997</v>
      </c>
      <c r="S292" s="168"/>
      <c r="T292" s="170">
        <f>SUM(T293:T309)</f>
        <v>1.5120000000000001E-2</v>
      </c>
      <c r="AR292" s="171" t="s">
        <v>83</v>
      </c>
      <c r="AT292" s="172" t="s">
        <v>74</v>
      </c>
      <c r="AU292" s="172" t="s">
        <v>83</v>
      </c>
      <c r="AY292" s="171" t="s">
        <v>134</v>
      </c>
      <c r="BK292" s="173">
        <f>SUM(BK293:BK309)</f>
        <v>0</v>
      </c>
    </row>
    <row r="293" spans="1:65" s="2" customFormat="1" ht="16.5" customHeight="1">
      <c r="A293" s="36"/>
      <c r="B293" s="37"/>
      <c r="C293" s="176" t="s">
        <v>583</v>
      </c>
      <c r="D293" s="176" t="s">
        <v>136</v>
      </c>
      <c r="E293" s="177" t="s">
        <v>979</v>
      </c>
      <c r="F293" s="178" t="s">
        <v>980</v>
      </c>
      <c r="G293" s="179" t="s">
        <v>219</v>
      </c>
      <c r="H293" s="180">
        <v>2</v>
      </c>
      <c r="I293" s="181"/>
      <c r="J293" s="182">
        <f>ROUND(I293*H293,2)</f>
        <v>0</v>
      </c>
      <c r="K293" s="178" t="s">
        <v>140</v>
      </c>
      <c r="L293" s="41"/>
      <c r="M293" s="183" t="s">
        <v>19</v>
      </c>
      <c r="N293" s="184" t="s">
        <v>46</v>
      </c>
      <c r="O293" s="66"/>
      <c r="P293" s="185">
        <f>O293*H293</f>
        <v>0</v>
      </c>
      <c r="Q293" s="185">
        <v>0</v>
      </c>
      <c r="R293" s="185">
        <f>Q293*H293</f>
        <v>0</v>
      </c>
      <c r="S293" s="185">
        <v>0</v>
      </c>
      <c r="T293" s="186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7" t="s">
        <v>141</v>
      </c>
      <c r="AT293" s="187" t="s">
        <v>136</v>
      </c>
      <c r="AU293" s="187" t="s">
        <v>85</v>
      </c>
      <c r="AY293" s="19" t="s">
        <v>134</v>
      </c>
      <c r="BE293" s="188">
        <f>IF(N293="základní",J293,0)</f>
        <v>0</v>
      </c>
      <c r="BF293" s="188">
        <f>IF(N293="snížená",J293,0)</f>
        <v>0</v>
      </c>
      <c r="BG293" s="188">
        <f>IF(N293="zákl. přenesená",J293,0)</f>
        <v>0</v>
      </c>
      <c r="BH293" s="188">
        <f>IF(N293="sníž. přenesená",J293,0)</f>
        <v>0</v>
      </c>
      <c r="BI293" s="188">
        <f>IF(N293="nulová",J293,0)</f>
        <v>0</v>
      </c>
      <c r="BJ293" s="19" t="s">
        <v>83</v>
      </c>
      <c r="BK293" s="188">
        <f>ROUND(I293*H293,2)</f>
        <v>0</v>
      </c>
      <c r="BL293" s="19" t="s">
        <v>141</v>
      </c>
      <c r="BM293" s="187" t="s">
        <v>981</v>
      </c>
    </row>
    <row r="294" spans="1:65" s="2" customFormat="1">
      <c r="A294" s="36"/>
      <c r="B294" s="37"/>
      <c r="C294" s="38"/>
      <c r="D294" s="189" t="s">
        <v>143</v>
      </c>
      <c r="E294" s="38"/>
      <c r="F294" s="190" t="s">
        <v>980</v>
      </c>
      <c r="G294" s="38"/>
      <c r="H294" s="38"/>
      <c r="I294" s="191"/>
      <c r="J294" s="38"/>
      <c r="K294" s="38"/>
      <c r="L294" s="41"/>
      <c r="M294" s="192"/>
      <c r="N294" s="193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143</v>
      </c>
      <c r="AU294" s="19" t="s">
        <v>85</v>
      </c>
    </row>
    <row r="295" spans="1:65" s="2" customFormat="1">
      <c r="A295" s="36"/>
      <c r="B295" s="37"/>
      <c r="C295" s="38"/>
      <c r="D295" s="194" t="s">
        <v>145</v>
      </c>
      <c r="E295" s="38"/>
      <c r="F295" s="195" t="s">
        <v>982</v>
      </c>
      <c r="G295" s="38"/>
      <c r="H295" s="38"/>
      <c r="I295" s="191"/>
      <c r="J295" s="38"/>
      <c r="K295" s="38"/>
      <c r="L295" s="41"/>
      <c r="M295" s="192"/>
      <c r="N295" s="193"/>
      <c r="O295" s="66"/>
      <c r="P295" s="66"/>
      <c r="Q295" s="66"/>
      <c r="R295" s="66"/>
      <c r="S295" s="66"/>
      <c r="T295" s="67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9" t="s">
        <v>145</v>
      </c>
      <c r="AU295" s="19" t="s">
        <v>85</v>
      </c>
    </row>
    <row r="296" spans="1:65" s="2" customFormat="1" ht="16.5" customHeight="1">
      <c r="A296" s="36"/>
      <c r="B296" s="37"/>
      <c r="C296" s="176" t="s">
        <v>589</v>
      </c>
      <c r="D296" s="176" t="s">
        <v>136</v>
      </c>
      <c r="E296" s="177" t="s">
        <v>983</v>
      </c>
      <c r="F296" s="178" t="s">
        <v>984</v>
      </c>
      <c r="G296" s="179" t="s">
        <v>219</v>
      </c>
      <c r="H296" s="180">
        <v>2</v>
      </c>
      <c r="I296" s="181"/>
      <c r="J296" s="182">
        <f>ROUND(I296*H296,2)</f>
        <v>0</v>
      </c>
      <c r="K296" s="178" t="s">
        <v>197</v>
      </c>
      <c r="L296" s="41"/>
      <c r="M296" s="183" t="s">
        <v>19</v>
      </c>
      <c r="N296" s="184" t="s">
        <v>46</v>
      </c>
      <c r="O296" s="66"/>
      <c r="P296" s="185">
        <f>O296*H296</f>
        <v>0</v>
      </c>
      <c r="Q296" s="185">
        <v>0</v>
      </c>
      <c r="R296" s="185">
        <f>Q296*H296</f>
        <v>0</v>
      </c>
      <c r="S296" s="185">
        <v>0</v>
      </c>
      <c r="T296" s="186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7" t="s">
        <v>141</v>
      </c>
      <c r="AT296" s="187" t="s">
        <v>136</v>
      </c>
      <c r="AU296" s="187" t="s">
        <v>85</v>
      </c>
      <c r="AY296" s="19" t="s">
        <v>134</v>
      </c>
      <c r="BE296" s="188">
        <f>IF(N296="základní",J296,0)</f>
        <v>0</v>
      </c>
      <c r="BF296" s="188">
        <f>IF(N296="snížená",J296,0)</f>
        <v>0</v>
      </c>
      <c r="BG296" s="188">
        <f>IF(N296="zákl. přenesená",J296,0)</f>
        <v>0</v>
      </c>
      <c r="BH296" s="188">
        <f>IF(N296="sníž. přenesená",J296,0)</f>
        <v>0</v>
      </c>
      <c r="BI296" s="188">
        <f>IF(N296="nulová",J296,0)</f>
        <v>0</v>
      </c>
      <c r="BJ296" s="19" t="s">
        <v>83</v>
      </c>
      <c r="BK296" s="188">
        <f>ROUND(I296*H296,2)</f>
        <v>0</v>
      </c>
      <c r="BL296" s="19" t="s">
        <v>141</v>
      </c>
      <c r="BM296" s="187" t="s">
        <v>985</v>
      </c>
    </row>
    <row r="297" spans="1:65" s="2" customFormat="1">
      <c r="A297" s="36"/>
      <c r="B297" s="37"/>
      <c r="C297" s="38"/>
      <c r="D297" s="189" t="s">
        <v>143</v>
      </c>
      <c r="E297" s="38"/>
      <c r="F297" s="190" t="s">
        <v>984</v>
      </c>
      <c r="G297" s="38"/>
      <c r="H297" s="38"/>
      <c r="I297" s="191"/>
      <c r="J297" s="38"/>
      <c r="K297" s="38"/>
      <c r="L297" s="41"/>
      <c r="M297" s="192"/>
      <c r="N297" s="193"/>
      <c r="O297" s="66"/>
      <c r="P297" s="66"/>
      <c r="Q297" s="66"/>
      <c r="R297" s="66"/>
      <c r="S297" s="66"/>
      <c r="T297" s="67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9" t="s">
        <v>143</v>
      </c>
      <c r="AU297" s="19" t="s">
        <v>85</v>
      </c>
    </row>
    <row r="298" spans="1:65" s="2" customFormat="1" ht="16.5" customHeight="1">
      <c r="A298" s="36"/>
      <c r="B298" s="37"/>
      <c r="C298" s="231" t="s">
        <v>593</v>
      </c>
      <c r="D298" s="231" t="s">
        <v>437</v>
      </c>
      <c r="E298" s="232" t="s">
        <v>986</v>
      </c>
      <c r="F298" s="233" t="s">
        <v>987</v>
      </c>
      <c r="G298" s="234" t="s">
        <v>196</v>
      </c>
      <c r="H298" s="235">
        <v>2</v>
      </c>
      <c r="I298" s="236"/>
      <c r="J298" s="237">
        <f>ROUND(I298*H298,2)</f>
        <v>0</v>
      </c>
      <c r="K298" s="233" t="s">
        <v>197</v>
      </c>
      <c r="L298" s="238"/>
      <c r="M298" s="239" t="s">
        <v>19</v>
      </c>
      <c r="N298" s="240" t="s">
        <v>46</v>
      </c>
      <c r="O298" s="66"/>
      <c r="P298" s="185">
        <f>O298*H298</f>
        <v>0</v>
      </c>
      <c r="Q298" s="185">
        <v>1</v>
      </c>
      <c r="R298" s="185">
        <f>Q298*H298</f>
        <v>2</v>
      </c>
      <c r="S298" s="185">
        <v>0</v>
      </c>
      <c r="T298" s="186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7" t="s">
        <v>193</v>
      </c>
      <c r="AT298" s="187" t="s">
        <v>437</v>
      </c>
      <c r="AU298" s="187" t="s">
        <v>85</v>
      </c>
      <c r="AY298" s="19" t="s">
        <v>134</v>
      </c>
      <c r="BE298" s="188">
        <f>IF(N298="základní",J298,0)</f>
        <v>0</v>
      </c>
      <c r="BF298" s="188">
        <f>IF(N298="snížená",J298,0)</f>
        <v>0</v>
      </c>
      <c r="BG298" s="188">
        <f>IF(N298="zákl. přenesená",J298,0)</f>
        <v>0</v>
      </c>
      <c r="BH298" s="188">
        <f>IF(N298="sníž. přenesená",J298,0)</f>
        <v>0</v>
      </c>
      <c r="BI298" s="188">
        <f>IF(N298="nulová",J298,0)</f>
        <v>0</v>
      </c>
      <c r="BJ298" s="19" t="s">
        <v>83</v>
      </c>
      <c r="BK298" s="188">
        <f>ROUND(I298*H298,2)</f>
        <v>0</v>
      </c>
      <c r="BL298" s="19" t="s">
        <v>141</v>
      </c>
      <c r="BM298" s="187" t="s">
        <v>988</v>
      </c>
    </row>
    <row r="299" spans="1:65" s="2" customFormat="1">
      <c r="A299" s="36"/>
      <c r="B299" s="37"/>
      <c r="C299" s="38"/>
      <c r="D299" s="189" t="s">
        <v>143</v>
      </c>
      <c r="E299" s="38"/>
      <c r="F299" s="190" t="s">
        <v>987</v>
      </c>
      <c r="G299" s="38"/>
      <c r="H299" s="38"/>
      <c r="I299" s="191"/>
      <c r="J299" s="38"/>
      <c r="K299" s="38"/>
      <c r="L299" s="41"/>
      <c r="M299" s="192"/>
      <c r="N299" s="193"/>
      <c r="O299" s="66"/>
      <c r="P299" s="66"/>
      <c r="Q299" s="66"/>
      <c r="R299" s="66"/>
      <c r="S299" s="66"/>
      <c r="T299" s="67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9" t="s">
        <v>143</v>
      </c>
      <c r="AU299" s="19" t="s">
        <v>85</v>
      </c>
    </row>
    <row r="300" spans="1:65" s="2" customFormat="1" ht="16.5" customHeight="1">
      <c r="A300" s="36"/>
      <c r="B300" s="37"/>
      <c r="C300" s="231" t="s">
        <v>599</v>
      </c>
      <c r="D300" s="231" t="s">
        <v>437</v>
      </c>
      <c r="E300" s="232" t="s">
        <v>989</v>
      </c>
      <c r="F300" s="233" t="s">
        <v>990</v>
      </c>
      <c r="G300" s="234" t="s">
        <v>196</v>
      </c>
      <c r="H300" s="235">
        <v>4</v>
      </c>
      <c r="I300" s="236"/>
      <c r="J300" s="237">
        <f>ROUND(I300*H300,2)</f>
        <v>0</v>
      </c>
      <c r="K300" s="233" t="s">
        <v>197</v>
      </c>
      <c r="L300" s="238"/>
      <c r="M300" s="239" t="s">
        <v>19</v>
      </c>
      <c r="N300" s="240" t="s">
        <v>46</v>
      </c>
      <c r="O300" s="66"/>
      <c r="P300" s="185">
        <f>O300*H300</f>
        <v>0</v>
      </c>
      <c r="Q300" s="185">
        <v>1</v>
      </c>
      <c r="R300" s="185">
        <f>Q300*H300</f>
        <v>4</v>
      </c>
      <c r="S300" s="185">
        <v>0</v>
      </c>
      <c r="T300" s="186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87" t="s">
        <v>193</v>
      </c>
      <c r="AT300" s="187" t="s">
        <v>437</v>
      </c>
      <c r="AU300" s="187" t="s">
        <v>85</v>
      </c>
      <c r="AY300" s="19" t="s">
        <v>134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19" t="s">
        <v>83</v>
      </c>
      <c r="BK300" s="188">
        <f>ROUND(I300*H300,2)</f>
        <v>0</v>
      </c>
      <c r="BL300" s="19" t="s">
        <v>141</v>
      </c>
      <c r="BM300" s="187" t="s">
        <v>991</v>
      </c>
    </row>
    <row r="301" spans="1:65" s="2" customFormat="1">
      <c r="A301" s="36"/>
      <c r="B301" s="37"/>
      <c r="C301" s="38"/>
      <c r="D301" s="189" t="s">
        <v>143</v>
      </c>
      <c r="E301" s="38"/>
      <c r="F301" s="190" t="s">
        <v>990</v>
      </c>
      <c r="G301" s="38"/>
      <c r="H301" s="38"/>
      <c r="I301" s="191"/>
      <c r="J301" s="38"/>
      <c r="K301" s="38"/>
      <c r="L301" s="41"/>
      <c r="M301" s="192"/>
      <c r="N301" s="193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143</v>
      </c>
      <c r="AU301" s="19" t="s">
        <v>85</v>
      </c>
    </row>
    <row r="302" spans="1:65" s="2" customFormat="1" ht="16.5" customHeight="1">
      <c r="A302" s="36"/>
      <c r="B302" s="37"/>
      <c r="C302" s="176" t="s">
        <v>603</v>
      </c>
      <c r="D302" s="176" t="s">
        <v>136</v>
      </c>
      <c r="E302" s="177" t="s">
        <v>992</v>
      </c>
      <c r="F302" s="178" t="s">
        <v>993</v>
      </c>
      <c r="G302" s="179" t="s">
        <v>219</v>
      </c>
      <c r="H302" s="180">
        <v>4</v>
      </c>
      <c r="I302" s="181"/>
      <c r="J302" s="182">
        <f>ROUND(I302*H302,2)</f>
        <v>0</v>
      </c>
      <c r="K302" s="178" t="s">
        <v>140</v>
      </c>
      <c r="L302" s="41"/>
      <c r="M302" s="183" t="s">
        <v>19</v>
      </c>
      <c r="N302" s="184" t="s">
        <v>46</v>
      </c>
      <c r="O302" s="66"/>
      <c r="P302" s="185">
        <f>O302*H302</f>
        <v>0</v>
      </c>
      <c r="Q302" s="185">
        <v>2.0000000000000002E-5</v>
      </c>
      <c r="R302" s="185">
        <f>Q302*H302</f>
        <v>8.0000000000000007E-5</v>
      </c>
      <c r="S302" s="185">
        <v>0</v>
      </c>
      <c r="T302" s="186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87" t="s">
        <v>141</v>
      </c>
      <c r="AT302" s="187" t="s">
        <v>136</v>
      </c>
      <c r="AU302" s="187" t="s">
        <v>85</v>
      </c>
      <c r="AY302" s="19" t="s">
        <v>134</v>
      </c>
      <c r="BE302" s="188">
        <f>IF(N302="základní",J302,0)</f>
        <v>0</v>
      </c>
      <c r="BF302" s="188">
        <f>IF(N302="snížená",J302,0)</f>
        <v>0</v>
      </c>
      <c r="BG302" s="188">
        <f>IF(N302="zákl. přenesená",J302,0)</f>
        <v>0</v>
      </c>
      <c r="BH302" s="188">
        <f>IF(N302="sníž. přenesená",J302,0)</f>
        <v>0</v>
      </c>
      <c r="BI302" s="188">
        <f>IF(N302="nulová",J302,0)</f>
        <v>0</v>
      </c>
      <c r="BJ302" s="19" t="s">
        <v>83</v>
      </c>
      <c r="BK302" s="188">
        <f>ROUND(I302*H302,2)</f>
        <v>0</v>
      </c>
      <c r="BL302" s="19" t="s">
        <v>141</v>
      </c>
      <c r="BM302" s="187" t="s">
        <v>994</v>
      </c>
    </row>
    <row r="303" spans="1:65" s="2" customFormat="1">
      <c r="A303" s="36"/>
      <c r="B303" s="37"/>
      <c r="C303" s="38"/>
      <c r="D303" s="189" t="s">
        <v>143</v>
      </c>
      <c r="E303" s="38"/>
      <c r="F303" s="190" t="s">
        <v>995</v>
      </c>
      <c r="G303" s="38"/>
      <c r="H303" s="38"/>
      <c r="I303" s="191"/>
      <c r="J303" s="38"/>
      <c r="K303" s="38"/>
      <c r="L303" s="41"/>
      <c r="M303" s="192"/>
      <c r="N303" s="193"/>
      <c r="O303" s="66"/>
      <c r="P303" s="66"/>
      <c r="Q303" s="66"/>
      <c r="R303" s="66"/>
      <c r="S303" s="66"/>
      <c r="T303" s="67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9" t="s">
        <v>143</v>
      </c>
      <c r="AU303" s="19" t="s">
        <v>85</v>
      </c>
    </row>
    <row r="304" spans="1:65" s="2" customFormat="1">
      <c r="A304" s="36"/>
      <c r="B304" s="37"/>
      <c r="C304" s="38"/>
      <c r="D304" s="194" t="s">
        <v>145</v>
      </c>
      <c r="E304" s="38"/>
      <c r="F304" s="195" t="s">
        <v>996</v>
      </c>
      <c r="G304" s="38"/>
      <c r="H304" s="38"/>
      <c r="I304" s="191"/>
      <c r="J304" s="38"/>
      <c r="K304" s="38"/>
      <c r="L304" s="41"/>
      <c r="M304" s="192"/>
      <c r="N304" s="193"/>
      <c r="O304" s="66"/>
      <c r="P304" s="66"/>
      <c r="Q304" s="66"/>
      <c r="R304" s="66"/>
      <c r="S304" s="66"/>
      <c r="T304" s="67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9" t="s">
        <v>145</v>
      </c>
      <c r="AU304" s="19" t="s">
        <v>85</v>
      </c>
    </row>
    <row r="305" spans="1:65" s="13" customFormat="1">
      <c r="B305" s="196"/>
      <c r="C305" s="197"/>
      <c r="D305" s="189" t="s">
        <v>147</v>
      </c>
      <c r="E305" s="198" t="s">
        <v>19</v>
      </c>
      <c r="F305" s="199" t="s">
        <v>997</v>
      </c>
      <c r="G305" s="197"/>
      <c r="H305" s="200">
        <v>4</v>
      </c>
      <c r="I305" s="201"/>
      <c r="J305" s="197"/>
      <c r="K305" s="197"/>
      <c r="L305" s="202"/>
      <c r="M305" s="203"/>
      <c r="N305" s="204"/>
      <c r="O305" s="204"/>
      <c r="P305" s="204"/>
      <c r="Q305" s="204"/>
      <c r="R305" s="204"/>
      <c r="S305" s="204"/>
      <c r="T305" s="205"/>
      <c r="AT305" s="206" t="s">
        <v>147</v>
      </c>
      <c r="AU305" s="206" t="s">
        <v>85</v>
      </c>
      <c r="AV305" s="13" t="s">
        <v>85</v>
      </c>
      <c r="AW305" s="13" t="s">
        <v>34</v>
      </c>
      <c r="AX305" s="13" t="s">
        <v>83</v>
      </c>
      <c r="AY305" s="206" t="s">
        <v>134</v>
      </c>
    </row>
    <row r="306" spans="1:65" s="2" customFormat="1" ht="16.5" customHeight="1">
      <c r="A306" s="36"/>
      <c r="B306" s="37"/>
      <c r="C306" s="176" t="s">
        <v>608</v>
      </c>
      <c r="D306" s="176" t="s">
        <v>136</v>
      </c>
      <c r="E306" s="177" t="s">
        <v>998</v>
      </c>
      <c r="F306" s="178" t="s">
        <v>999</v>
      </c>
      <c r="G306" s="179" t="s">
        <v>541</v>
      </c>
      <c r="H306" s="180">
        <v>0.27</v>
      </c>
      <c r="I306" s="181"/>
      <c r="J306" s="182">
        <f>ROUND(I306*H306,2)</f>
        <v>0</v>
      </c>
      <c r="K306" s="178" t="s">
        <v>140</v>
      </c>
      <c r="L306" s="41"/>
      <c r="M306" s="183" t="s">
        <v>19</v>
      </c>
      <c r="N306" s="184" t="s">
        <v>46</v>
      </c>
      <c r="O306" s="66"/>
      <c r="P306" s="185">
        <f>O306*H306</f>
        <v>0</v>
      </c>
      <c r="Q306" s="185">
        <v>2.4399999999999999E-3</v>
      </c>
      <c r="R306" s="185">
        <f>Q306*H306</f>
        <v>6.5879999999999997E-4</v>
      </c>
      <c r="S306" s="185">
        <v>5.6000000000000001E-2</v>
      </c>
      <c r="T306" s="186">
        <f>S306*H306</f>
        <v>1.5120000000000001E-2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7" t="s">
        <v>141</v>
      </c>
      <c r="AT306" s="187" t="s">
        <v>136</v>
      </c>
      <c r="AU306" s="187" t="s">
        <v>85</v>
      </c>
      <c r="AY306" s="19" t="s">
        <v>134</v>
      </c>
      <c r="BE306" s="188">
        <f>IF(N306="základní",J306,0)</f>
        <v>0</v>
      </c>
      <c r="BF306" s="188">
        <f>IF(N306="snížená",J306,0)</f>
        <v>0</v>
      </c>
      <c r="BG306" s="188">
        <f>IF(N306="zákl. přenesená",J306,0)</f>
        <v>0</v>
      </c>
      <c r="BH306" s="188">
        <f>IF(N306="sníž. přenesená",J306,0)</f>
        <v>0</v>
      </c>
      <c r="BI306" s="188">
        <f>IF(N306="nulová",J306,0)</f>
        <v>0</v>
      </c>
      <c r="BJ306" s="19" t="s">
        <v>83</v>
      </c>
      <c r="BK306" s="188">
        <f>ROUND(I306*H306,2)</f>
        <v>0</v>
      </c>
      <c r="BL306" s="19" t="s">
        <v>141</v>
      </c>
      <c r="BM306" s="187" t="s">
        <v>1000</v>
      </c>
    </row>
    <row r="307" spans="1:65" s="2" customFormat="1" ht="19.5">
      <c r="A307" s="36"/>
      <c r="B307" s="37"/>
      <c r="C307" s="38"/>
      <c r="D307" s="189" t="s">
        <v>143</v>
      </c>
      <c r="E307" s="38"/>
      <c r="F307" s="190" t="s">
        <v>1001</v>
      </c>
      <c r="G307" s="38"/>
      <c r="H307" s="38"/>
      <c r="I307" s="191"/>
      <c r="J307" s="38"/>
      <c r="K307" s="38"/>
      <c r="L307" s="41"/>
      <c r="M307" s="192"/>
      <c r="N307" s="193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143</v>
      </c>
      <c r="AU307" s="19" t="s">
        <v>85</v>
      </c>
    </row>
    <row r="308" spans="1:65" s="2" customFormat="1">
      <c r="A308" s="36"/>
      <c r="B308" s="37"/>
      <c r="C308" s="38"/>
      <c r="D308" s="194" t="s">
        <v>145</v>
      </c>
      <c r="E308" s="38"/>
      <c r="F308" s="195" t="s">
        <v>1002</v>
      </c>
      <c r="G308" s="38"/>
      <c r="H308" s="38"/>
      <c r="I308" s="191"/>
      <c r="J308" s="38"/>
      <c r="K308" s="38"/>
      <c r="L308" s="41"/>
      <c r="M308" s="192"/>
      <c r="N308" s="193"/>
      <c r="O308" s="66"/>
      <c r="P308" s="66"/>
      <c r="Q308" s="66"/>
      <c r="R308" s="66"/>
      <c r="S308" s="66"/>
      <c r="T308" s="67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T308" s="19" t="s">
        <v>145</v>
      </c>
      <c r="AU308" s="19" t="s">
        <v>85</v>
      </c>
    </row>
    <row r="309" spans="1:65" s="13" customFormat="1">
      <c r="B309" s="196"/>
      <c r="C309" s="197"/>
      <c r="D309" s="189" t="s">
        <v>147</v>
      </c>
      <c r="E309" s="198" t="s">
        <v>19</v>
      </c>
      <c r="F309" s="199" t="s">
        <v>1003</v>
      </c>
      <c r="G309" s="197"/>
      <c r="H309" s="200">
        <v>0.27</v>
      </c>
      <c r="I309" s="201"/>
      <c r="J309" s="197"/>
      <c r="K309" s="197"/>
      <c r="L309" s="202"/>
      <c r="M309" s="203"/>
      <c r="N309" s="204"/>
      <c r="O309" s="204"/>
      <c r="P309" s="204"/>
      <c r="Q309" s="204"/>
      <c r="R309" s="204"/>
      <c r="S309" s="204"/>
      <c r="T309" s="205"/>
      <c r="AT309" s="206" t="s">
        <v>147</v>
      </c>
      <c r="AU309" s="206" t="s">
        <v>85</v>
      </c>
      <c r="AV309" s="13" t="s">
        <v>85</v>
      </c>
      <c r="AW309" s="13" t="s">
        <v>34</v>
      </c>
      <c r="AX309" s="13" t="s">
        <v>83</v>
      </c>
      <c r="AY309" s="206" t="s">
        <v>134</v>
      </c>
    </row>
    <row r="310" spans="1:65" s="12" customFormat="1" ht="22.9" customHeight="1">
      <c r="B310" s="160"/>
      <c r="C310" s="161"/>
      <c r="D310" s="162" t="s">
        <v>74</v>
      </c>
      <c r="E310" s="174" t="s">
        <v>646</v>
      </c>
      <c r="F310" s="174" t="s">
        <v>647</v>
      </c>
      <c r="G310" s="161"/>
      <c r="H310" s="161"/>
      <c r="I310" s="164"/>
      <c r="J310" s="175">
        <f>BK310</f>
        <v>0</v>
      </c>
      <c r="K310" s="161"/>
      <c r="L310" s="166"/>
      <c r="M310" s="167"/>
      <c r="N310" s="168"/>
      <c r="O310" s="168"/>
      <c r="P310" s="169">
        <f>SUM(P311:P313)</f>
        <v>0</v>
      </c>
      <c r="Q310" s="168"/>
      <c r="R310" s="169">
        <f>SUM(R311:R313)</f>
        <v>0</v>
      </c>
      <c r="S310" s="168"/>
      <c r="T310" s="170">
        <f>SUM(T311:T313)</f>
        <v>0</v>
      </c>
      <c r="AR310" s="171" t="s">
        <v>83</v>
      </c>
      <c r="AT310" s="172" t="s">
        <v>74</v>
      </c>
      <c r="AU310" s="172" t="s">
        <v>83</v>
      </c>
      <c r="AY310" s="171" t="s">
        <v>134</v>
      </c>
      <c r="BK310" s="173">
        <f>SUM(BK311:BK313)</f>
        <v>0</v>
      </c>
    </row>
    <row r="311" spans="1:65" s="2" customFormat="1" ht="16.5" customHeight="1">
      <c r="A311" s="36"/>
      <c r="B311" s="37"/>
      <c r="C311" s="176" t="s">
        <v>616</v>
      </c>
      <c r="D311" s="176" t="s">
        <v>136</v>
      </c>
      <c r="E311" s="177" t="s">
        <v>649</v>
      </c>
      <c r="F311" s="178" t="s">
        <v>650</v>
      </c>
      <c r="G311" s="179" t="s">
        <v>196</v>
      </c>
      <c r="H311" s="180">
        <v>42.93</v>
      </c>
      <c r="I311" s="181"/>
      <c r="J311" s="182">
        <f>ROUND(I311*H311,2)</f>
        <v>0</v>
      </c>
      <c r="K311" s="178" t="s">
        <v>140</v>
      </c>
      <c r="L311" s="41"/>
      <c r="M311" s="183" t="s">
        <v>19</v>
      </c>
      <c r="N311" s="184" t="s">
        <v>46</v>
      </c>
      <c r="O311" s="66"/>
      <c r="P311" s="185">
        <f>O311*H311</f>
        <v>0</v>
      </c>
      <c r="Q311" s="185">
        <v>0</v>
      </c>
      <c r="R311" s="185">
        <f>Q311*H311</f>
        <v>0</v>
      </c>
      <c r="S311" s="185">
        <v>0</v>
      </c>
      <c r="T311" s="186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187" t="s">
        <v>141</v>
      </c>
      <c r="AT311" s="187" t="s">
        <v>136</v>
      </c>
      <c r="AU311" s="187" t="s">
        <v>85</v>
      </c>
      <c r="AY311" s="19" t="s">
        <v>134</v>
      </c>
      <c r="BE311" s="188">
        <f>IF(N311="základní",J311,0)</f>
        <v>0</v>
      </c>
      <c r="BF311" s="188">
        <f>IF(N311="snížená",J311,0)</f>
        <v>0</v>
      </c>
      <c r="BG311" s="188">
        <f>IF(N311="zákl. přenesená",J311,0)</f>
        <v>0</v>
      </c>
      <c r="BH311" s="188">
        <f>IF(N311="sníž. přenesená",J311,0)</f>
        <v>0</v>
      </c>
      <c r="BI311" s="188">
        <f>IF(N311="nulová",J311,0)</f>
        <v>0</v>
      </c>
      <c r="BJ311" s="19" t="s">
        <v>83</v>
      </c>
      <c r="BK311" s="188">
        <f>ROUND(I311*H311,2)</f>
        <v>0</v>
      </c>
      <c r="BL311" s="19" t="s">
        <v>141</v>
      </c>
      <c r="BM311" s="187" t="s">
        <v>1004</v>
      </c>
    </row>
    <row r="312" spans="1:65" s="2" customFormat="1">
      <c r="A312" s="36"/>
      <c r="B312" s="37"/>
      <c r="C312" s="38"/>
      <c r="D312" s="189" t="s">
        <v>143</v>
      </c>
      <c r="E312" s="38"/>
      <c r="F312" s="190" t="s">
        <v>652</v>
      </c>
      <c r="G312" s="38"/>
      <c r="H312" s="38"/>
      <c r="I312" s="191"/>
      <c r="J312" s="38"/>
      <c r="K312" s="38"/>
      <c r="L312" s="41"/>
      <c r="M312" s="192"/>
      <c r="N312" s="193"/>
      <c r="O312" s="66"/>
      <c r="P312" s="66"/>
      <c r="Q312" s="66"/>
      <c r="R312" s="66"/>
      <c r="S312" s="66"/>
      <c r="T312" s="67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9" t="s">
        <v>143</v>
      </c>
      <c r="AU312" s="19" t="s">
        <v>85</v>
      </c>
    </row>
    <row r="313" spans="1:65" s="2" customFormat="1">
      <c r="A313" s="36"/>
      <c r="B313" s="37"/>
      <c r="C313" s="38"/>
      <c r="D313" s="194" t="s">
        <v>145</v>
      </c>
      <c r="E313" s="38"/>
      <c r="F313" s="195" t="s">
        <v>653</v>
      </c>
      <c r="G313" s="38"/>
      <c r="H313" s="38"/>
      <c r="I313" s="191"/>
      <c r="J313" s="38"/>
      <c r="K313" s="38"/>
      <c r="L313" s="41"/>
      <c r="M313" s="192"/>
      <c r="N313" s="193"/>
      <c r="O313" s="66"/>
      <c r="P313" s="66"/>
      <c r="Q313" s="66"/>
      <c r="R313" s="66"/>
      <c r="S313" s="66"/>
      <c r="T313" s="67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9" t="s">
        <v>145</v>
      </c>
      <c r="AU313" s="19" t="s">
        <v>85</v>
      </c>
    </row>
    <row r="314" spans="1:65" s="12" customFormat="1" ht="25.9" customHeight="1">
      <c r="B314" s="160"/>
      <c r="C314" s="161"/>
      <c r="D314" s="162" t="s">
        <v>74</v>
      </c>
      <c r="E314" s="163" t="s">
        <v>1005</v>
      </c>
      <c r="F314" s="163" t="s">
        <v>1006</v>
      </c>
      <c r="G314" s="161"/>
      <c r="H314" s="161"/>
      <c r="I314" s="164"/>
      <c r="J314" s="165">
        <f>BK314</f>
        <v>0</v>
      </c>
      <c r="K314" s="161"/>
      <c r="L314" s="166"/>
      <c r="M314" s="167"/>
      <c r="N314" s="168"/>
      <c r="O314" s="168"/>
      <c r="P314" s="169">
        <f>P315+P321+P331</f>
        <v>0</v>
      </c>
      <c r="Q314" s="168"/>
      <c r="R314" s="169">
        <f>R315+R321+R331</f>
        <v>1.5558000000000001E-2</v>
      </c>
      <c r="S314" s="168"/>
      <c r="T314" s="170">
        <f>T315+T321+T331</f>
        <v>0</v>
      </c>
      <c r="AR314" s="171" t="s">
        <v>85</v>
      </c>
      <c r="AT314" s="172" t="s">
        <v>74</v>
      </c>
      <c r="AU314" s="172" t="s">
        <v>75</v>
      </c>
      <c r="AY314" s="171" t="s">
        <v>134</v>
      </c>
      <c r="BK314" s="173">
        <f>BK315+BK321+BK331</f>
        <v>0</v>
      </c>
    </row>
    <row r="315" spans="1:65" s="12" customFormat="1" ht="22.9" customHeight="1">
      <c r="B315" s="160"/>
      <c r="C315" s="161"/>
      <c r="D315" s="162" t="s">
        <v>74</v>
      </c>
      <c r="E315" s="174" t="s">
        <v>1007</v>
      </c>
      <c r="F315" s="174" t="s">
        <v>1008</v>
      </c>
      <c r="G315" s="161"/>
      <c r="H315" s="161"/>
      <c r="I315" s="164"/>
      <c r="J315" s="175">
        <f>BK315</f>
        <v>0</v>
      </c>
      <c r="K315" s="161"/>
      <c r="L315" s="166"/>
      <c r="M315" s="167"/>
      <c r="N315" s="168"/>
      <c r="O315" s="168"/>
      <c r="P315" s="169">
        <f>SUM(P316:P320)</f>
        <v>0</v>
      </c>
      <c r="Q315" s="168"/>
      <c r="R315" s="169">
        <f>SUM(R316:R320)</f>
        <v>0</v>
      </c>
      <c r="S315" s="168"/>
      <c r="T315" s="170">
        <f>SUM(T316:T320)</f>
        <v>0</v>
      </c>
      <c r="AR315" s="171" t="s">
        <v>85</v>
      </c>
      <c r="AT315" s="172" t="s">
        <v>74</v>
      </c>
      <c r="AU315" s="172" t="s">
        <v>83</v>
      </c>
      <c r="AY315" s="171" t="s">
        <v>134</v>
      </c>
      <c r="BK315" s="173">
        <f>SUM(BK316:BK320)</f>
        <v>0</v>
      </c>
    </row>
    <row r="316" spans="1:65" s="2" customFormat="1" ht="16.5" customHeight="1">
      <c r="A316" s="36"/>
      <c r="B316" s="37"/>
      <c r="C316" s="176" t="s">
        <v>622</v>
      </c>
      <c r="D316" s="176" t="s">
        <v>136</v>
      </c>
      <c r="E316" s="177" t="s">
        <v>1009</v>
      </c>
      <c r="F316" s="178" t="s">
        <v>1010</v>
      </c>
      <c r="G316" s="179" t="s">
        <v>219</v>
      </c>
      <c r="H316" s="180">
        <v>3</v>
      </c>
      <c r="I316" s="181"/>
      <c r="J316" s="182">
        <f>ROUND(I316*H316,2)</f>
        <v>0</v>
      </c>
      <c r="K316" s="178" t="s">
        <v>197</v>
      </c>
      <c r="L316" s="41"/>
      <c r="M316" s="183" t="s">
        <v>19</v>
      </c>
      <c r="N316" s="184" t="s">
        <v>46</v>
      </c>
      <c r="O316" s="66"/>
      <c r="P316" s="185">
        <f>O316*H316</f>
        <v>0</v>
      </c>
      <c r="Q316" s="185">
        <v>0</v>
      </c>
      <c r="R316" s="185">
        <f>Q316*H316</f>
        <v>0</v>
      </c>
      <c r="S316" s="185">
        <v>0</v>
      </c>
      <c r="T316" s="186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87" t="s">
        <v>248</v>
      </c>
      <c r="AT316" s="187" t="s">
        <v>136</v>
      </c>
      <c r="AU316" s="187" t="s">
        <v>85</v>
      </c>
      <c r="AY316" s="19" t="s">
        <v>134</v>
      </c>
      <c r="BE316" s="188">
        <f>IF(N316="základní",J316,0)</f>
        <v>0</v>
      </c>
      <c r="BF316" s="188">
        <f>IF(N316="snížená",J316,0)</f>
        <v>0</v>
      </c>
      <c r="BG316" s="188">
        <f>IF(N316="zákl. přenesená",J316,0)</f>
        <v>0</v>
      </c>
      <c r="BH316" s="188">
        <f>IF(N316="sníž. přenesená",J316,0)</f>
        <v>0</v>
      </c>
      <c r="BI316" s="188">
        <f>IF(N316="nulová",J316,0)</f>
        <v>0</v>
      </c>
      <c r="BJ316" s="19" t="s">
        <v>83</v>
      </c>
      <c r="BK316" s="188">
        <f>ROUND(I316*H316,2)</f>
        <v>0</v>
      </c>
      <c r="BL316" s="19" t="s">
        <v>248</v>
      </c>
      <c r="BM316" s="187" t="s">
        <v>1011</v>
      </c>
    </row>
    <row r="317" spans="1:65" s="2" customFormat="1">
      <c r="A317" s="36"/>
      <c r="B317" s="37"/>
      <c r="C317" s="38"/>
      <c r="D317" s="189" t="s">
        <v>143</v>
      </c>
      <c r="E317" s="38"/>
      <c r="F317" s="190" t="s">
        <v>1010</v>
      </c>
      <c r="G317" s="38"/>
      <c r="H317" s="38"/>
      <c r="I317" s="191"/>
      <c r="J317" s="38"/>
      <c r="K317" s="38"/>
      <c r="L317" s="41"/>
      <c r="M317" s="192"/>
      <c r="N317" s="193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143</v>
      </c>
      <c r="AU317" s="19" t="s">
        <v>85</v>
      </c>
    </row>
    <row r="318" spans="1:65" s="2" customFormat="1" ht="24.2" customHeight="1">
      <c r="A318" s="36"/>
      <c r="B318" s="37"/>
      <c r="C318" s="176" t="s">
        <v>627</v>
      </c>
      <c r="D318" s="176" t="s">
        <v>136</v>
      </c>
      <c r="E318" s="177" t="s">
        <v>1012</v>
      </c>
      <c r="F318" s="178" t="s">
        <v>1013</v>
      </c>
      <c r="G318" s="179" t="s">
        <v>1014</v>
      </c>
      <c r="H318" s="246"/>
      <c r="I318" s="181"/>
      <c r="J318" s="182">
        <f>ROUND(I318*H318,2)</f>
        <v>0</v>
      </c>
      <c r="K318" s="178" t="s">
        <v>140</v>
      </c>
      <c r="L318" s="41"/>
      <c r="M318" s="183" t="s">
        <v>19</v>
      </c>
      <c r="N318" s="184" t="s">
        <v>46</v>
      </c>
      <c r="O318" s="66"/>
      <c r="P318" s="185">
        <f>O318*H318</f>
        <v>0</v>
      </c>
      <c r="Q318" s="185">
        <v>0</v>
      </c>
      <c r="R318" s="185">
        <f>Q318*H318</f>
        <v>0</v>
      </c>
      <c r="S318" s="185">
        <v>0</v>
      </c>
      <c r="T318" s="186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187" t="s">
        <v>248</v>
      </c>
      <c r="AT318" s="187" t="s">
        <v>136</v>
      </c>
      <c r="AU318" s="187" t="s">
        <v>85</v>
      </c>
      <c r="AY318" s="19" t="s">
        <v>134</v>
      </c>
      <c r="BE318" s="188">
        <f>IF(N318="základní",J318,0)</f>
        <v>0</v>
      </c>
      <c r="BF318" s="188">
        <f>IF(N318="snížená",J318,0)</f>
        <v>0</v>
      </c>
      <c r="BG318" s="188">
        <f>IF(N318="zákl. přenesená",J318,0)</f>
        <v>0</v>
      </c>
      <c r="BH318" s="188">
        <f>IF(N318="sníž. přenesená",J318,0)</f>
        <v>0</v>
      </c>
      <c r="BI318" s="188">
        <f>IF(N318="nulová",J318,0)</f>
        <v>0</v>
      </c>
      <c r="BJ318" s="19" t="s">
        <v>83</v>
      </c>
      <c r="BK318" s="188">
        <f>ROUND(I318*H318,2)</f>
        <v>0</v>
      </c>
      <c r="BL318" s="19" t="s">
        <v>248</v>
      </c>
      <c r="BM318" s="187" t="s">
        <v>1015</v>
      </c>
    </row>
    <row r="319" spans="1:65" s="2" customFormat="1" ht="19.5">
      <c r="A319" s="36"/>
      <c r="B319" s="37"/>
      <c r="C319" s="38"/>
      <c r="D319" s="189" t="s">
        <v>143</v>
      </c>
      <c r="E319" s="38"/>
      <c r="F319" s="190" t="s">
        <v>1016</v>
      </c>
      <c r="G319" s="38"/>
      <c r="H319" s="38"/>
      <c r="I319" s="191"/>
      <c r="J319" s="38"/>
      <c r="K319" s="38"/>
      <c r="L319" s="41"/>
      <c r="M319" s="192"/>
      <c r="N319" s="193"/>
      <c r="O319" s="66"/>
      <c r="P319" s="66"/>
      <c r="Q319" s="66"/>
      <c r="R319" s="66"/>
      <c r="S319" s="66"/>
      <c r="T319" s="67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T319" s="19" t="s">
        <v>143</v>
      </c>
      <c r="AU319" s="19" t="s">
        <v>85</v>
      </c>
    </row>
    <row r="320" spans="1:65" s="2" customFormat="1">
      <c r="A320" s="36"/>
      <c r="B320" s="37"/>
      <c r="C320" s="38"/>
      <c r="D320" s="194" t="s">
        <v>145</v>
      </c>
      <c r="E320" s="38"/>
      <c r="F320" s="195" t="s">
        <v>1017</v>
      </c>
      <c r="G320" s="38"/>
      <c r="H320" s="38"/>
      <c r="I320" s="191"/>
      <c r="J320" s="38"/>
      <c r="K320" s="38"/>
      <c r="L320" s="41"/>
      <c r="M320" s="192"/>
      <c r="N320" s="193"/>
      <c r="O320" s="66"/>
      <c r="P320" s="66"/>
      <c r="Q320" s="66"/>
      <c r="R320" s="66"/>
      <c r="S320" s="66"/>
      <c r="T320" s="67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T320" s="19" t="s">
        <v>145</v>
      </c>
      <c r="AU320" s="19" t="s">
        <v>85</v>
      </c>
    </row>
    <row r="321" spans="1:65" s="12" customFormat="1" ht="22.9" customHeight="1">
      <c r="B321" s="160"/>
      <c r="C321" s="161"/>
      <c r="D321" s="162" t="s">
        <v>74</v>
      </c>
      <c r="E321" s="174" t="s">
        <v>1018</v>
      </c>
      <c r="F321" s="174" t="s">
        <v>1019</v>
      </c>
      <c r="G321" s="161"/>
      <c r="H321" s="161"/>
      <c r="I321" s="164"/>
      <c r="J321" s="175">
        <f>BK321</f>
        <v>0</v>
      </c>
      <c r="K321" s="161"/>
      <c r="L321" s="166"/>
      <c r="M321" s="167"/>
      <c r="N321" s="168"/>
      <c r="O321" s="168"/>
      <c r="P321" s="169">
        <f>SUM(P322:P330)</f>
        <v>0</v>
      </c>
      <c r="Q321" s="168"/>
      <c r="R321" s="169">
        <f>SUM(R322:R330)</f>
        <v>9.0600000000000003E-3</v>
      </c>
      <c r="S321" s="168"/>
      <c r="T321" s="170">
        <f>SUM(T322:T330)</f>
        <v>0</v>
      </c>
      <c r="AR321" s="171" t="s">
        <v>85</v>
      </c>
      <c r="AT321" s="172" t="s">
        <v>74</v>
      </c>
      <c r="AU321" s="172" t="s">
        <v>83</v>
      </c>
      <c r="AY321" s="171" t="s">
        <v>134</v>
      </c>
      <c r="BK321" s="173">
        <f>SUM(BK322:BK330)</f>
        <v>0</v>
      </c>
    </row>
    <row r="322" spans="1:65" s="2" customFormat="1" ht="16.5" customHeight="1">
      <c r="A322" s="36"/>
      <c r="B322" s="37"/>
      <c r="C322" s="176" t="s">
        <v>634</v>
      </c>
      <c r="D322" s="176" t="s">
        <v>136</v>
      </c>
      <c r="E322" s="177" t="s">
        <v>1020</v>
      </c>
      <c r="F322" s="178" t="s">
        <v>1021</v>
      </c>
      <c r="G322" s="179" t="s">
        <v>454</v>
      </c>
      <c r="H322" s="180">
        <v>181.2</v>
      </c>
      <c r="I322" s="181"/>
      <c r="J322" s="182">
        <f>ROUND(I322*H322,2)</f>
        <v>0</v>
      </c>
      <c r="K322" s="178" t="s">
        <v>140</v>
      </c>
      <c r="L322" s="41"/>
      <c r="M322" s="183" t="s">
        <v>19</v>
      </c>
      <c r="N322" s="184" t="s">
        <v>46</v>
      </c>
      <c r="O322" s="66"/>
      <c r="P322" s="185">
        <f>O322*H322</f>
        <v>0</v>
      </c>
      <c r="Q322" s="185">
        <v>5.0000000000000002E-5</v>
      </c>
      <c r="R322" s="185">
        <f>Q322*H322</f>
        <v>9.0600000000000003E-3</v>
      </c>
      <c r="S322" s="185">
        <v>0</v>
      </c>
      <c r="T322" s="186">
        <f>S322*H322</f>
        <v>0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R322" s="187" t="s">
        <v>248</v>
      </c>
      <c r="AT322" s="187" t="s">
        <v>136</v>
      </c>
      <c r="AU322" s="187" t="s">
        <v>85</v>
      </c>
      <c r="AY322" s="19" t="s">
        <v>134</v>
      </c>
      <c r="BE322" s="188">
        <f>IF(N322="základní",J322,0)</f>
        <v>0</v>
      </c>
      <c r="BF322" s="188">
        <f>IF(N322="snížená",J322,0)</f>
        <v>0</v>
      </c>
      <c r="BG322" s="188">
        <f>IF(N322="zákl. přenesená",J322,0)</f>
        <v>0</v>
      </c>
      <c r="BH322" s="188">
        <f>IF(N322="sníž. přenesená",J322,0)</f>
        <v>0</v>
      </c>
      <c r="BI322" s="188">
        <f>IF(N322="nulová",J322,0)</f>
        <v>0</v>
      </c>
      <c r="BJ322" s="19" t="s">
        <v>83</v>
      </c>
      <c r="BK322" s="188">
        <f>ROUND(I322*H322,2)</f>
        <v>0</v>
      </c>
      <c r="BL322" s="19" t="s">
        <v>248</v>
      </c>
      <c r="BM322" s="187" t="s">
        <v>1022</v>
      </c>
    </row>
    <row r="323" spans="1:65" s="2" customFormat="1">
      <c r="A323" s="36"/>
      <c r="B323" s="37"/>
      <c r="C323" s="38"/>
      <c r="D323" s="189" t="s">
        <v>143</v>
      </c>
      <c r="E323" s="38"/>
      <c r="F323" s="190" t="s">
        <v>1023</v>
      </c>
      <c r="G323" s="38"/>
      <c r="H323" s="38"/>
      <c r="I323" s="191"/>
      <c r="J323" s="38"/>
      <c r="K323" s="38"/>
      <c r="L323" s="41"/>
      <c r="M323" s="192"/>
      <c r="N323" s="193"/>
      <c r="O323" s="66"/>
      <c r="P323" s="66"/>
      <c r="Q323" s="66"/>
      <c r="R323" s="66"/>
      <c r="S323" s="66"/>
      <c r="T323" s="67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T323" s="19" t="s">
        <v>143</v>
      </c>
      <c r="AU323" s="19" t="s">
        <v>85</v>
      </c>
    </row>
    <row r="324" spans="1:65" s="2" customFormat="1">
      <c r="A324" s="36"/>
      <c r="B324" s="37"/>
      <c r="C324" s="38"/>
      <c r="D324" s="194" t="s">
        <v>145</v>
      </c>
      <c r="E324" s="38"/>
      <c r="F324" s="195" t="s">
        <v>1024</v>
      </c>
      <c r="G324" s="38"/>
      <c r="H324" s="38"/>
      <c r="I324" s="191"/>
      <c r="J324" s="38"/>
      <c r="K324" s="38"/>
      <c r="L324" s="41"/>
      <c r="M324" s="192"/>
      <c r="N324" s="193"/>
      <c r="O324" s="66"/>
      <c r="P324" s="66"/>
      <c r="Q324" s="66"/>
      <c r="R324" s="66"/>
      <c r="S324" s="66"/>
      <c r="T324" s="67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T324" s="19" t="s">
        <v>145</v>
      </c>
      <c r="AU324" s="19" t="s">
        <v>85</v>
      </c>
    </row>
    <row r="325" spans="1:65" s="2" customFormat="1" ht="16.5" customHeight="1">
      <c r="A325" s="36"/>
      <c r="B325" s="37"/>
      <c r="C325" s="231" t="s">
        <v>640</v>
      </c>
      <c r="D325" s="231" t="s">
        <v>437</v>
      </c>
      <c r="E325" s="232" t="s">
        <v>1025</v>
      </c>
      <c r="F325" s="233" t="s">
        <v>1026</v>
      </c>
      <c r="G325" s="234" t="s">
        <v>454</v>
      </c>
      <c r="H325" s="235">
        <v>208.38</v>
      </c>
      <c r="I325" s="236"/>
      <c r="J325" s="237">
        <f>ROUND(I325*H325,2)</f>
        <v>0</v>
      </c>
      <c r="K325" s="233" t="s">
        <v>197</v>
      </c>
      <c r="L325" s="238"/>
      <c r="M325" s="239" t="s">
        <v>19</v>
      </c>
      <c r="N325" s="240" t="s">
        <v>46</v>
      </c>
      <c r="O325" s="66"/>
      <c r="P325" s="185">
        <f>O325*H325</f>
        <v>0</v>
      </c>
      <c r="Q325" s="185">
        <v>0</v>
      </c>
      <c r="R325" s="185">
        <f>Q325*H325</f>
        <v>0</v>
      </c>
      <c r="S325" s="185">
        <v>0</v>
      </c>
      <c r="T325" s="186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7" t="s">
        <v>520</v>
      </c>
      <c r="AT325" s="187" t="s">
        <v>437</v>
      </c>
      <c r="AU325" s="187" t="s">
        <v>85</v>
      </c>
      <c r="AY325" s="19" t="s">
        <v>134</v>
      </c>
      <c r="BE325" s="188">
        <f>IF(N325="základní",J325,0)</f>
        <v>0</v>
      </c>
      <c r="BF325" s="188">
        <f>IF(N325="snížená",J325,0)</f>
        <v>0</v>
      </c>
      <c r="BG325" s="188">
        <f>IF(N325="zákl. přenesená",J325,0)</f>
        <v>0</v>
      </c>
      <c r="BH325" s="188">
        <f>IF(N325="sníž. přenesená",J325,0)</f>
        <v>0</v>
      </c>
      <c r="BI325" s="188">
        <f>IF(N325="nulová",J325,0)</f>
        <v>0</v>
      </c>
      <c r="BJ325" s="19" t="s">
        <v>83</v>
      </c>
      <c r="BK325" s="188">
        <f>ROUND(I325*H325,2)</f>
        <v>0</v>
      </c>
      <c r="BL325" s="19" t="s">
        <v>248</v>
      </c>
      <c r="BM325" s="187" t="s">
        <v>1027</v>
      </c>
    </row>
    <row r="326" spans="1:65" s="2" customFormat="1">
      <c r="A326" s="36"/>
      <c r="B326" s="37"/>
      <c r="C326" s="38"/>
      <c r="D326" s="189" t="s">
        <v>143</v>
      </c>
      <c r="E326" s="38"/>
      <c r="F326" s="190" t="s">
        <v>1026</v>
      </c>
      <c r="G326" s="38"/>
      <c r="H326" s="38"/>
      <c r="I326" s="191"/>
      <c r="J326" s="38"/>
      <c r="K326" s="38"/>
      <c r="L326" s="41"/>
      <c r="M326" s="192"/>
      <c r="N326" s="193"/>
      <c r="O326" s="66"/>
      <c r="P326" s="66"/>
      <c r="Q326" s="66"/>
      <c r="R326" s="66"/>
      <c r="S326" s="66"/>
      <c r="T326" s="67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9" t="s">
        <v>143</v>
      </c>
      <c r="AU326" s="19" t="s">
        <v>85</v>
      </c>
    </row>
    <row r="327" spans="1:65" s="13" customFormat="1">
      <c r="B327" s="196"/>
      <c r="C327" s="197"/>
      <c r="D327" s="189" t="s">
        <v>147</v>
      </c>
      <c r="E327" s="197"/>
      <c r="F327" s="199" t="s">
        <v>1028</v>
      </c>
      <c r="G327" s="197"/>
      <c r="H327" s="200">
        <v>208.38</v>
      </c>
      <c r="I327" s="201"/>
      <c r="J327" s="197"/>
      <c r="K327" s="197"/>
      <c r="L327" s="202"/>
      <c r="M327" s="203"/>
      <c r="N327" s="204"/>
      <c r="O327" s="204"/>
      <c r="P327" s="204"/>
      <c r="Q327" s="204"/>
      <c r="R327" s="204"/>
      <c r="S327" s="204"/>
      <c r="T327" s="205"/>
      <c r="AT327" s="206" t="s">
        <v>147</v>
      </c>
      <c r="AU327" s="206" t="s">
        <v>85</v>
      </c>
      <c r="AV327" s="13" t="s">
        <v>85</v>
      </c>
      <c r="AW327" s="13" t="s">
        <v>4</v>
      </c>
      <c r="AX327" s="13" t="s">
        <v>83</v>
      </c>
      <c r="AY327" s="206" t="s">
        <v>134</v>
      </c>
    </row>
    <row r="328" spans="1:65" s="2" customFormat="1" ht="21.75" customHeight="1">
      <c r="A328" s="36"/>
      <c r="B328" s="37"/>
      <c r="C328" s="176" t="s">
        <v>648</v>
      </c>
      <c r="D328" s="176" t="s">
        <v>136</v>
      </c>
      <c r="E328" s="177" t="s">
        <v>1029</v>
      </c>
      <c r="F328" s="178" t="s">
        <v>1030</v>
      </c>
      <c r="G328" s="179" t="s">
        <v>1014</v>
      </c>
      <c r="H328" s="246"/>
      <c r="I328" s="181"/>
      <c r="J328" s="182">
        <f>ROUND(I328*H328,2)</f>
        <v>0</v>
      </c>
      <c r="K328" s="178" t="s">
        <v>140</v>
      </c>
      <c r="L328" s="41"/>
      <c r="M328" s="183" t="s">
        <v>19</v>
      </c>
      <c r="N328" s="184" t="s">
        <v>46</v>
      </c>
      <c r="O328" s="66"/>
      <c r="P328" s="185">
        <f>O328*H328</f>
        <v>0</v>
      </c>
      <c r="Q328" s="185">
        <v>0</v>
      </c>
      <c r="R328" s="185">
        <f>Q328*H328</f>
        <v>0</v>
      </c>
      <c r="S328" s="185">
        <v>0</v>
      </c>
      <c r="T328" s="186">
        <f>S328*H328</f>
        <v>0</v>
      </c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R328" s="187" t="s">
        <v>248</v>
      </c>
      <c r="AT328" s="187" t="s">
        <v>136</v>
      </c>
      <c r="AU328" s="187" t="s">
        <v>85</v>
      </c>
      <c r="AY328" s="19" t="s">
        <v>134</v>
      </c>
      <c r="BE328" s="188">
        <f>IF(N328="základní",J328,0)</f>
        <v>0</v>
      </c>
      <c r="BF328" s="188">
        <f>IF(N328="snížená",J328,0)</f>
        <v>0</v>
      </c>
      <c r="BG328" s="188">
        <f>IF(N328="zákl. přenesená",J328,0)</f>
        <v>0</v>
      </c>
      <c r="BH328" s="188">
        <f>IF(N328="sníž. přenesená",J328,0)</f>
        <v>0</v>
      </c>
      <c r="BI328" s="188">
        <f>IF(N328="nulová",J328,0)</f>
        <v>0</v>
      </c>
      <c r="BJ328" s="19" t="s">
        <v>83</v>
      </c>
      <c r="BK328" s="188">
        <f>ROUND(I328*H328,2)</f>
        <v>0</v>
      </c>
      <c r="BL328" s="19" t="s">
        <v>248</v>
      </c>
      <c r="BM328" s="187" t="s">
        <v>1031</v>
      </c>
    </row>
    <row r="329" spans="1:65" s="2" customFormat="1" ht="19.5">
      <c r="A329" s="36"/>
      <c r="B329" s="37"/>
      <c r="C329" s="38"/>
      <c r="D329" s="189" t="s">
        <v>143</v>
      </c>
      <c r="E329" s="38"/>
      <c r="F329" s="190" t="s">
        <v>1032</v>
      </c>
      <c r="G329" s="38"/>
      <c r="H329" s="38"/>
      <c r="I329" s="191"/>
      <c r="J329" s="38"/>
      <c r="K329" s="38"/>
      <c r="L329" s="41"/>
      <c r="M329" s="192"/>
      <c r="N329" s="193"/>
      <c r="O329" s="66"/>
      <c r="P329" s="66"/>
      <c r="Q329" s="66"/>
      <c r="R329" s="66"/>
      <c r="S329" s="66"/>
      <c r="T329" s="67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T329" s="19" t="s">
        <v>143</v>
      </c>
      <c r="AU329" s="19" t="s">
        <v>85</v>
      </c>
    </row>
    <row r="330" spans="1:65" s="2" customFormat="1">
      <c r="A330" s="36"/>
      <c r="B330" s="37"/>
      <c r="C330" s="38"/>
      <c r="D330" s="194" t="s">
        <v>145</v>
      </c>
      <c r="E330" s="38"/>
      <c r="F330" s="195" t="s">
        <v>1033</v>
      </c>
      <c r="G330" s="38"/>
      <c r="H330" s="38"/>
      <c r="I330" s="191"/>
      <c r="J330" s="38"/>
      <c r="K330" s="38"/>
      <c r="L330" s="41"/>
      <c r="M330" s="192"/>
      <c r="N330" s="193"/>
      <c r="O330" s="66"/>
      <c r="P330" s="66"/>
      <c r="Q330" s="66"/>
      <c r="R330" s="66"/>
      <c r="S330" s="66"/>
      <c r="T330" s="67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9" t="s">
        <v>145</v>
      </c>
      <c r="AU330" s="19" t="s">
        <v>85</v>
      </c>
    </row>
    <row r="331" spans="1:65" s="12" customFormat="1" ht="22.9" customHeight="1">
      <c r="B331" s="160"/>
      <c r="C331" s="161"/>
      <c r="D331" s="162" t="s">
        <v>74</v>
      </c>
      <c r="E331" s="174" t="s">
        <v>1034</v>
      </c>
      <c r="F331" s="174" t="s">
        <v>1035</v>
      </c>
      <c r="G331" s="161"/>
      <c r="H331" s="161"/>
      <c r="I331" s="164"/>
      <c r="J331" s="175">
        <f>BK331</f>
        <v>0</v>
      </c>
      <c r="K331" s="161"/>
      <c r="L331" s="166"/>
      <c r="M331" s="167"/>
      <c r="N331" s="168"/>
      <c r="O331" s="168"/>
      <c r="P331" s="169">
        <f>SUM(P332:P342)</f>
        <v>0</v>
      </c>
      <c r="Q331" s="168"/>
      <c r="R331" s="169">
        <f>SUM(R332:R342)</f>
        <v>6.4980000000000003E-3</v>
      </c>
      <c r="S331" s="168"/>
      <c r="T331" s="170">
        <f>SUM(T332:T342)</f>
        <v>0</v>
      </c>
      <c r="AR331" s="171" t="s">
        <v>85</v>
      </c>
      <c r="AT331" s="172" t="s">
        <v>74</v>
      </c>
      <c r="AU331" s="172" t="s">
        <v>83</v>
      </c>
      <c r="AY331" s="171" t="s">
        <v>134</v>
      </c>
      <c r="BK331" s="173">
        <f>SUM(BK332:BK342)</f>
        <v>0</v>
      </c>
    </row>
    <row r="332" spans="1:65" s="2" customFormat="1" ht="16.5" customHeight="1">
      <c r="A332" s="36"/>
      <c r="B332" s="37"/>
      <c r="C332" s="176" t="s">
        <v>1036</v>
      </c>
      <c r="D332" s="176" t="s">
        <v>136</v>
      </c>
      <c r="E332" s="177" t="s">
        <v>1037</v>
      </c>
      <c r="F332" s="178" t="s">
        <v>1038</v>
      </c>
      <c r="G332" s="179" t="s">
        <v>139</v>
      </c>
      <c r="H332" s="180">
        <v>18.05</v>
      </c>
      <c r="I332" s="181"/>
      <c r="J332" s="182">
        <f>ROUND(I332*H332,2)</f>
        <v>0</v>
      </c>
      <c r="K332" s="178" t="s">
        <v>140</v>
      </c>
      <c r="L332" s="41"/>
      <c r="M332" s="183" t="s">
        <v>19</v>
      </c>
      <c r="N332" s="184" t="s">
        <v>46</v>
      </c>
      <c r="O332" s="66"/>
      <c r="P332" s="185">
        <f>O332*H332</f>
        <v>0</v>
      </c>
      <c r="Q332" s="185">
        <v>0</v>
      </c>
      <c r="R332" s="185">
        <f>Q332*H332</f>
        <v>0</v>
      </c>
      <c r="S332" s="185">
        <v>0</v>
      </c>
      <c r="T332" s="186">
        <f>S332*H332</f>
        <v>0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R332" s="187" t="s">
        <v>248</v>
      </c>
      <c r="AT332" s="187" t="s">
        <v>136</v>
      </c>
      <c r="AU332" s="187" t="s">
        <v>85</v>
      </c>
      <c r="AY332" s="19" t="s">
        <v>134</v>
      </c>
      <c r="BE332" s="188">
        <f>IF(N332="základní",J332,0)</f>
        <v>0</v>
      </c>
      <c r="BF332" s="188">
        <f>IF(N332="snížená",J332,0)</f>
        <v>0</v>
      </c>
      <c r="BG332" s="188">
        <f>IF(N332="zákl. přenesená",J332,0)</f>
        <v>0</v>
      </c>
      <c r="BH332" s="188">
        <f>IF(N332="sníž. přenesená",J332,0)</f>
        <v>0</v>
      </c>
      <c r="BI332" s="188">
        <f>IF(N332="nulová",J332,0)</f>
        <v>0</v>
      </c>
      <c r="BJ332" s="19" t="s">
        <v>83</v>
      </c>
      <c r="BK332" s="188">
        <f>ROUND(I332*H332,2)</f>
        <v>0</v>
      </c>
      <c r="BL332" s="19" t="s">
        <v>248</v>
      </c>
      <c r="BM332" s="187" t="s">
        <v>1039</v>
      </c>
    </row>
    <row r="333" spans="1:65" s="2" customFormat="1">
      <c r="A333" s="36"/>
      <c r="B333" s="37"/>
      <c r="C333" s="38"/>
      <c r="D333" s="189" t="s">
        <v>143</v>
      </c>
      <c r="E333" s="38"/>
      <c r="F333" s="190" t="s">
        <v>1040</v>
      </c>
      <c r="G333" s="38"/>
      <c r="H333" s="38"/>
      <c r="I333" s="191"/>
      <c r="J333" s="38"/>
      <c r="K333" s="38"/>
      <c r="L333" s="41"/>
      <c r="M333" s="192"/>
      <c r="N333" s="193"/>
      <c r="O333" s="66"/>
      <c r="P333" s="66"/>
      <c r="Q333" s="66"/>
      <c r="R333" s="66"/>
      <c r="S333" s="66"/>
      <c r="T333" s="67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T333" s="19" t="s">
        <v>143</v>
      </c>
      <c r="AU333" s="19" t="s">
        <v>85</v>
      </c>
    </row>
    <row r="334" spans="1:65" s="2" customFormat="1">
      <c r="A334" s="36"/>
      <c r="B334" s="37"/>
      <c r="C334" s="38"/>
      <c r="D334" s="194" t="s">
        <v>145</v>
      </c>
      <c r="E334" s="38"/>
      <c r="F334" s="195" t="s">
        <v>1041</v>
      </c>
      <c r="G334" s="38"/>
      <c r="H334" s="38"/>
      <c r="I334" s="191"/>
      <c r="J334" s="38"/>
      <c r="K334" s="38"/>
      <c r="L334" s="41"/>
      <c r="M334" s="192"/>
      <c r="N334" s="193"/>
      <c r="O334" s="66"/>
      <c r="P334" s="66"/>
      <c r="Q334" s="66"/>
      <c r="R334" s="66"/>
      <c r="S334" s="66"/>
      <c r="T334" s="67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9" t="s">
        <v>145</v>
      </c>
      <c r="AU334" s="19" t="s">
        <v>85</v>
      </c>
    </row>
    <row r="335" spans="1:65" s="14" customFormat="1">
      <c r="B335" s="207"/>
      <c r="C335" s="208"/>
      <c r="D335" s="189" t="s">
        <v>147</v>
      </c>
      <c r="E335" s="209" t="s">
        <v>19</v>
      </c>
      <c r="F335" s="210" t="s">
        <v>797</v>
      </c>
      <c r="G335" s="208"/>
      <c r="H335" s="209" t="s">
        <v>19</v>
      </c>
      <c r="I335" s="211"/>
      <c r="J335" s="208"/>
      <c r="K335" s="208"/>
      <c r="L335" s="212"/>
      <c r="M335" s="213"/>
      <c r="N335" s="214"/>
      <c r="O335" s="214"/>
      <c r="P335" s="214"/>
      <c r="Q335" s="214"/>
      <c r="R335" s="214"/>
      <c r="S335" s="214"/>
      <c r="T335" s="215"/>
      <c r="AT335" s="216" t="s">
        <v>147</v>
      </c>
      <c r="AU335" s="216" t="s">
        <v>85</v>
      </c>
      <c r="AV335" s="14" t="s">
        <v>83</v>
      </c>
      <c r="AW335" s="14" t="s">
        <v>34</v>
      </c>
      <c r="AX335" s="14" t="s">
        <v>75</v>
      </c>
      <c r="AY335" s="216" t="s">
        <v>134</v>
      </c>
    </row>
    <row r="336" spans="1:65" s="13" customFormat="1">
      <c r="B336" s="196"/>
      <c r="C336" s="197"/>
      <c r="D336" s="189" t="s">
        <v>147</v>
      </c>
      <c r="E336" s="198" t="s">
        <v>19</v>
      </c>
      <c r="F336" s="199" t="s">
        <v>1042</v>
      </c>
      <c r="G336" s="197"/>
      <c r="H336" s="200">
        <v>18.05</v>
      </c>
      <c r="I336" s="201"/>
      <c r="J336" s="197"/>
      <c r="K336" s="197"/>
      <c r="L336" s="202"/>
      <c r="M336" s="203"/>
      <c r="N336" s="204"/>
      <c r="O336" s="204"/>
      <c r="P336" s="204"/>
      <c r="Q336" s="204"/>
      <c r="R336" s="204"/>
      <c r="S336" s="204"/>
      <c r="T336" s="205"/>
      <c r="AT336" s="206" t="s">
        <v>147</v>
      </c>
      <c r="AU336" s="206" t="s">
        <v>85</v>
      </c>
      <c r="AV336" s="13" t="s">
        <v>85</v>
      </c>
      <c r="AW336" s="13" t="s">
        <v>34</v>
      </c>
      <c r="AX336" s="13" t="s">
        <v>83</v>
      </c>
      <c r="AY336" s="206" t="s">
        <v>134</v>
      </c>
    </row>
    <row r="337" spans="1:65" s="2" customFormat="1" ht="16.5" customHeight="1">
      <c r="A337" s="36"/>
      <c r="B337" s="37"/>
      <c r="C337" s="176" t="s">
        <v>1043</v>
      </c>
      <c r="D337" s="176" t="s">
        <v>136</v>
      </c>
      <c r="E337" s="177" t="s">
        <v>1044</v>
      </c>
      <c r="F337" s="178" t="s">
        <v>1045</v>
      </c>
      <c r="G337" s="179" t="s">
        <v>139</v>
      </c>
      <c r="H337" s="180">
        <v>18.05</v>
      </c>
      <c r="I337" s="181"/>
      <c r="J337" s="182">
        <f>ROUND(I337*H337,2)</f>
        <v>0</v>
      </c>
      <c r="K337" s="178" t="s">
        <v>140</v>
      </c>
      <c r="L337" s="41"/>
      <c r="M337" s="183" t="s">
        <v>19</v>
      </c>
      <c r="N337" s="184" t="s">
        <v>46</v>
      </c>
      <c r="O337" s="66"/>
      <c r="P337" s="185">
        <f>O337*H337</f>
        <v>0</v>
      </c>
      <c r="Q337" s="185">
        <v>1.3999999999999999E-4</v>
      </c>
      <c r="R337" s="185">
        <f>Q337*H337</f>
        <v>2.5269999999999997E-3</v>
      </c>
      <c r="S337" s="185">
        <v>0</v>
      </c>
      <c r="T337" s="186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7" t="s">
        <v>248</v>
      </c>
      <c r="AT337" s="187" t="s">
        <v>136</v>
      </c>
      <c r="AU337" s="187" t="s">
        <v>85</v>
      </c>
      <c r="AY337" s="19" t="s">
        <v>134</v>
      </c>
      <c r="BE337" s="188">
        <f>IF(N337="základní",J337,0)</f>
        <v>0</v>
      </c>
      <c r="BF337" s="188">
        <f>IF(N337="snížená",J337,0)</f>
        <v>0</v>
      </c>
      <c r="BG337" s="188">
        <f>IF(N337="zákl. přenesená",J337,0)</f>
        <v>0</v>
      </c>
      <c r="BH337" s="188">
        <f>IF(N337="sníž. přenesená",J337,0)</f>
        <v>0</v>
      </c>
      <c r="BI337" s="188">
        <f>IF(N337="nulová",J337,0)</f>
        <v>0</v>
      </c>
      <c r="BJ337" s="19" t="s">
        <v>83</v>
      </c>
      <c r="BK337" s="188">
        <f>ROUND(I337*H337,2)</f>
        <v>0</v>
      </c>
      <c r="BL337" s="19" t="s">
        <v>248</v>
      </c>
      <c r="BM337" s="187" t="s">
        <v>1046</v>
      </c>
    </row>
    <row r="338" spans="1:65" s="2" customFormat="1">
      <c r="A338" s="36"/>
      <c r="B338" s="37"/>
      <c r="C338" s="38"/>
      <c r="D338" s="189" t="s">
        <v>143</v>
      </c>
      <c r="E338" s="38"/>
      <c r="F338" s="190" t="s">
        <v>1047</v>
      </c>
      <c r="G338" s="38"/>
      <c r="H338" s="38"/>
      <c r="I338" s="191"/>
      <c r="J338" s="38"/>
      <c r="K338" s="38"/>
      <c r="L338" s="41"/>
      <c r="M338" s="192"/>
      <c r="N338" s="193"/>
      <c r="O338" s="66"/>
      <c r="P338" s="66"/>
      <c r="Q338" s="66"/>
      <c r="R338" s="66"/>
      <c r="S338" s="66"/>
      <c r="T338" s="67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9" t="s">
        <v>143</v>
      </c>
      <c r="AU338" s="19" t="s">
        <v>85</v>
      </c>
    </row>
    <row r="339" spans="1:65" s="2" customFormat="1">
      <c r="A339" s="36"/>
      <c r="B339" s="37"/>
      <c r="C339" s="38"/>
      <c r="D339" s="194" t="s">
        <v>145</v>
      </c>
      <c r="E339" s="38"/>
      <c r="F339" s="195" t="s">
        <v>1048</v>
      </c>
      <c r="G339" s="38"/>
      <c r="H339" s="38"/>
      <c r="I339" s="191"/>
      <c r="J339" s="38"/>
      <c r="K339" s="38"/>
      <c r="L339" s="41"/>
      <c r="M339" s="192"/>
      <c r="N339" s="193"/>
      <c r="O339" s="66"/>
      <c r="P339" s="66"/>
      <c r="Q339" s="66"/>
      <c r="R339" s="66"/>
      <c r="S339" s="66"/>
      <c r="T339" s="67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T339" s="19" t="s">
        <v>145</v>
      </c>
      <c r="AU339" s="19" t="s">
        <v>85</v>
      </c>
    </row>
    <row r="340" spans="1:65" s="2" customFormat="1" ht="16.5" customHeight="1">
      <c r="A340" s="36"/>
      <c r="B340" s="37"/>
      <c r="C340" s="176" t="s">
        <v>1049</v>
      </c>
      <c r="D340" s="176" t="s">
        <v>136</v>
      </c>
      <c r="E340" s="177" t="s">
        <v>1050</v>
      </c>
      <c r="F340" s="178" t="s">
        <v>1051</v>
      </c>
      <c r="G340" s="179" t="s">
        <v>139</v>
      </c>
      <c r="H340" s="180">
        <v>18.05</v>
      </c>
      <c r="I340" s="181"/>
      <c r="J340" s="182">
        <f>ROUND(I340*H340,2)</f>
        <v>0</v>
      </c>
      <c r="K340" s="178" t="s">
        <v>140</v>
      </c>
      <c r="L340" s="41"/>
      <c r="M340" s="183" t="s">
        <v>19</v>
      </c>
      <c r="N340" s="184" t="s">
        <v>46</v>
      </c>
      <c r="O340" s="66"/>
      <c r="P340" s="185">
        <f>O340*H340</f>
        <v>0</v>
      </c>
      <c r="Q340" s="185">
        <v>2.2000000000000001E-4</v>
      </c>
      <c r="R340" s="185">
        <f>Q340*H340</f>
        <v>3.9710000000000006E-3</v>
      </c>
      <c r="S340" s="185">
        <v>0</v>
      </c>
      <c r="T340" s="186">
        <f>S340*H340</f>
        <v>0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187" t="s">
        <v>248</v>
      </c>
      <c r="AT340" s="187" t="s">
        <v>136</v>
      </c>
      <c r="AU340" s="187" t="s">
        <v>85</v>
      </c>
      <c r="AY340" s="19" t="s">
        <v>134</v>
      </c>
      <c r="BE340" s="188">
        <f>IF(N340="základní",J340,0)</f>
        <v>0</v>
      </c>
      <c r="BF340" s="188">
        <f>IF(N340="snížená",J340,0)</f>
        <v>0</v>
      </c>
      <c r="BG340" s="188">
        <f>IF(N340="zákl. přenesená",J340,0)</f>
        <v>0</v>
      </c>
      <c r="BH340" s="188">
        <f>IF(N340="sníž. přenesená",J340,0)</f>
        <v>0</v>
      </c>
      <c r="BI340" s="188">
        <f>IF(N340="nulová",J340,0)</f>
        <v>0</v>
      </c>
      <c r="BJ340" s="19" t="s">
        <v>83</v>
      </c>
      <c r="BK340" s="188">
        <f>ROUND(I340*H340,2)</f>
        <v>0</v>
      </c>
      <c r="BL340" s="19" t="s">
        <v>248</v>
      </c>
      <c r="BM340" s="187" t="s">
        <v>1052</v>
      </c>
    </row>
    <row r="341" spans="1:65" s="2" customFormat="1" ht="19.5">
      <c r="A341" s="36"/>
      <c r="B341" s="37"/>
      <c r="C341" s="38"/>
      <c r="D341" s="189" t="s">
        <v>143</v>
      </c>
      <c r="E341" s="38"/>
      <c r="F341" s="190" t="s">
        <v>1053</v>
      </c>
      <c r="G341" s="38"/>
      <c r="H341" s="38"/>
      <c r="I341" s="191"/>
      <c r="J341" s="38"/>
      <c r="K341" s="38"/>
      <c r="L341" s="41"/>
      <c r="M341" s="192"/>
      <c r="N341" s="193"/>
      <c r="O341" s="66"/>
      <c r="P341" s="66"/>
      <c r="Q341" s="66"/>
      <c r="R341" s="66"/>
      <c r="S341" s="66"/>
      <c r="T341" s="67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T341" s="19" t="s">
        <v>143</v>
      </c>
      <c r="AU341" s="19" t="s">
        <v>85</v>
      </c>
    </row>
    <row r="342" spans="1:65" s="2" customFormat="1">
      <c r="A342" s="36"/>
      <c r="B342" s="37"/>
      <c r="C342" s="38"/>
      <c r="D342" s="194" t="s">
        <v>145</v>
      </c>
      <c r="E342" s="38"/>
      <c r="F342" s="195" t="s">
        <v>1054</v>
      </c>
      <c r="G342" s="38"/>
      <c r="H342" s="38"/>
      <c r="I342" s="191"/>
      <c r="J342" s="38"/>
      <c r="K342" s="38"/>
      <c r="L342" s="41"/>
      <c r="M342" s="242"/>
      <c r="N342" s="243"/>
      <c r="O342" s="244"/>
      <c r="P342" s="244"/>
      <c r="Q342" s="244"/>
      <c r="R342" s="244"/>
      <c r="S342" s="244"/>
      <c r="T342" s="245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9" t="s">
        <v>145</v>
      </c>
      <c r="AU342" s="19" t="s">
        <v>85</v>
      </c>
    </row>
    <row r="343" spans="1:65" s="2" customFormat="1" ht="6.95" customHeight="1">
      <c r="A343" s="36"/>
      <c r="B343" s="49"/>
      <c r="C343" s="50"/>
      <c r="D343" s="50"/>
      <c r="E343" s="50"/>
      <c r="F343" s="50"/>
      <c r="G343" s="50"/>
      <c r="H343" s="50"/>
      <c r="I343" s="50"/>
      <c r="J343" s="50"/>
      <c r="K343" s="50"/>
      <c r="L343" s="41"/>
      <c r="M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</row>
  </sheetData>
  <sheetProtection algorithmName="SHA-512" hashValue="ZGkhwilMKLZ5ZcCup6k1Hi08Xr0dVlLNJGlg76+QjcWEN8gZe0yMM5Ty7jmKbhuFRN2ahvkae8uNa8oRHhpIAg==" saltValue="+FuL8pAHwyEzMy93qLVNNSnCaIhgD89XRKt5iyxghDeJO0Mju10+MBBdc1oPuB2Sp1+tZ+yo7eQTakpMkWhBjg==" spinCount="100000" sheet="1" objects="1" scenarios="1" formatColumns="0" formatRows="0" autoFilter="0"/>
  <autoFilter ref="C90:K342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6" r:id="rId1"/>
    <hyperlink ref="F100" r:id="rId2"/>
    <hyperlink ref="F113" r:id="rId3"/>
    <hyperlink ref="F127" r:id="rId4"/>
    <hyperlink ref="F130" r:id="rId5"/>
    <hyperlink ref="F133" r:id="rId6"/>
    <hyperlink ref="F137" r:id="rId7"/>
    <hyperlink ref="F142" r:id="rId8"/>
    <hyperlink ref="F146" r:id="rId9"/>
    <hyperlink ref="F150" r:id="rId10"/>
    <hyperlink ref="F154" r:id="rId11"/>
    <hyperlink ref="F158" r:id="rId12"/>
    <hyperlink ref="F163" r:id="rId13"/>
    <hyperlink ref="F168" r:id="rId14"/>
    <hyperlink ref="F176" r:id="rId15"/>
    <hyperlink ref="F180" r:id="rId16"/>
    <hyperlink ref="F187" r:id="rId17"/>
    <hyperlink ref="F194" r:id="rId18"/>
    <hyperlink ref="F202" r:id="rId19"/>
    <hyperlink ref="F206" r:id="rId20"/>
    <hyperlink ref="F211" r:id="rId21"/>
    <hyperlink ref="F214" r:id="rId22"/>
    <hyperlink ref="F219" r:id="rId23"/>
    <hyperlink ref="F222" r:id="rId24"/>
    <hyperlink ref="F228" r:id="rId25"/>
    <hyperlink ref="F234" r:id="rId26"/>
    <hyperlink ref="F240" r:id="rId27"/>
    <hyperlink ref="F243" r:id="rId28"/>
    <hyperlink ref="F247" r:id="rId29"/>
    <hyperlink ref="F251" r:id="rId30"/>
    <hyperlink ref="F255" r:id="rId31"/>
    <hyperlink ref="F259" r:id="rId32"/>
    <hyperlink ref="F263" r:id="rId33"/>
    <hyperlink ref="F268" r:id="rId34"/>
    <hyperlink ref="F273" r:id="rId35"/>
    <hyperlink ref="F278" r:id="rId36"/>
    <hyperlink ref="F284" r:id="rId37"/>
    <hyperlink ref="F291" r:id="rId38"/>
    <hyperlink ref="F295" r:id="rId39"/>
    <hyperlink ref="F304" r:id="rId40"/>
    <hyperlink ref="F308" r:id="rId41"/>
    <hyperlink ref="F313" r:id="rId42"/>
    <hyperlink ref="F320" r:id="rId43"/>
    <hyperlink ref="F324" r:id="rId44"/>
    <hyperlink ref="F330" r:id="rId45"/>
    <hyperlink ref="F334" r:id="rId46"/>
    <hyperlink ref="F339" r:id="rId47"/>
    <hyperlink ref="F342" r:id="rId48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97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1055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ROUND(J82,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ROUND((SUM(BE82:BE109)),  2)</f>
        <v>0</v>
      </c>
      <c r="G33" s="36"/>
      <c r="H33" s="36"/>
      <c r="I33" s="121">
        <v>0.21</v>
      </c>
      <c r="J33" s="120">
        <f>ROUND(((SUM(BE82:BE109))*I33),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ROUND((SUM(BF82:BF109)),  2)</f>
        <v>0</v>
      </c>
      <c r="G34" s="36"/>
      <c r="H34" s="36"/>
      <c r="I34" s="121">
        <v>0.12</v>
      </c>
      <c r="J34" s="120">
        <f>ROUND(((SUM(BF82:BF109))*I34),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ROUND((SUM(BG82:BG109)),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ROUND((SUM(BH82:BH109)),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ROUND((SUM(BI82:BI109)),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05 - SO 05 Rekonstrukce mobiliáře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J83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117</v>
      </c>
      <c r="E61" s="146"/>
      <c r="F61" s="146"/>
      <c r="G61" s="146"/>
      <c r="H61" s="146"/>
      <c r="I61" s="146"/>
      <c r="J61" s="147">
        <f>J84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310</v>
      </c>
      <c r="E62" s="146"/>
      <c r="F62" s="146"/>
      <c r="G62" s="146"/>
      <c r="H62" s="146"/>
      <c r="I62" s="146"/>
      <c r="J62" s="147">
        <f>J106</f>
        <v>0</v>
      </c>
      <c r="K62" s="144"/>
      <c r="L62" s="148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0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119</v>
      </c>
      <c r="D69" s="38"/>
      <c r="E69" s="38"/>
      <c r="F69" s="38"/>
      <c r="G69" s="38"/>
      <c r="H69" s="38"/>
      <c r="I69" s="38"/>
      <c r="J69" s="38"/>
      <c r="K69" s="38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75" t="str">
        <f>E7</f>
        <v>Lázeňský rybník,Mozartova ulice</v>
      </c>
      <c r="F72" s="376"/>
      <c r="G72" s="376"/>
      <c r="H72" s="376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109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63" t="str">
        <f>E9</f>
        <v>05 - SO 05 Rekonstrukce mobiliáře</v>
      </c>
      <c r="F74" s="374"/>
      <c r="G74" s="374"/>
      <c r="H74" s="374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Karlovy Vary</v>
      </c>
      <c r="G76" s="38"/>
      <c r="H76" s="38"/>
      <c r="I76" s="31" t="s">
        <v>23</v>
      </c>
      <c r="J76" s="61" t="str">
        <f>IF(J12="","",J12)</f>
        <v>21. 11. 2024</v>
      </c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40.15" customHeight="1">
      <c r="A78" s="36"/>
      <c r="B78" s="37"/>
      <c r="C78" s="31" t="s">
        <v>25</v>
      </c>
      <c r="D78" s="38"/>
      <c r="E78" s="38"/>
      <c r="F78" s="29" t="str">
        <f>E15</f>
        <v>Statutární město Karlovy Vary,Moskevská 2035/21,K.</v>
      </c>
      <c r="G78" s="38"/>
      <c r="H78" s="38"/>
      <c r="I78" s="31" t="s">
        <v>31</v>
      </c>
      <c r="J78" s="34" t="str">
        <f>E21</f>
        <v xml:space="preserve">Ing.Jan Šinták-I.P.R.E.,Kolová 2,362 14 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5.7" customHeight="1">
      <c r="A79" s="36"/>
      <c r="B79" s="37"/>
      <c r="C79" s="31" t="s">
        <v>29</v>
      </c>
      <c r="D79" s="38"/>
      <c r="E79" s="38"/>
      <c r="F79" s="29" t="str">
        <f>IF(E18="","",E18)</f>
        <v>Vyplň údaj</v>
      </c>
      <c r="G79" s="38"/>
      <c r="H79" s="38"/>
      <c r="I79" s="31" t="s">
        <v>35</v>
      </c>
      <c r="J79" s="34" t="str">
        <f>E24</f>
        <v>Ing.Jana Handšuhová Smutná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49"/>
      <c r="B81" s="150"/>
      <c r="C81" s="151" t="s">
        <v>120</v>
      </c>
      <c r="D81" s="152" t="s">
        <v>60</v>
      </c>
      <c r="E81" s="152" t="s">
        <v>56</v>
      </c>
      <c r="F81" s="152" t="s">
        <v>57</v>
      </c>
      <c r="G81" s="152" t="s">
        <v>121</v>
      </c>
      <c r="H81" s="152" t="s">
        <v>122</v>
      </c>
      <c r="I81" s="152" t="s">
        <v>123</v>
      </c>
      <c r="J81" s="152" t="s">
        <v>113</v>
      </c>
      <c r="K81" s="153" t="s">
        <v>124</v>
      </c>
      <c r="L81" s="154"/>
      <c r="M81" s="70" t="s">
        <v>19</v>
      </c>
      <c r="N81" s="71" t="s">
        <v>45</v>
      </c>
      <c r="O81" s="71" t="s">
        <v>125</v>
      </c>
      <c r="P81" s="71" t="s">
        <v>126</v>
      </c>
      <c r="Q81" s="71" t="s">
        <v>127</v>
      </c>
      <c r="R81" s="71" t="s">
        <v>128</v>
      </c>
      <c r="S81" s="71" t="s">
        <v>129</v>
      </c>
      <c r="T81" s="72" t="s">
        <v>130</v>
      </c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</row>
    <row r="82" spans="1:65" s="2" customFormat="1" ht="22.9" customHeight="1">
      <c r="A82" s="36"/>
      <c r="B82" s="37"/>
      <c r="C82" s="77" t="s">
        <v>131</v>
      </c>
      <c r="D82" s="38"/>
      <c r="E82" s="38"/>
      <c r="F82" s="38"/>
      <c r="G82" s="38"/>
      <c r="H82" s="38"/>
      <c r="I82" s="38"/>
      <c r="J82" s="155">
        <f>BK82</f>
        <v>0</v>
      </c>
      <c r="K82" s="38"/>
      <c r="L82" s="41"/>
      <c r="M82" s="73"/>
      <c r="N82" s="156"/>
      <c r="O82" s="74"/>
      <c r="P82" s="157">
        <f>P83</f>
        <v>0</v>
      </c>
      <c r="Q82" s="74"/>
      <c r="R82" s="157">
        <f>R83</f>
        <v>12.672599999999999</v>
      </c>
      <c r="S82" s="74"/>
      <c r="T82" s="158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74</v>
      </c>
      <c r="AU82" s="19" t="s">
        <v>114</v>
      </c>
      <c r="BK82" s="159">
        <f>BK83</f>
        <v>0</v>
      </c>
    </row>
    <row r="83" spans="1:65" s="12" customFormat="1" ht="25.9" customHeight="1">
      <c r="B83" s="160"/>
      <c r="C83" s="161"/>
      <c r="D83" s="162" t="s">
        <v>74</v>
      </c>
      <c r="E83" s="163" t="s">
        <v>132</v>
      </c>
      <c r="F83" s="163" t="s">
        <v>133</v>
      </c>
      <c r="G83" s="161"/>
      <c r="H83" s="161"/>
      <c r="I83" s="164"/>
      <c r="J83" s="165">
        <f>BK83</f>
        <v>0</v>
      </c>
      <c r="K83" s="161"/>
      <c r="L83" s="166"/>
      <c r="M83" s="167"/>
      <c r="N83" s="168"/>
      <c r="O83" s="168"/>
      <c r="P83" s="169">
        <f>P84+P106</f>
        <v>0</v>
      </c>
      <c r="Q83" s="168"/>
      <c r="R83" s="169">
        <f>R84+R106</f>
        <v>12.672599999999999</v>
      </c>
      <c r="S83" s="168"/>
      <c r="T83" s="170">
        <f>T84+T106</f>
        <v>0</v>
      </c>
      <c r="AR83" s="171" t="s">
        <v>83</v>
      </c>
      <c r="AT83" s="172" t="s">
        <v>74</v>
      </c>
      <c r="AU83" s="172" t="s">
        <v>75</v>
      </c>
      <c r="AY83" s="171" t="s">
        <v>134</v>
      </c>
      <c r="BK83" s="173">
        <f>BK84+BK106</f>
        <v>0</v>
      </c>
    </row>
    <row r="84" spans="1:65" s="12" customFormat="1" ht="22.9" customHeight="1">
      <c r="B84" s="160"/>
      <c r="C84" s="161"/>
      <c r="D84" s="162" t="s">
        <v>74</v>
      </c>
      <c r="E84" s="174" t="s">
        <v>200</v>
      </c>
      <c r="F84" s="174" t="s">
        <v>201</v>
      </c>
      <c r="G84" s="161"/>
      <c r="H84" s="161"/>
      <c r="I84" s="164"/>
      <c r="J84" s="175">
        <f>BK84</f>
        <v>0</v>
      </c>
      <c r="K84" s="161"/>
      <c r="L84" s="166"/>
      <c r="M84" s="167"/>
      <c r="N84" s="168"/>
      <c r="O84" s="168"/>
      <c r="P84" s="169">
        <f>SUM(P85:P105)</f>
        <v>0</v>
      </c>
      <c r="Q84" s="168"/>
      <c r="R84" s="169">
        <f>SUM(R85:R105)</f>
        <v>12.672599999999999</v>
      </c>
      <c r="S84" s="168"/>
      <c r="T84" s="170">
        <f>SUM(T85:T105)</f>
        <v>0</v>
      </c>
      <c r="AR84" s="171" t="s">
        <v>83</v>
      </c>
      <c r="AT84" s="172" t="s">
        <v>74</v>
      </c>
      <c r="AU84" s="172" t="s">
        <v>83</v>
      </c>
      <c r="AY84" s="171" t="s">
        <v>134</v>
      </c>
      <c r="BK84" s="173">
        <f>SUM(BK85:BK105)</f>
        <v>0</v>
      </c>
    </row>
    <row r="85" spans="1:65" s="2" customFormat="1" ht="16.5" customHeight="1">
      <c r="A85" s="36"/>
      <c r="B85" s="37"/>
      <c r="C85" s="176" t="s">
        <v>83</v>
      </c>
      <c r="D85" s="176" t="s">
        <v>136</v>
      </c>
      <c r="E85" s="177" t="s">
        <v>979</v>
      </c>
      <c r="F85" s="178" t="s">
        <v>980</v>
      </c>
      <c r="G85" s="179" t="s">
        <v>219</v>
      </c>
      <c r="H85" s="180">
        <v>2</v>
      </c>
      <c r="I85" s="181"/>
      <c r="J85" s="182">
        <f>ROUND(I85*H85,2)</f>
        <v>0</v>
      </c>
      <c r="K85" s="178" t="s">
        <v>140</v>
      </c>
      <c r="L85" s="41"/>
      <c r="M85" s="183" t="s">
        <v>19</v>
      </c>
      <c r="N85" s="184" t="s">
        <v>46</v>
      </c>
      <c r="O85" s="66"/>
      <c r="P85" s="185">
        <f>O85*H85</f>
        <v>0</v>
      </c>
      <c r="Q85" s="185">
        <v>0</v>
      </c>
      <c r="R85" s="185">
        <f>Q85*H85</f>
        <v>0</v>
      </c>
      <c r="S85" s="185">
        <v>0</v>
      </c>
      <c r="T85" s="186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7" t="s">
        <v>141</v>
      </c>
      <c r="AT85" s="187" t="s">
        <v>136</v>
      </c>
      <c r="AU85" s="187" t="s">
        <v>85</v>
      </c>
      <c r="AY85" s="19" t="s">
        <v>134</v>
      </c>
      <c r="BE85" s="188">
        <f>IF(N85="základní",J85,0)</f>
        <v>0</v>
      </c>
      <c r="BF85" s="188">
        <f>IF(N85="snížená",J85,0)</f>
        <v>0</v>
      </c>
      <c r="BG85" s="188">
        <f>IF(N85="zákl. přenesená",J85,0)</f>
        <v>0</v>
      </c>
      <c r="BH85" s="188">
        <f>IF(N85="sníž. přenesená",J85,0)</f>
        <v>0</v>
      </c>
      <c r="BI85" s="188">
        <f>IF(N85="nulová",J85,0)</f>
        <v>0</v>
      </c>
      <c r="BJ85" s="19" t="s">
        <v>83</v>
      </c>
      <c r="BK85" s="188">
        <f>ROUND(I85*H85,2)</f>
        <v>0</v>
      </c>
      <c r="BL85" s="19" t="s">
        <v>141</v>
      </c>
      <c r="BM85" s="187" t="s">
        <v>1056</v>
      </c>
    </row>
    <row r="86" spans="1:65" s="2" customFormat="1">
      <c r="A86" s="36"/>
      <c r="B86" s="37"/>
      <c r="C86" s="38"/>
      <c r="D86" s="189" t="s">
        <v>143</v>
      </c>
      <c r="E86" s="38"/>
      <c r="F86" s="190" t="s">
        <v>980</v>
      </c>
      <c r="G86" s="38"/>
      <c r="H86" s="38"/>
      <c r="I86" s="191"/>
      <c r="J86" s="38"/>
      <c r="K86" s="38"/>
      <c r="L86" s="41"/>
      <c r="M86" s="192"/>
      <c r="N86" s="193"/>
      <c r="O86" s="66"/>
      <c r="P86" s="66"/>
      <c r="Q86" s="66"/>
      <c r="R86" s="66"/>
      <c r="S86" s="66"/>
      <c r="T86" s="67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143</v>
      </c>
      <c r="AU86" s="19" t="s">
        <v>85</v>
      </c>
    </row>
    <row r="87" spans="1:65" s="2" customFormat="1">
      <c r="A87" s="36"/>
      <c r="B87" s="37"/>
      <c r="C87" s="38"/>
      <c r="D87" s="194" t="s">
        <v>145</v>
      </c>
      <c r="E87" s="38"/>
      <c r="F87" s="195" t="s">
        <v>982</v>
      </c>
      <c r="G87" s="38"/>
      <c r="H87" s="38"/>
      <c r="I87" s="191"/>
      <c r="J87" s="38"/>
      <c r="K87" s="38"/>
      <c r="L87" s="41"/>
      <c r="M87" s="192"/>
      <c r="N87" s="193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145</v>
      </c>
      <c r="AU87" s="19" t="s">
        <v>85</v>
      </c>
    </row>
    <row r="88" spans="1:65" s="2" customFormat="1" ht="33" customHeight="1">
      <c r="A88" s="36"/>
      <c r="B88" s="37"/>
      <c r="C88" s="231" t="s">
        <v>85</v>
      </c>
      <c r="D88" s="231" t="s">
        <v>437</v>
      </c>
      <c r="E88" s="232" t="s">
        <v>1057</v>
      </c>
      <c r="F88" s="233" t="s">
        <v>1058</v>
      </c>
      <c r="G88" s="234" t="s">
        <v>219</v>
      </c>
      <c r="H88" s="235">
        <v>2</v>
      </c>
      <c r="I88" s="236"/>
      <c r="J88" s="237">
        <f>ROUND(I88*H88,2)</f>
        <v>0</v>
      </c>
      <c r="K88" s="233" t="s">
        <v>197</v>
      </c>
      <c r="L88" s="238"/>
      <c r="M88" s="239" t="s">
        <v>19</v>
      </c>
      <c r="N88" s="240" t="s">
        <v>46</v>
      </c>
      <c r="O88" s="66"/>
      <c r="P88" s="185">
        <f>O88*H88</f>
        <v>0</v>
      </c>
      <c r="Q88" s="185">
        <v>0.5</v>
      </c>
      <c r="R88" s="185">
        <f>Q88*H88</f>
        <v>1</v>
      </c>
      <c r="S88" s="185">
        <v>0</v>
      </c>
      <c r="T88" s="186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7" t="s">
        <v>193</v>
      </c>
      <c r="AT88" s="187" t="s">
        <v>437</v>
      </c>
      <c r="AU88" s="187" t="s">
        <v>85</v>
      </c>
      <c r="AY88" s="19" t="s">
        <v>134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9" t="s">
        <v>83</v>
      </c>
      <c r="BK88" s="188">
        <f>ROUND(I88*H88,2)</f>
        <v>0</v>
      </c>
      <c r="BL88" s="19" t="s">
        <v>141</v>
      </c>
      <c r="BM88" s="187" t="s">
        <v>1059</v>
      </c>
    </row>
    <row r="89" spans="1:65" s="2" customFormat="1" ht="19.5">
      <c r="A89" s="36"/>
      <c r="B89" s="37"/>
      <c r="C89" s="38"/>
      <c r="D89" s="189" t="s">
        <v>143</v>
      </c>
      <c r="E89" s="38"/>
      <c r="F89" s="190" t="s">
        <v>1058</v>
      </c>
      <c r="G89" s="38"/>
      <c r="H89" s="38"/>
      <c r="I89" s="191"/>
      <c r="J89" s="38"/>
      <c r="K89" s="38"/>
      <c r="L89" s="41"/>
      <c r="M89" s="192"/>
      <c r="N89" s="193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143</v>
      </c>
      <c r="AU89" s="19" t="s">
        <v>85</v>
      </c>
    </row>
    <row r="90" spans="1:65" s="2" customFormat="1" ht="16.5" customHeight="1">
      <c r="A90" s="36"/>
      <c r="B90" s="37"/>
      <c r="C90" s="176" t="s">
        <v>187</v>
      </c>
      <c r="D90" s="176" t="s">
        <v>136</v>
      </c>
      <c r="E90" s="177" t="s">
        <v>983</v>
      </c>
      <c r="F90" s="178" t="s">
        <v>984</v>
      </c>
      <c r="G90" s="179" t="s">
        <v>219</v>
      </c>
      <c r="H90" s="180">
        <v>3</v>
      </c>
      <c r="I90" s="181"/>
      <c r="J90" s="182">
        <f>ROUND(I90*H90,2)</f>
        <v>0</v>
      </c>
      <c r="K90" s="178" t="s">
        <v>197</v>
      </c>
      <c r="L90" s="41"/>
      <c r="M90" s="183" t="s">
        <v>19</v>
      </c>
      <c r="N90" s="184" t="s">
        <v>46</v>
      </c>
      <c r="O90" s="66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7" t="s">
        <v>141</v>
      </c>
      <c r="AT90" s="187" t="s">
        <v>136</v>
      </c>
      <c r="AU90" s="187" t="s">
        <v>85</v>
      </c>
      <c r="AY90" s="19" t="s">
        <v>134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19" t="s">
        <v>83</v>
      </c>
      <c r="BK90" s="188">
        <f>ROUND(I90*H90,2)</f>
        <v>0</v>
      </c>
      <c r="BL90" s="19" t="s">
        <v>141</v>
      </c>
      <c r="BM90" s="187" t="s">
        <v>1060</v>
      </c>
    </row>
    <row r="91" spans="1:65" s="2" customFormat="1">
      <c r="A91" s="36"/>
      <c r="B91" s="37"/>
      <c r="C91" s="38"/>
      <c r="D91" s="189" t="s">
        <v>143</v>
      </c>
      <c r="E91" s="38"/>
      <c r="F91" s="190" t="s">
        <v>984</v>
      </c>
      <c r="G91" s="38"/>
      <c r="H91" s="38"/>
      <c r="I91" s="191"/>
      <c r="J91" s="38"/>
      <c r="K91" s="38"/>
      <c r="L91" s="41"/>
      <c r="M91" s="192"/>
      <c r="N91" s="193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143</v>
      </c>
      <c r="AU91" s="19" t="s">
        <v>85</v>
      </c>
    </row>
    <row r="92" spans="1:65" s="2" customFormat="1" ht="16.5" customHeight="1">
      <c r="A92" s="36"/>
      <c r="B92" s="37"/>
      <c r="C92" s="231" t="s">
        <v>193</v>
      </c>
      <c r="D92" s="231" t="s">
        <v>437</v>
      </c>
      <c r="E92" s="232" t="s">
        <v>1061</v>
      </c>
      <c r="F92" s="233" t="s">
        <v>1062</v>
      </c>
      <c r="G92" s="234" t="s">
        <v>196</v>
      </c>
      <c r="H92" s="235">
        <v>6</v>
      </c>
      <c r="I92" s="236"/>
      <c r="J92" s="237">
        <f>ROUND(I92*H92,2)</f>
        <v>0</v>
      </c>
      <c r="K92" s="233" t="s">
        <v>197</v>
      </c>
      <c r="L92" s="238"/>
      <c r="M92" s="239" t="s">
        <v>19</v>
      </c>
      <c r="N92" s="240" t="s">
        <v>46</v>
      </c>
      <c r="O92" s="66"/>
      <c r="P92" s="185">
        <f>O92*H92</f>
        <v>0</v>
      </c>
      <c r="Q92" s="185">
        <v>1</v>
      </c>
      <c r="R92" s="185">
        <f>Q92*H92</f>
        <v>6</v>
      </c>
      <c r="S92" s="185">
        <v>0</v>
      </c>
      <c r="T92" s="186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7" t="s">
        <v>193</v>
      </c>
      <c r="AT92" s="187" t="s">
        <v>437</v>
      </c>
      <c r="AU92" s="187" t="s">
        <v>85</v>
      </c>
      <c r="AY92" s="19" t="s">
        <v>134</v>
      </c>
      <c r="BE92" s="188">
        <f>IF(N92="základní",J92,0)</f>
        <v>0</v>
      </c>
      <c r="BF92" s="188">
        <f>IF(N92="snížená",J92,0)</f>
        <v>0</v>
      </c>
      <c r="BG92" s="188">
        <f>IF(N92="zákl. přenesená",J92,0)</f>
        <v>0</v>
      </c>
      <c r="BH92" s="188">
        <f>IF(N92="sníž. přenesená",J92,0)</f>
        <v>0</v>
      </c>
      <c r="BI92" s="188">
        <f>IF(N92="nulová",J92,0)</f>
        <v>0</v>
      </c>
      <c r="BJ92" s="19" t="s">
        <v>83</v>
      </c>
      <c r="BK92" s="188">
        <f>ROUND(I92*H92,2)</f>
        <v>0</v>
      </c>
      <c r="BL92" s="19" t="s">
        <v>141</v>
      </c>
      <c r="BM92" s="187" t="s">
        <v>1063</v>
      </c>
    </row>
    <row r="93" spans="1:65" s="2" customFormat="1">
      <c r="A93" s="36"/>
      <c r="B93" s="37"/>
      <c r="C93" s="38"/>
      <c r="D93" s="189" t="s">
        <v>143</v>
      </c>
      <c r="E93" s="38"/>
      <c r="F93" s="190" t="s">
        <v>1062</v>
      </c>
      <c r="G93" s="38"/>
      <c r="H93" s="38"/>
      <c r="I93" s="191"/>
      <c r="J93" s="38"/>
      <c r="K93" s="38"/>
      <c r="L93" s="41"/>
      <c r="M93" s="192"/>
      <c r="N93" s="193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143</v>
      </c>
      <c r="AU93" s="19" t="s">
        <v>85</v>
      </c>
    </row>
    <row r="94" spans="1:65" s="2" customFormat="1" ht="16.5" customHeight="1">
      <c r="A94" s="36"/>
      <c r="B94" s="37"/>
      <c r="C94" s="231" t="s">
        <v>200</v>
      </c>
      <c r="D94" s="231" t="s">
        <v>437</v>
      </c>
      <c r="E94" s="232" t="s">
        <v>1064</v>
      </c>
      <c r="F94" s="233" t="s">
        <v>1065</v>
      </c>
      <c r="G94" s="234" t="s">
        <v>196</v>
      </c>
      <c r="H94" s="235">
        <v>5</v>
      </c>
      <c r="I94" s="236"/>
      <c r="J94" s="237">
        <f>ROUND(I94*H94,2)</f>
        <v>0</v>
      </c>
      <c r="K94" s="233" t="s">
        <v>197</v>
      </c>
      <c r="L94" s="238"/>
      <c r="M94" s="239" t="s">
        <v>19</v>
      </c>
      <c r="N94" s="240" t="s">
        <v>46</v>
      </c>
      <c r="O94" s="66"/>
      <c r="P94" s="185">
        <f>O94*H94</f>
        <v>0</v>
      </c>
      <c r="Q94" s="185">
        <v>1</v>
      </c>
      <c r="R94" s="185">
        <f>Q94*H94</f>
        <v>5</v>
      </c>
      <c r="S94" s="185">
        <v>0</v>
      </c>
      <c r="T94" s="186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7" t="s">
        <v>193</v>
      </c>
      <c r="AT94" s="187" t="s">
        <v>437</v>
      </c>
      <c r="AU94" s="187" t="s">
        <v>85</v>
      </c>
      <c r="AY94" s="19" t="s">
        <v>134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83</v>
      </c>
      <c r="BK94" s="188">
        <f>ROUND(I94*H94,2)</f>
        <v>0</v>
      </c>
      <c r="BL94" s="19" t="s">
        <v>141</v>
      </c>
      <c r="BM94" s="187" t="s">
        <v>1066</v>
      </c>
    </row>
    <row r="95" spans="1:65" s="2" customFormat="1">
      <c r="A95" s="36"/>
      <c r="B95" s="37"/>
      <c r="C95" s="38"/>
      <c r="D95" s="189" t="s">
        <v>143</v>
      </c>
      <c r="E95" s="38"/>
      <c r="F95" s="190" t="s">
        <v>1065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143</v>
      </c>
      <c r="AU95" s="19" t="s">
        <v>85</v>
      </c>
    </row>
    <row r="96" spans="1:65" s="2" customFormat="1" ht="16.5" customHeight="1">
      <c r="A96" s="36"/>
      <c r="B96" s="37"/>
      <c r="C96" s="176" t="s">
        <v>174</v>
      </c>
      <c r="D96" s="176" t="s">
        <v>136</v>
      </c>
      <c r="E96" s="177" t="s">
        <v>1067</v>
      </c>
      <c r="F96" s="178" t="s">
        <v>1068</v>
      </c>
      <c r="G96" s="179" t="s">
        <v>219</v>
      </c>
      <c r="H96" s="180">
        <v>2</v>
      </c>
      <c r="I96" s="181"/>
      <c r="J96" s="182">
        <f>ROUND(I96*H96,2)</f>
        <v>0</v>
      </c>
      <c r="K96" s="178" t="s">
        <v>140</v>
      </c>
      <c r="L96" s="41"/>
      <c r="M96" s="183" t="s">
        <v>19</v>
      </c>
      <c r="N96" s="184" t="s">
        <v>46</v>
      </c>
      <c r="O96" s="66"/>
      <c r="P96" s="185">
        <f>O96*H96</f>
        <v>0</v>
      </c>
      <c r="Q96" s="185">
        <v>8.0000000000000004E-4</v>
      </c>
      <c r="R96" s="185">
        <f>Q96*H96</f>
        <v>1.6000000000000001E-3</v>
      </c>
      <c r="S96" s="185">
        <v>0</v>
      </c>
      <c r="T96" s="186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7" t="s">
        <v>141</v>
      </c>
      <c r="AT96" s="187" t="s">
        <v>136</v>
      </c>
      <c r="AU96" s="187" t="s">
        <v>85</v>
      </c>
      <c r="AY96" s="19" t="s">
        <v>134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19" t="s">
        <v>83</v>
      </c>
      <c r="BK96" s="188">
        <f>ROUND(I96*H96,2)</f>
        <v>0</v>
      </c>
      <c r="BL96" s="19" t="s">
        <v>141</v>
      </c>
      <c r="BM96" s="187" t="s">
        <v>1069</v>
      </c>
    </row>
    <row r="97" spans="1:65" s="2" customFormat="1">
      <c r="A97" s="36"/>
      <c r="B97" s="37"/>
      <c r="C97" s="38"/>
      <c r="D97" s="189" t="s">
        <v>143</v>
      </c>
      <c r="E97" s="38"/>
      <c r="F97" s="190" t="s">
        <v>1070</v>
      </c>
      <c r="G97" s="38"/>
      <c r="H97" s="38"/>
      <c r="I97" s="191"/>
      <c r="J97" s="38"/>
      <c r="K97" s="38"/>
      <c r="L97" s="41"/>
      <c r="M97" s="192"/>
      <c r="N97" s="193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143</v>
      </c>
      <c r="AU97" s="19" t="s">
        <v>85</v>
      </c>
    </row>
    <row r="98" spans="1:65" s="2" customFormat="1">
      <c r="A98" s="36"/>
      <c r="B98" s="37"/>
      <c r="C98" s="38"/>
      <c r="D98" s="194" t="s">
        <v>145</v>
      </c>
      <c r="E98" s="38"/>
      <c r="F98" s="195" t="s">
        <v>1071</v>
      </c>
      <c r="G98" s="38"/>
      <c r="H98" s="38"/>
      <c r="I98" s="191"/>
      <c r="J98" s="38"/>
      <c r="K98" s="38"/>
      <c r="L98" s="41"/>
      <c r="M98" s="192"/>
      <c r="N98" s="193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145</v>
      </c>
      <c r="AU98" s="19" t="s">
        <v>85</v>
      </c>
    </row>
    <row r="99" spans="1:65" s="2" customFormat="1" ht="24.2" customHeight="1">
      <c r="A99" s="36"/>
      <c r="B99" s="37"/>
      <c r="C99" s="231" t="s">
        <v>180</v>
      </c>
      <c r="D99" s="231" t="s">
        <v>437</v>
      </c>
      <c r="E99" s="232" t="s">
        <v>1072</v>
      </c>
      <c r="F99" s="233" t="s">
        <v>1073</v>
      </c>
      <c r="G99" s="234" t="s">
        <v>219</v>
      </c>
      <c r="H99" s="235">
        <v>2</v>
      </c>
      <c r="I99" s="236"/>
      <c r="J99" s="237">
        <f>ROUND(I99*H99,2)</f>
        <v>0</v>
      </c>
      <c r="K99" s="233" t="s">
        <v>197</v>
      </c>
      <c r="L99" s="238"/>
      <c r="M99" s="239" t="s">
        <v>19</v>
      </c>
      <c r="N99" s="240" t="s">
        <v>46</v>
      </c>
      <c r="O99" s="66"/>
      <c r="P99" s="185">
        <f>O99*H99</f>
        <v>0</v>
      </c>
      <c r="Q99" s="185">
        <v>0.16</v>
      </c>
      <c r="R99" s="185">
        <f>Q99*H99</f>
        <v>0.32</v>
      </c>
      <c r="S99" s="185">
        <v>0</v>
      </c>
      <c r="T99" s="186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7" t="s">
        <v>193</v>
      </c>
      <c r="AT99" s="187" t="s">
        <v>437</v>
      </c>
      <c r="AU99" s="187" t="s">
        <v>85</v>
      </c>
      <c r="AY99" s="19" t="s">
        <v>134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19" t="s">
        <v>83</v>
      </c>
      <c r="BK99" s="188">
        <f>ROUND(I99*H99,2)</f>
        <v>0</v>
      </c>
      <c r="BL99" s="19" t="s">
        <v>141</v>
      </c>
      <c r="BM99" s="187" t="s">
        <v>1074</v>
      </c>
    </row>
    <row r="100" spans="1:65" s="2" customFormat="1">
      <c r="A100" s="36"/>
      <c r="B100" s="37"/>
      <c r="C100" s="38"/>
      <c r="D100" s="189" t="s">
        <v>143</v>
      </c>
      <c r="E100" s="38"/>
      <c r="F100" s="190" t="s">
        <v>1073</v>
      </c>
      <c r="G100" s="38"/>
      <c r="H100" s="38"/>
      <c r="I100" s="191"/>
      <c r="J100" s="38"/>
      <c r="K100" s="38"/>
      <c r="L100" s="41"/>
      <c r="M100" s="192"/>
      <c r="N100" s="193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143</v>
      </c>
      <c r="AU100" s="19" t="s">
        <v>85</v>
      </c>
    </row>
    <row r="101" spans="1:65" s="2" customFormat="1" ht="16.5" customHeight="1">
      <c r="A101" s="36"/>
      <c r="B101" s="37"/>
      <c r="C101" s="176" t="s">
        <v>154</v>
      </c>
      <c r="D101" s="176" t="s">
        <v>136</v>
      </c>
      <c r="E101" s="177" t="s">
        <v>1075</v>
      </c>
      <c r="F101" s="178" t="s">
        <v>1076</v>
      </c>
      <c r="G101" s="179" t="s">
        <v>219</v>
      </c>
      <c r="H101" s="180">
        <v>1</v>
      </c>
      <c r="I101" s="181"/>
      <c r="J101" s="182">
        <f>ROUND(I101*H101,2)</f>
        <v>0</v>
      </c>
      <c r="K101" s="178" t="s">
        <v>140</v>
      </c>
      <c r="L101" s="41"/>
      <c r="M101" s="183" t="s">
        <v>19</v>
      </c>
      <c r="N101" s="184" t="s">
        <v>46</v>
      </c>
      <c r="O101" s="66"/>
      <c r="P101" s="185">
        <f>O101*H101</f>
        <v>0</v>
      </c>
      <c r="Q101" s="185">
        <v>1E-3</v>
      </c>
      <c r="R101" s="185">
        <f>Q101*H101</f>
        <v>1E-3</v>
      </c>
      <c r="S101" s="185">
        <v>0</v>
      </c>
      <c r="T101" s="186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7" t="s">
        <v>141</v>
      </c>
      <c r="AT101" s="187" t="s">
        <v>136</v>
      </c>
      <c r="AU101" s="187" t="s">
        <v>85</v>
      </c>
      <c r="AY101" s="19" t="s">
        <v>134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19" t="s">
        <v>83</v>
      </c>
      <c r="BK101" s="188">
        <f>ROUND(I101*H101,2)</f>
        <v>0</v>
      </c>
      <c r="BL101" s="19" t="s">
        <v>141</v>
      </c>
      <c r="BM101" s="187" t="s">
        <v>1077</v>
      </c>
    </row>
    <row r="102" spans="1:65" s="2" customFormat="1">
      <c r="A102" s="36"/>
      <c r="B102" s="37"/>
      <c r="C102" s="38"/>
      <c r="D102" s="189" t="s">
        <v>143</v>
      </c>
      <c r="E102" s="38"/>
      <c r="F102" s="190" t="s">
        <v>1078</v>
      </c>
      <c r="G102" s="38"/>
      <c r="H102" s="38"/>
      <c r="I102" s="191"/>
      <c r="J102" s="38"/>
      <c r="K102" s="38"/>
      <c r="L102" s="41"/>
      <c r="M102" s="192"/>
      <c r="N102" s="193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143</v>
      </c>
      <c r="AU102" s="19" t="s">
        <v>85</v>
      </c>
    </row>
    <row r="103" spans="1:65" s="2" customFormat="1">
      <c r="A103" s="36"/>
      <c r="B103" s="37"/>
      <c r="C103" s="38"/>
      <c r="D103" s="194" t="s">
        <v>145</v>
      </c>
      <c r="E103" s="38"/>
      <c r="F103" s="195" t="s">
        <v>1079</v>
      </c>
      <c r="G103" s="38"/>
      <c r="H103" s="38"/>
      <c r="I103" s="191"/>
      <c r="J103" s="38"/>
      <c r="K103" s="38"/>
      <c r="L103" s="41"/>
      <c r="M103" s="192"/>
      <c r="N103" s="193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145</v>
      </c>
      <c r="AU103" s="19" t="s">
        <v>85</v>
      </c>
    </row>
    <row r="104" spans="1:65" s="2" customFormat="1" ht="33" customHeight="1">
      <c r="A104" s="36"/>
      <c r="B104" s="37"/>
      <c r="C104" s="231" t="s">
        <v>141</v>
      </c>
      <c r="D104" s="231" t="s">
        <v>437</v>
      </c>
      <c r="E104" s="232" t="s">
        <v>1080</v>
      </c>
      <c r="F104" s="233" t="s">
        <v>1081</v>
      </c>
      <c r="G104" s="234" t="s">
        <v>219</v>
      </c>
      <c r="H104" s="235">
        <v>1</v>
      </c>
      <c r="I104" s="236"/>
      <c r="J104" s="237">
        <f>ROUND(I104*H104,2)</f>
        <v>0</v>
      </c>
      <c r="K104" s="233" t="s">
        <v>197</v>
      </c>
      <c r="L104" s="238"/>
      <c r="M104" s="239" t="s">
        <v>19</v>
      </c>
      <c r="N104" s="240" t="s">
        <v>46</v>
      </c>
      <c r="O104" s="66"/>
      <c r="P104" s="185">
        <f>O104*H104</f>
        <v>0</v>
      </c>
      <c r="Q104" s="185">
        <v>0.35</v>
      </c>
      <c r="R104" s="185">
        <f>Q104*H104</f>
        <v>0.35</v>
      </c>
      <c r="S104" s="185">
        <v>0</v>
      </c>
      <c r="T104" s="186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7" t="s">
        <v>193</v>
      </c>
      <c r="AT104" s="187" t="s">
        <v>437</v>
      </c>
      <c r="AU104" s="187" t="s">
        <v>85</v>
      </c>
      <c r="AY104" s="19" t="s">
        <v>134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19" t="s">
        <v>83</v>
      </c>
      <c r="BK104" s="188">
        <f>ROUND(I104*H104,2)</f>
        <v>0</v>
      </c>
      <c r="BL104" s="19" t="s">
        <v>141</v>
      </c>
      <c r="BM104" s="187" t="s">
        <v>1082</v>
      </c>
    </row>
    <row r="105" spans="1:65" s="2" customFormat="1" ht="19.5">
      <c r="A105" s="36"/>
      <c r="B105" s="37"/>
      <c r="C105" s="38"/>
      <c r="D105" s="189" t="s">
        <v>143</v>
      </c>
      <c r="E105" s="38"/>
      <c r="F105" s="190" t="s">
        <v>1081</v>
      </c>
      <c r="G105" s="38"/>
      <c r="H105" s="38"/>
      <c r="I105" s="191"/>
      <c r="J105" s="38"/>
      <c r="K105" s="38"/>
      <c r="L105" s="41"/>
      <c r="M105" s="192"/>
      <c r="N105" s="193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143</v>
      </c>
      <c r="AU105" s="19" t="s">
        <v>85</v>
      </c>
    </row>
    <row r="106" spans="1:65" s="12" customFormat="1" ht="22.9" customHeight="1">
      <c r="B106" s="160"/>
      <c r="C106" s="161"/>
      <c r="D106" s="162" t="s">
        <v>74</v>
      </c>
      <c r="E106" s="174" t="s">
        <v>646</v>
      </c>
      <c r="F106" s="174" t="s">
        <v>647</v>
      </c>
      <c r="G106" s="161"/>
      <c r="H106" s="161"/>
      <c r="I106" s="164"/>
      <c r="J106" s="175">
        <f>BK106</f>
        <v>0</v>
      </c>
      <c r="K106" s="161"/>
      <c r="L106" s="166"/>
      <c r="M106" s="167"/>
      <c r="N106" s="168"/>
      <c r="O106" s="168"/>
      <c r="P106" s="169">
        <f>SUM(P107:P109)</f>
        <v>0</v>
      </c>
      <c r="Q106" s="168"/>
      <c r="R106" s="169">
        <f>SUM(R107:R109)</f>
        <v>0</v>
      </c>
      <c r="S106" s="168"/>
      <c r="T106" s="170">
        <f>SUM(T107:T109)</f>
        <v>0</v>
      </c>
      <c r="AR106" s="171" t="s">
        <v>83</v>
      </c>
      <c r="AT106" s="172" t="s">
        <v>74</v>
      </c>
      <c r="AU106" s="172" t="s">
        <v>83</v>
      </c>
      <c r="AY106" s="171" t="s">
        <v>134</v>
      </c>
      <c r="BK106" s="173">
        <f>SUM(BK107:BK109)</f>
        <v>0</v>
      </c>
    </row>
    <row r="107" spans="1:65" s="2" customFormat="1" ht="16.5" customHeight="1">
      <c r="A107" s="36"/>
      <c r="B107" s="37"/>
      <c r="C107" s="176" t="s">
        <v>209</v>
      </c>
      <c r="D107" s="176" t="s">
        <v>136</v>
      </c>
      <c r="E107" s="177" t="s">
        <v>1083</v>
      </c>
      <c r="F107" s="178" t="s">
        <v>1084</v>
      </c>
      <c r="G107" s="179" t="s">
        <v>196</v>
      </c>
      <c r="H107" s="180">
        <v>12.673</v>
      </c>
      <c r="I107" s="181"/>
      <c r="J107" s="182">
        <f>ROUND(I107*H107,2)</f>
        <v>0</v>
      </c>
      <c r="K107" s="178" t="s">
        <v>140</v>
      </c>
      <c r="L107" s="41"/>
      <c r="M107" s="183" t="s">
        <v>19</v>
      </c>
      <c r="N107" s="184" t="s">
        <v>46</v>
      </c>
      <c r="O107" s="66"/>
      <c r="P107" s="185">
        <f>O107*H107</f>
        <v>0</v>
      </c>
      <c r="Q107" s="185">
        <v>0</v>
      </c>
      <c r="R107" s="185">
        <f>Q107*H107</f>
        <v>0</v>
      </c>
      <c r="S107" s="185">
        <v>0</v>
      </c>
      <c r="T107" s="186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7" t="s">
        <v>141</v>
      </c>
      <c r="AT107" s="187" t="s">
        <v>136</v>
      </c>
      <c r="AU107" s="187" t="s">
        <v>85</v>
      </c>
      <c r="AY107" s="19" t="s">
        <v>134</v>
      </c>
      <c r="BE107" s="188">
        <f>IF(N107="základní",J107,0)</f>
        <v>0</v>
      </c>
      <c r="BF107" s="188">
        <f>IF(N107="snížená",J107,0)</f>
        <v>0</v>
      </c>
      <c r="BG107" s="188">
        <f>IF(N107="zákl. přenesená",J107,0)</f>
        <v>0</v>
      </c>
      <c r="BH107" s="188">
        <f>IF(N107="sníž. přenesená",J107,0)</f>
        <v>0</v>
      </c>
      <c r="BI107" s="188">
        <f>IF(N107="nulová",J107,0)</f>
        <v>0</v>
      </c>
      <c r="BJ107" s="19" t="s">
        <v>83</v>
      </c>
      <c r="BK107" s="188">
        <f>ROUND(I107*H107,2)</f>
        <v>0</v>
      </c>
      <c r="BL107" s="19" t="s">
        <v>141</v>
      </c>
      <c r="BM107" s="187" t="s">
        <v>1085</v>
      </c>
    </row>
    <row r="108" spans="1:65" s="2" customFormat="1">
      <c r="A108" s="36"/>
      <c r="B108" s="37"/>
      <c r="C108" s="38"/>
      <c r="D108" s="189" t="s">
        <v>143</v>
      </c>
      <c r="E108" s="38"/>
      <c r="F108" s="190" t="s">
        <v>1086</v>
      </c>
      <c r="G108" s="38"/>
      <c r="H108" s="38"/>
      <c r="I108" s="191"/>
      <c r="J108" s="38"/>
      <c r="K108" s="38"/>
      <c r="L108" s="41"/>
      <c r="M108" s="192"/>
      <c r="N108" s="193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143</v>
      </c>
      <c r="AU108" s="19" t="s">
        <v>85</v>
      </c>
    </row>
    <row r="109" spans="1:65" s="2" customFormat="1">
      <c r="A109" s="36"/>
      <c r="B109" s="37"/>
      <c r="C109" s="38"/>
      <c r="D109" s="194" t="s">
        <v>145</v>
      </c>
      <c r="E109" s="38"/>
      <c r="F109" s="195" t="s">
        <v>1087</v>
      </c>
      <c r="G109" s="38"/>
      <c r="H109" s="38"/>
      <c r="I109" s="191"/>
      <c r="J109" s="38"/>
      <c r="K109" s="38"/>
      <c r="L109" s="41"/>
      <c r="M109" s="242"/>
      <c r="N109" s="243"/>
      <c r="O109" s="244"/>
      <c r="P109" s="244"/>
      <c r="Q109" s="244"/>
      <c r="R109" s="244"/>
      <c r="S109" s="244"/>
      <c r="T109" s="245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145</v>
      </c>
      <c r="AU109" s="19" t="s">
        <v>85</v>
      </c>
    </row>
    <row r="110" spans="1:65" s="2" customFormat="1" ht="6.95" customHeight="1">
      <c r="A110" s="36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1"/>
      <c r="M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</sheetData>
  <sheetProtection algorithmName="SHA-512" hashValue="4m4YB05viwfw7Bdz3gOXaOyVY7mfcKrQqJYzeLpynvZszY3aiLNgQaXmTuCzh3ieTLfA00sASX0iz/Gi/kwydQ==" saltValue="Y5/tU39s1slLRh7y+qd2xbjauG7Hx5mO3G2OzbWx7lFqo454X1rC4Z3QaNUgGo4anh904Jt2IGAg66t+Akexdg==" spinCount="100000" sheet="1" objects="1" scenarios="1" formatColumns="0" formatRows="0" autoFilter="0"/>
  <autoFilter ref="C81:K109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7" r:id="rId1"/>
    <hyperlink ref="F98" r:id="rId2"/>
    <hyperlink ref="F103" r:id="rId3"/>
    <hyperlink ref="F109" r:id="rId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100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1088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ROUND(J85,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ROUND((SUM(BE85:BE273)),  2)</f>
        <v>0</v>
      </c>
      <c r="G33" s="36"/>
      <c r="H33" s="36"/>
      <c r="I33" s="121">
        <v>0.21</v>
      </c>
      <c r="J33" s="120">
        <f>ROUND(((SUM(BE85:BE273))*I33),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ROUND((SUM(BF85:BF273)),  2)</f>
        <v>0</v>
      </c>
      <c r="G34" s="36"/>
      <c r="H34" s="36"/>
      <c r="I34" s="121">
        <v>0.12</v>
      </c>
      <c r="J34" s="120">
        <f>ROUND(((SUM(BF85:BF273))*I34),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ROUND((SUM(BG85:BG273)),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ROUND((SUM(BH85:BH273)),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ROUND((SUM(BI85:BI273)),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06 - SO 06 Pěší cesty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J85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J87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307</v>
      </c>
      <c r="E62" s="146"/>
      <c r="F62" s="146"/>
      <c r="G62" s="146"/>
      <c r="H62" s="146"/>
      <c r="I62" s="146"/>
      <c r="J62" s="147">
        <f>J188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1089</v>
      </c>
      <c r="E63" s="146"/>
      <c r="F63" s="146"/>
      <c r="G63" s="146"/>
      <c r="H63" s="146"/>
      <c r="I63" s="146"/>
      <c r="J63" s="147">
        <f>J214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117</v>
      </c>
      <c r="E64" s="146"/>
      <c r="F64" s="146"/>
      <c r="G64" s="146"/>
      <c r="H64" s="146"/>
      <c r="I64" s="146"/>
      <c r="J64" s="147">
        <f>J259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310</v>
      </c>
      <c r="E65" s="146"/>
      <c r="F65" s="146"/>
      <c r="G65" s="146"/>
      <c r="H65" s="146"/>
      <c r="I65" s="146"/>
      <c r="J65" s="147">
        <f>J270</f>
        <v>0</v>
      </c>
      <c r="K65" s="144"/>
      <c r="L65" s="148"/>
    </row>
    <row r="66" spans="1:31" s="2" customFormat="1" ht="21.7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s="2" customFormat="1" ht="6.95" customHeight="1">
      <c r="A67" s="3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8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71" spans="1:31" s="2" customFormat="1" ht="6.95" customHeight="1">
      <c r="A71" s="36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24.95" customHeight="1">
      <c r="A72" s="36"/>
      <c r="B72" s="37"/>
      <c r="C72" s="25" t="s">
        <v>119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16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75" t="str">
        <f>E7</f>
        <v>Lázeňský rybník,Mozartova ulice</v>
      </c>
      <c r="F75" s="376"/>
      <c r="G75" s="376"/>
      <c r="H75" s="376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109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63" t="str">
        <f>E9</f>
        <v>06 - SO 06 Pěší cesty</v>
      </c>
      <c r="F77" s="374"/>
      <c r="G77" s="374"/>
      <c r="H77" s="374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2" customHeight="1">
      <c r="A79" s="36"/>
      <c r="B79" s="37"/>
      <c r="C79" s="31" t="s">
        <v>21</v>
      </c>
      <c r="D79" s="38"/>
      <c r="E79" s="38"/>
      <c r="F79" s="29" t="str">
        <f>F12</f>
        <v>Karlovy Vary</v>
      </c>
      <c r="G79" s="38"/>
      <c r="H79" s="38"/>
      <c r="I79" s="31" t="s">
        <v>23</v>
      </c>
      <c r="J79" s="61" t="str">
        <f>IF(J12="","",J12)</f>
        <v>21. 11. 2024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40.15" customHeight="1">
      <c r="A81" s="36"/>
      <c r="B81" s="37"/>
      <c r="C81" s="31" t="s">
        <v>25</v>
      </c>
      <c r="D81" s="38"/>
      <c r="E81" s="38"/>
      <c r="F81" s="29" t="str">
        <f>E15</f>
        <v>Statutární město Karlovy Vary,Moskevská 2035/21,K.</v>
      </c>
      <c r="G81" s="38"/>
      <c r="H81" s="38"/>
      <c r="I81" s="31" t="s">
        <v>31</v>
      </c>
      <c r="J81" s="34" t="str">
        <f>E21</f>
        <v xml:space="preserve">Ing.Jan Šinták-I.P.R.E.,Kolová 2,362 14 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25.7" customHeight="1">
      <c r="A82" s="36"/>
      <c r="B82" s="37"/>
      <c r="C82" s="31" t="s">
        <v>29</v>
      </c>
      <c r="D82" s="38"/>
      <c r="E82" s="38"/>
      <c r="F82" s="29" t="str">
        <f>IF(E18="","",E18)</f>
        <v>Vyplň údaj</v>
      </c>
      <c r="G82" s="38"/>
      <c r="H82" s="38"/>
      <c r="I82" s="31" t="s">
        <v>35</v>
      </c>
      <c r="J82" s="34" t="str">
        <f>E24</f>
        <v>Ing.Jana Handšuhová Smutná</v>
      </c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0.35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11" customFormat="1" ht="29.25" customHeight="1">
      <c r="A84" s="149"/>
      <c r="B84" s="150"/>
      <c r="C84" s="151" t="s">
        <v>120</v>
      </c>
      <c r="D84" s="152" t="s">
        <v>60</v>
      </c>
      <c r="E84" s="152" t="s">
        <v>56</v>
      </c>
      <c r="F84" s="152" t="s">
        <v>57</v>
      </c>
      <c r="G84" s="152" t="s">
        <v>121</v>
      </c>
      <c r="H84" s="152" t="s">
        <v>122</v>
      </c>
      <c r="I84" s="152" t="s">
        <v>123</v>
      </c>
      <c r="J84" s="152" t="s">
        <v>113</v>
      </c>
      <c r="K84" s="153" t="s">
        <v>124</v>
      </c>
      <c r="L84" s="154"/>
      <c r="M84" s="70" t="s">
        <v>19</v>
      </c>
      <c r="N84" s="71" t="s">
        <v>45</v>
      </c>
      <c r="O84" s="71" t="s">
        <v>125</v>
      </c>
      <c r="P84" s="71" t="s">
        <v>126</v>
      </c>
      <c r="Q84" s="71" t="s">
        <v>127</v>
      </c>
      <c r="R84" s="71" t="s">
        <v>128</v>
      </c>
      <c r="S84" s="71" t="s">
        <v>129</v>
      </c>
      <c r="T84" s="72" t="s">
        <v>130</v>
      </c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</row>
    <row r="85" spans="1:65" s="2" customFormat="1" ht="22.9" customHeight="1">
      <c r="A85" s="36"/>
      <c r="B85" s="37"/>
      <c r="C85" s="77" t="s">
        <v>131</v>
      </c>
      <c r="D85" s="38"/>
      <c r="E85" s="38"/>
      <c r="F85" s="38"/>
      <c r="G85" s="38"/>
      <c r="H85" s="38"/>
      <c r="I85" s="38"/>
      <c r="J85" s="155">
        <f>BK85</f>
        <v>0</v>
      </c>
      <c r="K85" s="38"/>
      <c r="L85" s="41"/>
      <c r="M85" s="73"/>
      <c r="N85" s="156"/>
      <c r="O85" s="74"/>
      <c r="P85" s="157">
        <f>P86</f>
        <v>0</v>
      </c>
      <c r="Q85" s="74"/>
      <c r="R85" s="157">
        <f>R86</f>
        <v>89.036040999999997</v>
      </c>
      <c r="S85" s="74"/>
      <c r="T85" s="158">
        <f>T86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T85" s="19" t="s">
        <v>74</v>
      </c>
      <c r="AU85" s="19" t="s">
        <v>114</v>
      </c>
      <c r="BK85" s="159">
        <f>BK86</f>
        <v>0</v>
      </c>
    </row>
    <row r="86" spans="1:65" s="12" customFormat="1" ht="25.9" customHeight="1">
      <c r="B86" s="160"/>
      <c r="C86" s="161"/>
      <c r="D86" s="162" t="s">
        <v>74</v>
      </c>
      <c r="E86" s="163" t="s">
        <v>132</v>
      </c>
      <c r="F86" s="163" t="s">
        <v>133</v>
      </c>
      <c r="G86" s="161"/>
      <c r="H86" s="161"/>
      <c r="I86" s="164"/>
      <c r="J86" s="165">
        <f>BK86</f>
        <v>0</v>
      </c>
      <c r="K86" s="161"/>
      <c r="L86" s="166"/>
      <c r="M86" s="167"/>
      <c r="N86" s="168"/>
      <c r="O86" s="168"/>
      <c r="P86" s="169">
        <f>P87+P188+P214+P259+P270</f>
        <v>0</v>
      </c>
      <c r="Q86" s="168"/>
      <c r="R86" s="169">
        <f>R87+R188+R214+R259+R270</f>
        <v>89.036040999999997</v>
      </c>
      <c r="S86" s="168"/>
      <c r="T86" s="170">
        <f>T87+T188+T214+T259+T270</f>
        <v>0</v>
      </c>
      <c r="AR86" s="171" t="s">
        <v>83</v>
      </c>
      <c r="AT86" s="172" t="s">
        <v>74</v>
      </c>
      <c r="AU86" s="172" t="s">
        <v>75</v>
      </c>
      <c r="AY86" s="171" t="s">
        <v>134</v>
      </c>
      <c r="BK86" s="173">
        <f>BK87+BK188+BK214+BK259+BK270</f>
        <v>0</v>
      </c>
    </row>
    <row r="87" spans="1:65" s="12" customFormat="1" ht="22.9" customHeight="1">
      <c r="B87" s="160"/>
      <c r="C87" s="161"/>
      <c r="D87" s="162" t="s">
        <v>74</v>
      </c>
      <c r="E87" s="174" t="s">
        <v>83</v>
      </c>
      <c r="F87" s="174" t="s">
        <v>135</v>
      </c>
      <c r="G87" s="161"/>
      <c r="H87" s="161"/>
      <c r="I87" s="164"/>
      <c r="J87" s="175">
        <f>BK87</f>
        <v>0</v>
      </c>
      <c r="K87" s="161"/>
      <c r="L87" s="166"/>
      <c r="M87" s="167"/>
      <c r="N87" s="168"/>
      <c r="O87" s="168"/>
      <c r="P87" s="169">
        <f>SUM(P88:P187)</f>
        <v>0</v>
      </c>
      <c r="Q87" s="168"/>
      <c r="R87" s="169">
        <f>SUM(R88:R187)</f>
        <v>8.8100000000000006E-4</v>
      </c>
      <c r="S87" s="168"/>
      <c r="T87" s="170">
        <f>SUM(T88:T187)</f>
        <v>0</v>
      </c>
      <c r="AR87" s="171" t="s">
        <v>83</v>
      </c>
      <c r="AT87" s="172" t="s">
        <v>74</v>
      </c>
      <c r="AU87" s="172" t="s">
        <v>83</v>
      </c>
      <c r="AY87" s="171" t="s">
        <v>134</v>
      </c>
      <c r="BK87" s="173">
        <f>SUM(BK88:BK187)</f>
        <v>0</v>
      </c>
    </row>
    <row r="88" spans="1:65" s="2" customFormat="1" ht="16.5" customHeight="1">
      <c r="A88" s="36"/>
      <c r="B88" s="37"/>
      <c r="C88" s="176" t="s">
        <v>83</v>
      </c>
      <c r="D88" s="176" t="s">
        <v>136</v>
      </c>
      <c r="E88" s="177" t="s">
        <v>324</v>
      </c>
      <c r="F88" s="178" t="s">
        <v>325</v>
      </c>
      <c r="G88" s="179" t="s">
        <v>139</v>
      </c>
      <c r="H88" s="180">
        <v>161.69999999999999</v>
      </c>
      <c r="I88" s="181"/>
      <c r="J88" s="182">
        <f>ROUND(I88*H88,2)</f>
        <v>0</v>
      </c>
      <c r="K88" s="178" t="s">
        <v>140</v>
      </c>
      <c r="L88" s="41"/>
      <c r="M88" s="183" t="s">
        <v>19</v>
      </c>
      <c r="N88" s="184" t="s">
        <v>46</v>
      </c>
      <c r="O88" s="66"/>
      <c r="P88" s="185">
        <f>O88*H88</f>
        <v>0</v>
      </c>
      <c r="Q88" s="185">
        <v>0</v>
      </c>
      <c r="R88" s="185">
        <f>Q88*H88</f>
        <v>0</v>
      </c>
      <c r="S88" s="185">
        <v>0</v>
      </c>
      <c r="T88" s="186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7" t="s">
        <v>141</v>
      </c>
      <c r="AT88" s="187" t="s">
        <v>136</v>
      </c>
      <c r="AU88" s="187" t="s">
        <v>85</v>
      </c>
      <c r="AY88" s="19" t="s">
        <v>134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9" t="s">
        <v>83</v>
      </c>
      <c r="BK88" s="188">
        <f>ROUND(I88*H88,2)</f>
        <v>0</v>
      </c>
      <c r="BL88" s="19" t="s">
        <v>141</v>
      </c>
      <c r="BM88" s="187" t="s">
        <v>1090</v>
      </c>
    </row>
    <row r="89" spans="1:65" s="2" customFormat="1">
      <c r="A89" s="36"/>
      <c r="B89" s="37"/>
      <c r="C89" s="38"/>
      <c r="D89" s="189" t="s">
        <v>143</v>
      </c>
      <c r="E89" s="38"/>
      <c r="F89" s="190" t="s">
        <v>327</v>
      </c>
      <c r="G89" s="38"/>
      <c r="H89" s="38"/>
      <c r="I89" s="191"/>
      <c r="J89" s="38"/>
      <c r="K89" s="38"/>
      <c r="L89" s="41"/>
      <c r="M89" s="192"/>
      <c r="N89" s="193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143</v>
      </c>
      <c r="AU89" s="19" t="s">
        <v>85</v>
      </c>
    </row>
    <row r="90" spans="1:65" s="2" customFormat="1">
      <c r="A90" s="36"/>
      <c r="B90" s="37"/>
      <c r="C90" s="38"/>
      <c r="D90" s="194" t="s">
        <v>145</v>
      </c>
      <c r="E90" s="38"/>
      <c r="F90" s="195" t="s">
        <v>328</v>
      </c>
      <c r="G90" s="38"/>
      <c r="H90" s="38"/>
      <c r="I90" s="191"/>
      <c r="J90" s="38"/>
      <c r="K90" s="38"/>
      <c r="L90" s="41"/>
      <c r="M90" s="192"/>
      <c r="N90" s="193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145</v>
      </c>
      <c r="AU90" s="19" t="s">
        <v>85</v>
      </c>
    </row>
    <row r="91" spans="1:65" s="14" customFormat="1">
      <c r="B91" s="207"/>
      <c r="C91" s="208"/>
      <c r="D91" s="189" t="s">
        <v>147</v>
      </c>
      <c r="E91" s="209" t="s">
        <v>19</v>
      </c>
      <c r="F91" s="210" t="s">
        <v>1091</v>
      </c>
      <c r="G91" s="208"/>
      <c r="H91" s="209" t="s">
        <v>19</v>
      </c>
      <c r="I91" s="211"/>
      <c r="J91" s="208"/>
      <c r="K91" s="208"/>
      <c r="L91" s="212"/>
      <c r="M91" s="213"/>
      <c r="N91" s="214"/>
      <c r="O91" s="214"/>
      <c r="P91" s="214"/>
      <c r="Q91" s="214"/>
      <c r="R91" s="214"/>
      <c r="S91" s="214"/>
      <c r="T91" s="215"/>
      <c r="AT91" s="216" t="s">
        <v>147</v>
      </c>
      <c r="AU91" s="216" t="s">
        <v>85</v>
      </c>
      <c r="AV91" s="14" t="s">
        <v>83</v>
      </c>
      <c r="AW91" s="14" t="s">
        <v>34</v>
      </c>
      <c r="AX91" s="14" t="s">
        <v>75</v>
      </c>
      <c r="AY91" s="216" t="s">
        <v>134</v>
      </c>
    </row>
    <row r="92" spans="1:65" s="13" customFormat="1">
      <c r="B92" s="196"/>
      <c r="C92" s="197"/>
      <c r="D92" s="189" t="s">
        <v>147</v>
      </c>
      <c r="E92" s="198" t="s">
        <v>19</v>
      </c>
      <c r="F92" s="199" t="s">
        <v>1092</v>
      </c>
      <c r="G92" s="197"/>
      <c r="H92" s="200">
        <v>13.1</v>
      </c>
      <c r="I92" s="201"/>
      <c r="J92" s="197"/>
      <c r="K92" s="197"/>
      <c r="L92" s="202"/>
      <c r="M92" s="203"/>
      <c r="N92" s="204"/>
      <c r="O92" s="204"/>
      <c r="P92" s="204"/>
      <c r="Q92" s="204"/>
      <c r="R92" s="204"/>
      <c r="S92" s="204"/>
      <c r="T92" s="205"/>
      <c r="AT92" s="206" t="s">
        <v>147</v>
      </c>
      <c r="AU92" s="206" t="s">
        <v>85</v>
      </c>
      <c r="AV92" s="13" t="s">
        <v>85</v>
      </c>
      <c r="AW92" s="13" t="s">
        <v>34</v>
      </c>
      <c r="AX92" s="13" t="s">
        <v>75</v>
      </c>
      <c r="AY92" s="206" t="s">
        <v>134</v>
      </c>
    </row>
    <row r="93" spans="1:65" s="13" customFormat="1">
      <c r="B93" s="196"/>
      <c r="C93" s="197"/>
      <c r="D93" s="189" t="s">
        <v>147</v>
      </c>
      <c r="E93" s="198" t="s">
        <v>19</v>
      </c>
      <c r="F93" s="199" t="s">
        <v>1093</v>
      </c>
      <c r="G93" s="197"/>
      <c r="H93" s="200">
        <v>104</v>
      </c>
      <c r="I93" s="201"/>
      <c r="J93" s="197"/>
      <c r="K93" s="197"/>
      <c r="L93" s="202"/>
      <c r="M93" s="203"/>
      <c r="N93" s="204"/>
      <c r="O93" s="204"/>
      <c r="P93" s="204"/>
      <c r="Q93" s="204"/>
      <c r="R93" s="204"/>
      <c r="S93" s="204"/>
      <c r="T93" s="205"/>
      <c r="AT93" s="206" t="s">
        <v>147</v>
      </c>
      <c r="AU93" s="206" t="s">
        <v>85</v>
      </c>
      <c r="AV93" s="13" t="s">
        <v>85</v>
      </c>
      <c r="AW93" s="13" t="s">
        <v>34</v>
      </c>
      <c r="AX93" s="13" t="s">
        <v>75</v>
      </c>
      <c r="AY93" s="206" t="s">
        <v>134</v>
      </c>
    </row>
    <row r="94" spans="1:65" s="13" customFormat="1">
      <c r="B94" s="196"/>
      <c r="C94" s="197"/>
      <c r="D94" s="189" t="s">
        <v>147</v>
      </c>
      <c r="E94" s="198" t="s">
        <v>19</v>
      </c>
      <c r="F94" s="199" t="s">
        <v>1094</v>
      </c>
      <c r="G94" s="197"/>
      <c r="H94" s="200">
        <v>44.6</v>
      </c>
      <c r="I94" s="201"/>
      <c r="J94" s="197"/>
      <c r="K94" s="197"/>
      <c r="L94" s="202"/>
      <c r="M94" s="203"/>
      <c r="N94" s="204"/>
      <c r="O94" s="204"/>
      <c r="P94" s="204"/>
      <c r="Q94" s="204"/>
      <c r="R94" s="204"/>
      <c r="S94" s="204"/>
      <c r="T94" s="205"/>
      <c r="AT94" s="206" t="s">
        <v>147</v>
      </c>
      <c r="AU94" s="206" t="s">
        <v>85</v>
      </c>
      <c r="AV94" s="13" t="s">
        <v>85</v>
      </c>
      <c r="AW94" s="13" t="s">
        <v>34</v>
      </c>
      <c r="AX94" s="13" t="s">
        <v>75</v>
      </c>
      <c r="AY94" s="206" t="s">
        <v>134</v>
      </c>
    </row>
    <row r="95" spans="1:65" s="15" customFormat="1">
      <c r="B95" s="217"/>
      <c r="C95" s="218"/>
      <c r="D95" s="189" t="s">
        <v>147</v>
      </c>
      <c r="E95" s="219" t="s">
        <v>19</v>
      </c>
      <c r="F95" s="220" t="s">
        <v>168</v>
      </c>
      <c r="G95" s="218"/>
      <c r="H95" s="221">
        <v>161.69999999999999</v>
      </c>
      <c r="I95" s="222"/>
      <c r="J95" s="218"/>
      <c r="K95" s="218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147</v>
      </c>
      <c r="AU95" s="227" t="s">
        <v>85</v>
      </c>
      <c r="AV95" s="15" t="s">
        <v>141</v>
      </c>
      <c r="AW95" s="15" t="s">
        <v>34</v>
      </c>
      <c r="AX95" s="15" t="s">
        <v>83</v>
      </c>
      <c r="AY95" s="227" t="s">
        <v>134</v>
      </c>
    </row>
    <row r="96" spans="1:65" s="2" customFormat="1" ht="21.75" customHeight="1">
      <c r="A96" s="36"/>
      <c r="B96" s="37"/>
      <c r="C96" s="176" t="s">
        <v>85</v>
      </c>
      <c r="D96" s="176" t="s">
        <v>136</v>
      </c>
      <c r="E96" s="177" t="s">
        <v>1095</v>
      </c>
      <c r="F96" s="178" t="s">
        <v>1096</v>
      </c>
      <c r="G96" s="179" t="s">
        <v>157</v>
      </c>
      <c r="H96" s="180">
        <v>98.444999999999993</v>
      </c>
      <c r="I96" s="181"/>
      <c r="J96" s="182">
        <f>ROUND(I96*H96,2)</f>
        <v>0</v>
      </c>
      <c r="K96" s="178" t="s">
        <v>140</v>
      </c>
      <c r="L96" s="41"/>
      <c r="M96" s="183" t="s">
        <v>19</v>
      </c>
      <c r="N96" s="184" t="s">
        <v>46</v>
      </c>
      <c r="O96" s="66"/>
      <c r="P96" s="185">
        <f>O96*H96</f>
        <v>0</v>
      </c>
      <c r="Q96" s="185">
        <v>0</v>
      </c>
      <c r="R96" s="185">
        <f>Q96*H96</f>
        <v>0</v>
      </c>
      <c r="S96" s="185">
        <v>0</v>
      </c>
      <c r="T96" s="186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7" t="s">
        <v>141</v>
      </c>
      <c r="AT96" s="187" t="s">
        <v>136</v>
      </c>
      <c r="AU96" s="187" t="s">
        <v>85</v>
      </c>
      <c r="AY96" s="19" t="s">
        <v>134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19" t="s">
        <v>83</v>
      </c>
      <c r="BK96" s="188">
        <f>ROUND(I96*H96,2)</f>
        <v>0</v>
      </c>
      <c r="BL96" s="19" t="s">
        <v>141</v>
      </c>
      <c r="BM96" s="187" t="s">
        <v>1097</v>
      </c>
    </row>
    <row r="97" spans="1:65" s="2" customFormat="1">
      <c r="A97" s="36"/>
      <c r="B97" s="37"/>
      <c r="C97" s="38"/>
      <c r="D97" s="189" t="s">
        <v>143</v>
      </c>
      <c r="E97" s="38"/>
      <c r="F97" s="190" t="s">
        <v>1098</v>
      </c>
      <c r="G97" s="38"/>
      <c r="H97" s="38"/>
      <c r="I97" s="191"/>
      <c r="J97" s="38"/>
      <c r="K97" s="38"/>
      <c r="L97" s="41"/>
      <c r="M97" s="192"/>
      <c r="N97" s="193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143</v>
      </c>
      <c r="AU97" s="19" t="s">
        <v>85</v>
      </c>
    </row>
    <row r="98" spans="1:65" s="2" customFormat="1">
      <c r="A98" s="36"/>
      <c r="B98" s="37"/>
      <c r="C98" s="38"/>
      <c r="D98" s="194" t="s">
        <v>145</v>
      </c>
      <c r="E98" s="38"/>
      <c r="F98" s="195" t="s">
        <v>1099</v>
      </c>
      <c r="G98" s="38"/>
      <c r="H98" s="38"/>
      <c r="I98" s="191"/>
      <c r="J98" s="38"/>
      <c r="K98" s="38"/>
      <c r="L98" s="41"/>
      <c r="M98" s="192"/>
      <c r="N98" s="193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145</v>
      </c>
      <c r="AU98" s="19" t="s">
        <v>85</v>
      </c>
    </row>
    <row r="99" spans="1:65" s="14" customFormat="1">
      <c r="B99" s="207"/>
      <c r="C99" s="208"/>
      <c r="D99" s="189" t="s">
        <v>147</v>
      </c>
      <c r="E99" s="209" t="s">
        <v>19</v>
      </c>
      <c r="F99" s="210" t="s">
        <v>1091</v>
      </c>
      <c r="G99" s="208"/>
      <c r="H99" s="209" t="s">
        <v>19</v>
      </c>
      <c r="I99" s="211"/>
      <c r="J99" s="208"/>
      <c r="K99" s="208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147</v>
      </c>
      <c r="AU99" s="216" t="s">
        <v>85</v>
      </c>
      <c r="AV99" s="14" t="s">
        <v>83</v>
      </c>
      <c r="AW99" s="14" t="s">
        <v>34</v>
      </c>
      <c r="AX99" s="14" t="s">
        <v>75</v>
      </c>
      <c r="AY99" s="216" t="s">
        <v>134</v>
      </c>
    </row>
    <row r="100" spans="1:65" s="13" customFormat="1">
      <c r="B100" s="196"/>
      <c r="C100" s="197"/>
      <c r="D100" s="189" t="s">
        <v>147</v>
      </c>
      <c r="E100" s="198" t="s">
        <v>19</v>
      </c>
      <c r="F100" s="199" t="s">
        <v>1100</v>
      </c>
      <c r="G100" s="197"/>
      <c r="H100" s="200">
        <v>8.4600000000000009</v>
      </c>
      <c r="I100" s="201"/>
      <c r="J100" s="197"/>
      <c r="K100" s="197"/>
      <c r="L100" s="202"/>
      <c r="M100" s="203"/>
      <c r="N100" s="204"/>
      <c r="O100" s="204"/>
      <c r="P100" s="204"/>
      <c r="Q100" s="204"/>
      <c r="R100" s="204"/>
      <c r="S100" s="204"/>
      <c r="T100" s="205"/>
      <c r="AT100" s="206" t="s">
        <v>147</v>
      </c>
      <c r="AU100" s="206" t="s">
        <v>85</v>
      </c>
      <c r="AV100" s="13" t="s">
        <v>85</v>
      </c>
      <c r="AW100" s="13" t="s">
        <v>34</v>
      </c>
      <c r="AX100" s="13" t="s">
        <v>75</v>
      </c>
      <c r="AY100" s="206" t="s">
        <v>134</v>
      </c>
    </row>
    <row r="101" spans="1:65" s="13" customFormat="1">
      <c r="B101" s="196"/>
      <c r="C101" s="197"/>
      <c r="D101" s="189" t="s">
        <v>147</v>
      </c>
      <c r="E101" s="198" t="s">
        <v>19</v>
      </c>
      <c r="F101" s="199" t="s">
        <v>1101</v>
      </c>
      <c r="G101" s="197"/>
      <c r="H101" s="200">
        <v>62.375</v>
      </c>
      <c r="I101" s="201"/>
      <c r="J101" s="197"/>
      <c r="K101" s="197"/>
      <c r="L101" s="202"/>
      <c r="M101" s="203"/>
      <c r="N101" s="204"/>
      <c r="O101" s="204"/>
      <c r="P101" s="204"/>
      <c r="Q101" s="204"/>
      <c r="R101" s="204"/>
      <c r="S101" s="204"/>
      <c r="T101" s="205"/>
      <c r="AT101" s="206" t="s">
        <v>147</v>
      </c>
      <c r="AU101" s="206" t="s">
        <v>85</v>
      </c>
      <c r="AV101" s="13" t="s">
        <v>85</v>
      </c>
      <c r="AW101" s="13" t="s">
        <v>34</v>
      </c>
      <c r="AX101" s="13" t="s">
        <v>75</v>
      </c>
      <c r="AY101" s="206" t="s">
        <v>134</v>
      </c>
    </row>
    <row r="102" spans="1:65" s="13" customFormat="1">
      <c r="B102" s="196"/>
      <c r="C102" s="197"/>
      <c r="D102" s="189" t="s">
        <v>147</v>
      </c>
      <c r="E102" s="198" t="s">
        <v>19</v>
      </c>
      <c r="F102" s="199" t="s">
        <v>1102</v>
      </c>
      <c r="G102" s="197"/>
      <c r="H102" s="200">
        <v>3.8</v>
      </c>
      <c r="I102" s="201"/>
      <c r="J102" s="197"/>
      <c r="K102" s="197"/>
      <c r="L102" s="202"/>
      <c r="M102" s="203"/>
      <c r="N102" s="204"/>
      <c r="O102" s="204"/>
      <c r="P102" s="204"/>
      <c r="Q102" s="204"/>
      <c r="R102" s="204"/>
      <c r="S102" s="204"/>
      <c r="T102" s="205"/>
      <c r="AT102" s="206" t="s">
        <v>147</v>
      </c>
      <c r="AU102" s="206" t="s">
        <v>85</v>
      </c>
      <c r="AV102" s="13" t="s">
        <v>85</v>
      </c>
      <c r="AW102" s="13" t="s">
        <v>34</v>
      </c>
      <c r="AX102" s="13" t="s">
        <v>75</v>
      </c>
      <c r="AY102" s="206" t="s">
        <v>134</v>
      </c>
    </row>
    <row r="103" spans="1:65" s="13" customFormat="1">
      <c r="B103" s="196"/>
      <c r="C103" s="197"/>
      <c r="D103" s="189" t="s">
        <v>147</v>
      </c>
      <c r="E103" s="198" t="s">
        <v>19</v>
      </c>
      <c r="F103" s="199" t="s">
        <v>1103</v>
      </c>
      <c r="G103" s="197"/>
      <c r="H103" s="200">
        <v>10.4</v>
      </c>
      <c r="I103" s="201"/>
      <c r="J103" s="197"/>
      <c r="K103" s="197"/>
      <c r="L103" s="202"/>
      <c r="M103" s="203"/>
      <c r="N103" s="204"/>
      <c r="O103" s="204"/>
      <c r="P103" s="204"/>
      <c r="Q103" s="204"/>
      <c r="R103" s="204"/>
      <c r="S103" s="204"/>
      <c r="T103" s="205"/>
      <c r="AT103" s="206" t="s">
        <v>147</v>
      </c>
      <c r="AU103" s="206" t="s">
        <v>85</v>
      </c>
      <c r="AV103" s="13" t="s">
        <v>85</v>
      </c>
      <c r="AW103" s="13" t="s">
        <v>34</v>
      </c>
      <c r="AX103" s="13" t="s">
        <v>75</v>
      </c>
      <c r="AY103" s="206" t="s">
        <v>134</v>
      </c>
    </row>
    <row r="104" spans="1:65" s="13" customFormat="1">
      <c r="B104" s="196"/>
      <c r="C104" s="197"/>
      <c r="D104" s="189" t="s">
        <v>147</v>
      </c>
      <c r="E104" s="198" t="s">
        <v>19</v>
      </c>
      <c r="F104" s="199" t="s">
        <v>1104</v>
      </c>
      <c r="G104" s="197"/>
      <c r="H104" s="200">
        <v>4.46</v>
      </c>
      <c r="I104" s="201"/>
      <c r="J104" s="197"/>
      <c r="K104" s="197"/>
      <c r="L104" s="202"/>
      <c r="M104" s="203"/>
      <c r="N104" s="204"/>
      <c r="O104" s="204"/>
      <c r="P104" s="204"/>
      <c r="Q104" s="204"/>
      <c r="R104" s="204"/>
      <c r="S104" s="204"/>
      <c r="T104" s="205"/>
      <c r="AT104" s="206" t="s">
        <v>147</v>
      </c>
      <c r="AU104" s="206" t="s">
        <v>85</v>
      </c>
      <c r="AV104" s="13" t="s">
        <v>85</v>
      </c>
      <c r="AW104" s="13" t="s">
        <v>34</v>
      </c>
      <c r="AX104" s="13" t="s">
        <v>75</v>
      </c>
      <c r="AY104" s="206" t="s">
        <v>134</v>
      </c>
    </row>
    <row r="105" spans="1:65" s="13" customFormat="1">
      <c r="B105" s="196"/>
      <c r="C105" s="197"/>
      <c r="D105" s="189" t="s">
        <v>147</v>
      </c>
      <c r="E105" s="198" t="s">
        <v>19</v>
      </c>
      <c r="F105" s="199" t="s">
        <v>1105</v>
      </c>
      <c r="G105" s="197"/>
      <c r="H105" s="200">
        <v>8.9499999999999993</v>
      </c>
      <c r="I105" s="201"/>
      <c r="J105" s="197"/>
      <c r="K105" s="197"/>
      <c r="L105" s="202"/>
      <c r="M105" s="203"/>
      <c r="N105" s="204"/>
      <c r="O105" s="204"/>
      <c r="P105" s="204"/>
      <c r="Q105" s="204"/>
      <c r="R105" s="204"/>
      <c r="S105" s="204"/>
      <c r="T105" s="205"/>
      <c r="AT105" s="206" t="s">
        <v>147</v>
      </c>
      <c r="AU105" s="206" t="s">
        <v>85</v>
      </c>
      <c r="AV105" s="13" t="s">
        <v>85</v>
      </c>
      <c r="AW105" s="13" t="s">
        <v>34</v>
      </c>
      <c r="AX105" s="13" t="s">
        <v>75</v>
      </c>
      <c r="AY105" s="206" t="s">
        <v>134</v>
      </c>
    </row>
    <row r="106" spans="1:65" s="15" customFormat="1">
      <c r="B106" s="217"/>
      <c r="C106" s="218"/>
      <c r="D106" s="189" t="s">
        <v>147</v>
      </c>
      <c r="E106" s="219" t="s">
        <v>19</v>
      </c>
      <c r="F106" s="220" t="s">
        <v>168</v>
      </c>
      <c r="G106" s="218"/>
      <c r="H106" s="221">
        <v>98.445000000000007</v>
      </c>
      <c r="I106" s="222"/>
      <c r="J106" s="218"/>
      <c r="K106" s="218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147</v>
      </c>
      <c r="AU106" s="227" t="s">
        <v>85</v>
      </c>
      <c r="AV106" s="15" t="s">
        <v>141</v>
      </c>
      <c r="AW106" s="15" t="s">
        <v>34</v>
      </c>
      <c r="AX106" s="15" t="s">
        <v>83</v>
      </c>
      <c r="AY106" s="227" t="s">
        <v>134</v>
      </c>
    </row>
    <row r="107" spans="1:65" s="2" customFormat="1" ht="21.75" customHeight="1">
      <c r="A107" s="36"/>
      <c r="B107" s="37"/>
      <c r="C107" s="176" t="s">
        <v>154</v>
      </c>
      <c r="D107" s="176" t="s">
        <v>136</v>
      </c>
      <c r="E107" s="177" t="s">
        <v>1106</v>
      </c>
      <c r="F107" s="178" t="s">
        <v>1107</v>
      </c>
      <c r="G107" s="179" t="s">
        <v>157</v>
      </c>
      <c r="H107" s="180">
        <v>5.7469999999999999</v>
      </c>
      <c r="I107" s="181"/>
      <c r="J107" s="182">
        <f>ROUND(I107*H107,2)</f>
        <v>0</v>
      </c>
      <c r="K107" s="178" t="s">
        <v>140</v>
      </c>
      <c r="L107" s="41"/>
      <c r="M107" s="183" t="s">
        <v>19</v>
      </c>
      <c r="N107" s="184" t="s">
        <v>46</v>
      </c>
      <c r="O107" s="66"/>
      <c r="P107" s="185">
        <f>O107*H107</f>
        <v>0</v>
      </c>
      <c r="Q107" s="185">
        <v>0</v>
      </c>
      <c r="R107" s="185">
        <f>Q107*H107</f>
        <v>0</v>
      </c>
      <c r="S107" s="185">
        <v>0</v>
      </c>
      <c r="T107" s="186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7" t="s">
        <v>141</v>
      </c>
      <c r="AT107" s="187" t="s">
        <v>136</v>
      </c>
      <c r="AU107" s="187" t="s">
        <v>85</v>
      </c>
      <c r="AY107" s="19" t="s">
        <v>134</v>
      </c>
      <c r="BE107" s="188">
        <f>IF(N107="základní",J107,0)</f>
        <v>0</v>
      </c>
      <c r="BF107" s="188">
        <f>IF(N107="snížená",J107,0)</f>
        <v>0</v>
      </c>
      <c r="BG107" s="188">
        <f>IF(N107="zákl. přenesená",J107,0)</f>
        <v>0</v>
      </c>
      <c r="BH107" s="188">
        <f>IF(N107="sníž. přenesená",J107,0)</f>
        <v>0</v>
      </c>
      <c r="BI107" s="188">
        <f>IF(N107="nulová",J107,0)</f>
        <v>0</v>
      </c>
      <c r="BJ107" s="19" t="s">
        <v>83</v>
      </c>
      <c r="BK107" s="188">
        <f>ROUND(I107*H107,2)</f>
        <v>0</v>
      </c>
      <c r="BL107" s="19" t="s">
        <v>141</v>
      </c>
      <c r="BM107" s="187" t="s">
        <v>1108</v>
      </c>
    </row>
    <row r="108" spans="1:65" s="2" customFormat="1" ht="19.5">
      <c r="A108" s="36"/>
      <c r="B108" s="37"/>
      <c r="C108" s="38"/>
      <c r="D108" s="189" t="s">
        <v>143</v>
      </c>
      <c r="E108" s="38"/>
      <c r="F108" s="190" t="s">
        <v>1109</v>
      </c>
      <c r="G108" s="38"/>
      <c r="H108" s="38"/>
      <c r="I108" s="191"/>
      <c r="J108" s="38"/>
      <c r="K108" s="38"/>
      <c r="L108" s="41"/>
      <c r="M108" s="192"/>
      <c r="N108" s="193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143</v>
      </c>
      <c r="AU108" s="19" t="s">
        <v>85</v>
      </c>
    </row>
    <row r="109" spans="1:65" s="2" customFormat="1">
      <c r="A109" s="36"/>
      <c r="B109" s="37"/>
      <c r="C109" s="38"/>
      <c r="D109" s="194" t="s">
        <v>145</v>
      </c>
      <c r="E109" s="38"/>
      <c r="F109" s="195" t="s">
        <v>1110</v>
      </c>
      <c r="G109" s="38"/>
      <c r="H109" s="38"/>
      <c r="I109" s="191"/>
      <c r="J109" s="38"/>
      <c r="K109" s="38"/>
      <c r="L109" s="41"/>
      <c r="M109" s="192"/>
      <c r="N109" s="193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145</v>
      </c>
      <c r="AU109" s="19" t="s">
        <v>85</v>
      </c>
    </row>
    <row r="110" spans="1:65" s="14" customFormat="1">
      <c r="B110" s="207"/>
      <c r="C110" s="208"/>
      <c r="D110" s="189" t="s">
        <v>147</v>
      </c>
      <c r="E110" s="209" t="s">
        <v>19</v>
      </c>
      <c r="F110" s="210" t="s">
        <v>338</v>
      </c>
      <c r="G110" s="208"/>
      <c r="H110" s="209" t="s">
        <v>19</v>
      </c>
      <c r="I110" s="211"/>
      <c r="J110" s="208"/>
      <c r="K110" s="208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147</v>
      </c>
      <c r="AU110" s="216" t="s">
        <v>85</v>
      </c>
      <c r="AV110" s="14" t="s">
        <v>83</v>
      </c>
      <c r="AW110" s="14" t="s">
        <v>34</v>
      </c>
      <c r="AX110" s="14" t="s">
        <v>75</v>
      </c>
      <c r="AY110" s="216" t="s">
        <v>134</v>
      </c>
    </row>
    <row r="111" spans="1:65" s="14" customFormat="1">
      <c r="B111" s="207"/>
      <c r="C111" s="208"/>
      <c r="D111" s="189" t="s">
        <v>147</v>
      </c>
      <c r="E111" s="209" t="s">
        <v>19</v>
      </c>
      <c r="F111" s="210" t="s">
        <v>1111</v>
      </c>
      <c r="G111" s="208"/>
      <c r="H111" s="209" t="s">
        <v>19</v>
      </c>
      <c r="I111" s="211"/>
      <c r="J111" s="208"/>
      <c r="K111" s="208"/>
      <c r="L111" s="212"/>
      <c r="M111" s="213"/>
      <c r="N111" s="214"/>
      <c r="O111" s="214"/>
      <c r="P111" s="214"/>
      <c r="Q111" s="214"/>
      <c r="R111" s="214"/>
      <c r="S111" s="214"/>
      <c r="T111" s="215"/>
      <c r="AT111" s="216" t="s">
        <v>147</v>
      </c>
      <c r="AU111" s="216" t="s">
        <v>85</v>
      </c>
      <c r="AV111" s="14" t="s">
        <v>83</v>
      </c>
      <c r="AW111" s="14" t="s">
        <v>34</v>
      </c>
      <c r="AX111" s="14" t="s">
        <v>75</v>
      </c>
      <c r="AY111" s="216" t="s">
        <v>134</v>
      </c>
    </row>
    <row r="112" spans="1:65" s="13" customFormat="1">
      <c r="B112" s="196"/>
      <c r="C112" s="197"/>
      <c r="D112" s="189" t="s">
        <v>147</v>
      </c>
      <c r="E112" s="198" t="s">
        <v>19</v>
      </c>
      <c r="F112" s="199" t="s">
        <v>1112</v>
      </c>
      <c r="G112" s="197"/>
      <c r="H112" s="200">
        <v>11.494999999999999</v>
      </c>
      <c r="I112" s="201"/>
      <c r="J112" s="197"/>
      <c r="K112" s="197"/>
      <c r="L112" s="202"/>
      <c r="M112" s="203"/>
      <c r="N112" s="204"/>
      <c r="O112" s="204"/>
      <c r="P112" s="204"/>
      <c r="Q112" s="204"/>
      <c r="R112" s="204"/>
      <c r="S112" s="204"/>
      <c r="T112" s="205"/>
      <c r="AT112" s="206" t="s">
        <v>147</v>
      </c>
      <c r="AU112" s="206" t="s">
        <v>85</v>
      </c>
      <c r="AV112" s="13" t="s">
        <v>85</v>
      </c>
      <c r="AW112" s="13" t="s">
        <v>34</v>
      </c>
      <c r="AX112" s="13" t="s">
        <v>75</v>
      </c>
      <c r="AY112" s="206" t="s">
        <v>134</v>
      </c>
    </row>
    <row r="113" spans="1:65" s="13" customFormat="1">
      <c r="B113" s="196"/>
      <c r="C113" s="197"/>
      <c r="D113" s="189" t="s">
        <v>147</v>
      </c>
      <c r="E113" s="198" t="s">
        <v>19</v>
      </c>
      <c r="F113" s="199" t="s">
        <v>1113</v>
      </c>
      <c r="G113" s="197"/>
      <c r="H113" s="200">
        <v>-5.7480000000000002</v>
      </c>
      <c r="I113" s="201"/>
      <c r="J113" s="197"/>
      <c r="K113" s="197"/>
      <c r="L113" s="202"/>
      <c r="M113" s="203"/>
      <c r="N113" s="204"/>
      <c r="O113" s="204"/>
      <c r="P113" s="204"/>
      <c r="Q113" s="204"/>
      <c r="R113" s="204"/>
      <c r="S113" s="204"/>
      <c r="T113" s="205"/>
      <c r="AT113" s="206" t="s">
        <v>147</v>
      </c>
      <c r="AU113" s="206" t="s">
        <v>85</v>
      </c>
      <c r="AV113" s="13" t="s">
        <v>85</v>
      </c>
      <c r="AW113" s="13" t="s">
        <v>34</v>
      </c>
      <c r="AX113" s="13" t="s">
        <v>75</v>
      </c>
      <c r="AY113" s="206" t="s">
        <v>134</v>
      </c>
    </row>
    <row r="114" spans="1:65" s="15" customFormat="1">
      <c r="B114" s="217"/>
      <c r="C114" s="218"/>
      <c r="D114" s="189" t="s">
        <v>147</v>
      </c>
      <c r="E114" s="219" t="s">
        <v>19</v>
      </c>
      <c r="F114" s="220" t="s">
        <v>168</v>
      </c>
      <c r="G114" s="218"/>
      <c r="H114" s="221">
        <v>5.746999999999999</v>
      </c>
      <c r="I114" s="222"/>
      <c r="J114" s="218"/>
      <c r="K114" s="218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147</v>
      </c>
      <c r="AU114" s="227" t="s">
        <v>85</v>
      </c>
      <c r="AV114" s="15" t="s">
        <v>141</v>
      </c>
      <c r="AW114" s="15" t="s">
        <v>34</v>
      </c>
      <c r="AX114" s="15" t="s">
        <v>83</v>
      </c>
      <c r="AY114" s="227" t="s">
        <v>134</v>
      </c>
    </row>
    <row r="115" spans="1:65" s="2" customFormat="1" ht="21.75" customHeight="1">
      <c r="A115" s="36"/>
      <c r="B115" s="37"/>
      <c r="C115" s="176" t="s">
        <v>141</v>
      </c>
      <c r="D115" s="176" t="s">
        <v>136</v>
      </c>
      <c r="E115" s="177" t="s">
        <v>1114</v>
      </c>
      <c r="F115" s="178" t="s">
        <v>1115</v>
      </c>
      <c r="G115" s="179" t="s">
        <v>157</v>
      </c>
      <c r="H115" s="180">
        <v>5.7469999999999999</v>
      </c>
      <c r="I115" s="181"/>
      <c r="J115" s="182">
        <f>ROUND(I115*H115,2)</f>
        <v>0</v>
      </c>
      <c r="K115" s="178" t="s">
        <v>140</v>
      </c>
      <c r="L115" s="41"/>
      <c r="M115" s="183" t="s">
        <v>19</v>
      </c>
      <c r="N115" s="184" t="s">
        <v>46</v>
      </c>
      <c r="O115" s="66"/>
      <c r="P115" s="185">
        <f>O115*H115</f>
        <v>0</v>
      </c>
      <c r="Q115" s="185">
        <v>0</v>
      </c>
      <c r="R115" s="185">
        <f>Q115*H115</f>
        <v>0</v>
      </c>
      <c r="S115" s="185">
        <v>0</v>
      </c>
      <c r="T115" s="186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7" t="s">
        <v>141</v>
      </c>
      <c r="AT115" s="187" t="s">
        <v>136</v>
      </c>
      <c r="AU115" s="187" t="s">
        <v>85</v>
      </c>
      <c r="AY115" s="19" t="s">
        <v>134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19" t="s">
        <v>83</v>
      </c>
      <c r="BK115" s="188">
        <f>ROUND(I115*H115,2)</f>
        <v>0</v>
      </c>
      <c r="BL115" s="19" t="s">
        <v>141</v>
      </c>
      <c r="BM115" s="187" t="s">
        <v>1116</v>
      </c>
    </row>
    <row r="116" spans="1:65" s="2" customFormat="1" ht="19.5">
      <c r="A116" s="36"/>
      <c r="B116" s="37"/>
      <c r="C116" s="38"/>
      <c r="D116" s="189" t="s">
        <v>143</v>
      </c>
      <c r="E116" s="38"/>
      <c r="F116" s="190" t="s">
        <v>1117</v>
      </c>
      <c r="G116" s="38"/>
      <c r="H116" s="38"/>
      <c r="I116" s="191"/>
      <c r="J116" s="38"/>
      <c r="K116" s="38"/>
      <c r="L116" s="41"/>
      <c r="M116" s="192"/>
      <c r="N116" s="193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143</v>
      </c>
      <c r="AU116" s="19" t="s">
        <v>85</v>
      </c>
    </row>
    <row r="117" spans="1:65" s="2" customFormat="1">
      <c r="A117" s="36"/>
      <c r="B117" s="37"/>
      <c r="C117" s="38"/>
      <c r="D117" s="194" t="s">
        <v>145</v>
      </c>
      <c r="E117" s="38"/>
      <c r="F117" s="195" t="s">
        <v>1118</v>
      </c>
      <c r="G117" s="38"/>
      <c r="H117" s="38"/>
      <c r="I117" s="191"/>
      <c r="J117" s="38"/>
      <c r="K117" s="38"/>
      <c r="L117" s="41"/>
      <c r="M117" s="192"/>
      <c r="N117" s="193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145</v>
      </c>
      <c r="AU117" s="19" t="s">
        <v>85</v>
      </c>
    </row>
    <row r="118" spans="1:65" s="14" customFormat="1">
      <c r="B118" s="207"/>
      <c r="C118" s="208"/>
      <c r="D118" s="189" t="s">
        <v>147</v>
      </c>
      <c r="E118" s="209" t="s">
        <v>19</v>
      </c>
      <c r="F118" s="210" t="s">
        <v>338</v>
      </c>
      <c r="G118" s="208"/>
      <c r="H118" s="209" t="s">
        <v>19</v>
      </c>
      <c r="I118" s="211"/>
      <c r="J118" s="208"/>
      <c r="K118" s="208"/>
      <c r="L118" s="212"/>
      <c r="M118" s="213"/>
      <c r="N118" s="214"/>
      <c r="O118" s="214"/>
      <c r="P118" s="214"/>
      <c r="Q118" s="214"/>
      <c r="R118" s="214"/>
      <c r="S118" s="214"/>
      <c r="T118" s="215"/>
      <c r="AT118" s="216" t="s">
        <v>147</v>
      </c>
      <c r="AU118" s="216" t="s">
        <v>85</v>
      </c>
      <c r="AV118" s="14" t="s">
        <v>83</v>
      </c>
      <c r="AW118" s="14" t="s">
        <v>34</v>
      </c>
      <c r="AX118" s="14" t="s">
        <v>75</v>
      </c>
      <c r="AY118" s="216" t="s">
        <v>134</v>
      </c>
    </row>
    <row r="119" spans="1:65" s="14" customFormat="1">
      <c r="B119" s="207"/>
      <c r="C119" s="208"/>
      <c r="D119" s="189" t="s">
        <v>147</v>
      </c>
      <c r="E119" s="209" t="s">
        <v>19</v>
      </c>
      <c r="F119" s="210" t="s">
        <v>1111</v>
      </c>
      <c r="G119" s="208"/>
      <c r="H119" s="209" t="s">
        <v>19</v>
      </c>
      <c r="I119" s="211"/>
      <c r="J119" s="208"/>
      <c r="K119" s="208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147</v>
      </c>
      <c r="AU119" s="216" t="s">
        <v>85</v>
      </c>
      <c r="AV119" s="14" t="s">
        <v>83</v>
      </c>
      <c r="AW119" s="14" t="s">
        <v>34</v>
      </c>
      <c r="AX119" s="14" t="s">
        <v>75</v>
      </c>
      <c r="AY119" s="216" t="s">
        <v>134</v>
      </c>
    </row>
    <row r="120" spans="1:65" s="13" customFormat="1">
      <c r="B120" s="196"/>
      <c r="C120" s="197"/>
      <c r="D120" s="189" t="s">
        <v>147</v>
      </c>
      <c r="E120" s="198" t="s">
        <v>19</v>
      </c>
      <c r="F120" s="199" t="s">
        <v>1112</v>
      </c>
      <c r="G120" s="197"/>
      <c r="H120" s="200">
        <v>11.494999999999999</v>
      </c>
      <c r="I120" s="201"/>
      <c r="J120" s="197"/>
      <c r="K120" s="197"/>
      <c r="L120" s="202"/>
      <c r="M120" s="203"/>
      <c r="N120" s="204"/>
      <c r="O120" s="204"/>
      <c r="P120" s="204"/>
      <c r="Q120" s="204"/>
      <c r="R120" s="204"/>
      <c r="S120" s="204"/>
      <c r="T120" s="205"/>
      <c r="AT120" s="206" t="s">
        <v>147</v>
      </c>
      <c r="AU120" s="206" t="s">
        <v>85</v>
      </c>
      <c r="AV120" s="13" t="s">
        <v>85</v>
      </c>
      <c r="AW120" s="13" t="s">
        <v>34</v>
      </c>
      <c r="AX120" s="13" t="s">
        <v>75</v>
      </c>
      <c r="AY120" s="206" t="s">
        <v>134</v>
      </c>
    </row>
    <row r="121" spans="1:65" s="13" customFormat="1">
      <c r="B121" s="196"/>
      <c r="C121" s="197"/>
      <c r="D121" s="189" t="s">
        <v>147</v>
      </c>
      <c r="E121" s="198" t="s">
        <v>19</v>
      </c>
      <c r="F121" s="199" t="s">
        <v>1113</v>
      </c>
      <c r="G121" s="197"/>
      <c r="H121" s="200">
        <v>-5.7480000000000002</v>
      </c>
      <c r="I121" s="201"/>
      <c r="J121" s="197"/>
      <c r="K121" s="197"/>
      <c r="L121" s="202"/>
      <c r="M121" s="203"/>
      <c r="N121" s="204"/>
      <c r="O121" s="204"/>
      <c r="P121" s="204"/>
      <c r="Q121" s="204"/>
      <c r="R121" s="204"/>
      <c r="S121" s="204"/>
      <c r="T121" s="205"/>
      <c r="AT121" s="206" t="s">
        <v>147</v>
      </c>
      <c r="AU121" s="206" t="s">
        <v>85</v>
      </c>
      <c r="AV121" s="13" t="s">
        <v>85</v>
      </c>
      <c r="AW121" s="13" t="s">
        <v>34</v>
      </c>
      <c r="AX121" s="13" t="s">
        <v>75</v>
      </c>
      <c r="AY121" s="206" t="s">
        <v>134</v>
      </c>
    </row>
    <row r="122" spans="1:65" s="15" customFormat="1">
      <c r="B122" s="217"/>
      <c r="C122" s="218"/>
      <c r="D122" s="189" t="s">
        <v>147</v>
      </c>
      <c r="E122" s="219" t="s">
        <v>19</v>
      </c>
      <c r="F122" s="220" t="s">
        <v>168</v>
      </c>
      <c r="G122" s="218"/>
      <c r="H122" s="221">
        <v>5.746999999999999</v>
      </c>
      <c r="I122" s="222"/>
      <c r="J122" s="218"/>
      <c r="K122" s="218"/>
      <c r="L122" s="223"/>
      <c r="M122" s="224"/>
      <c r="N122" s="225"/>
      <c r="O122" s="225"/>
      <c r="P122" s="225"/>
      <c r="Q122" s="225"/>
      <c r="R122" s="225"/>
      <c r="S122" s="225"/>
      <c r="T122" s="226"/>
      <c r="AT122" s="227" t="s">
        <v>147</v>
      </c>
      <c r="AU122" s="227" t="s">
        <v>85</v>
      </c>
      <c r="AV122" s="15" t="s">
        <v>141</v>
      </c>
      <c r="AW122" s="15" t="s">
        <v>34</v>
      </c>
      <c r="AX122" s="15" t="s">
        <v>83</v>
      </c>
      <c r="AY122" s="227" t="s">
        <v>134</v>
      </c>
    </row>
    <row r="123" spans="1:65" s="2" customFormat="1" ht="21.75" customHeight="1">
      <c r="A123" s="36"/>
      <c r="B123" s="37"/>
      <c r="C123" s="176" t="s">
        <v>174</v>
      </c>
      <c r="D123" s="176" t="s">
        <v>136</v>
      </c>
      <c r="E123" s="177" t="s">
        <v>373</v>
      </c>
      <c r="F123" s="178" t="s">
        <v>374</v>
      </c>
      <c r="G123" s="179" t="s">
        <v>157</v>
      </c>
      <c r="H123" s="180">
        <v>79.585999999999999</v>
      </c>
      <c r="I123" s="181"/>
      <c r="J123" s="182">
        <f>ROUND(I123*H123,2)</f>
        <v>0</v>
      </c>
      <c r="K123" s="178" t="s">
        <v>140</v>
      </c>
      <c r="L123" s="41"/>
      <c r="M123" s="183" t="s">
        <v>19</v>
      </c>
      <c r="N123" s="184" t="s">
        <v>46</v>
      </c>
      <c r="O123" s="66"/>
      <c r="P123" s="185">
        <f>O123*H123</f>
        <v>0</v>
      </c>
      <c r="Q123" s="185">
        <v>0</v>
      </c>
      <c r="R123" s="185">
        <f>Q123*H123</f>
        <v>0</v>
      </c>
      <c r="S123" s="185">
        <v>0</v>
      </c>
      <c r="T123" s="186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7" t="s">
        <v>141</v>
      </c>
      <c r="AT123" s="187" t="s">
        <v>136</v>
      </c>
      <c r="AU123" s="187" t="s">
        <v>85</v>
      </c>
      <c r="AY123" s="19" t="s">
        <v>134</v>
      </c>
      <c r="BE123" s="188">
        <f>IF(N123="základní",J123,0)</f>
        <v>0</v>
      </c>
      <c r="BF123" s="188">
        <f>IF(N123="snížená",J123,0)</f>
        <v>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19" t="s">
        <v>83</v>
      </c>
      <c r="BK123" s="188">
        <f>ROUND(I123*H123,2)</f>
        <v>0</v>
      </c>
      <c r="BL123" s="19" t="s">
        <v>141</v>
      </c>
      <c r="BM123" s="187" t="s">
        <v>1119</v>
      </c>
    </row>
    <row r="124" spans="1:65" s="2" customFormat="1" ht="19.5">
      <c r="A124" s="36"/>
      <c r="B124" s="37"/>
      <c r="C124" s="38"/>
      <c r="D124" s="189" t="s">
        <v>143</v>
      </c>
      <c r="E124" s="38"/>
      <c r="F124" s="190" t="s">
        <v>376</v>
      </c>
      <c r="G124" s="38"/>
      <c r="H124" s="38"/>
      <c r="I124" s="191"/>
      <c r="J124" s="38"/>
      <c r="K124" s="38"/>
      <c r="L124" s="41"/>
      <c r="M124" s="192"/>
      <c r="N124" s="193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143</v>
      </c>
      <c r="AU124" s="19" t="s">
        <v>85</v>
      </c>
    </row>
    <row r="125" spans="1:65" s="2" customFormat="1">
      <c r="A125" s="36"/>
      <c r="B125" s="37"/>
      <c r="C125" s="38"/>
      <c r="D125" s="194" t="s">
        <v>145</v>
      </c>
      <c r="E125" s="38"/>
      <c r="F125" s="195" t="s">
        <v>377</v>
      </c>
      <c r="G125" s="38"/>
      <c r="H125" s="38"/>
      <c r="I125" s="191"/>
      <c r="J125" s="38"/>
      <c r="K125" s="38"/>
      <c r="L125" s="41"/>
      <c r="M125" s="192"/>
      <c r="N125" s="193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145</v>
      </c>
      <c r="AU125" s="19" t="s">
        <v>85</v>
      </c>
    </row>
    <row r="126" spans="1:65" s="13" customFormat="1">
      <c r="B126" s="196"/>
      <c r="C126" s="197"/>
      <c r="D126" s="189" t="s">
        <v>147</v>
      </c>
      <c r="E126" s="198" t="s">
        <v>19</v>
      </c>
      <c r="F126" s="199" t="s">
        <v>1120</v>
      </c>
      <c r="G126" s="197"/>
      <c r="H126" s="200">
        <v>32.340000000000003</v>
      </c>
      <c r="I126" s="201"/>
      <c r="J126" s="197"/>
      <c r="K126" s="197"/>
      <c r="L126" s="202"/>
      <c r="M126" s="203"/>
      <c r="N126" s="204"/>
      <c r="O126" s="204"/>
      <c r="P126" s="204"/>
      <c r="Q126" s="204"/>
      <c r="R126" s="204"/>
      <c r="S126" s="204"/>
      <c r="T126" s="205"/>
      <c r="AT126" s="206" t="s">
        <v>147</v>
      </c>
      <c r="AU126" s="206" t="s">
        <v>85</v>
      </c>
      <c r="AV126" s="13" t="s">
        <v>85</v>
      </c>
      <c r="AW126" s="13" t="s">
        <v>34</v>
      </c>
      <c r="AX126" s="13" t="s">
        <v>75</v>
      </c>
      <c r="AY126" s="206" t="s">
        <v>134</v>
      </c>
    </row>
    <row r="127" spans="1:65" s="13" customFormat="1">
      <c r="B127" s="196"/>
      <c r="C127" s="197"/>
      <c r="D127" s="189" t="s">
        <v>147</v>
      </c>
      <c r="E127" s="198" t="s">
        <v>19</v>
      </c>
      <c r="F127" s="199" t="s">
        <v>1121</v>
      </c>
      <c r="G127" s="197"/>
      <c r="H127" s="200">
        <v>8.8140000000000001</v>
      </c>
      <c r="I127" s="201"/>
      <c r="J127" s="197"/>
      <c r="K127" s="197"/>
      <c r="L127" s="202"/>
      <c r="M127" s="203"/>
      <c r="N127" s="204"/>
      <c r="O127" s="204"/>
      <c r="P127" s="204"/>
      <c r="Q127" s="204"/>
      <c r="R127" s="204"/>
      <c r="S127" s="204"/>
      <c r="T127" s="205"/>
      <c r="AT127" s="206" t="s">
        <v>147</v>
      </c>
      <c r="AU127" s="206" t="s">
        <v>85</v>
      </c>
      <c r="AV127" s="13" t="s">
        <v>85</v>
      </c>
      <c r="AW127" s="13" t="s">
        <v>34</v>
      </c>
      <c r="AX127" s="13" t="s">
        <v>75</v>
      </c>
      <c r="AY127" s="206" t="s">
        <v>134</v>
      </c>
    </row>
    <row r="128" spans="1:65" s="13" customFormat="1">
      <c r="B128" s="196"/>
      <c r="C128" s="197"/>
      <c r="D128" s="189" t="s">
        <v>147</v>
      </c>
      <c r="E128" s="198" t="s">
        <v>19</v>
      </c>
      <c r="F128" s="199" t="s">
        <v>1122</v>
      </c>
      <c r="G128" s="197"/>
      <c r="H128" s="200">
        <v>38.432000000000002</v>
      </c>
      <c r="I128" s="201"/>
      <c r="J128" s="197"/>
      <c r="K128" s="197"/>
      <c r="L128" s="202"/>
      <c r="M128" s="203"/>
      <c r="N128" s="204"/>
      <c r="O128" s="204"/>
      <c r="P128" s="204"/>
      <c r="Q128" s="204"/>
      <c r="R128" s="204"/>
      <c r="S128" s="204"/>
      <c r="T128" s="205"/>
      <c r="AT128" s="206" t="s">
        <v>147</v>
      </c>
      <c r="AU128" s="206" t="s">
        <v>85</v>
      </c>
      <c r="AV128" s="13" t="s">
        <v>85</v>
      </c>
      <c r="AW128" s="13" t="s">
        <v>34</v>
      </c>
      <c r="AX128" s="13" t="s">
        <v>75</v>
      </c>
      <c r="AY128" s="206" t="s">
        <v>134</v>
      </c>
    </row>
    <row r="129" spans="1:65" s="15" customFormat="1">
      <c r="B129" s="217"/>
      <c r="C129" s="218"/>
      <c r="D129" s="189" t="s">
        <v>147</v>
      </c>
      <c r="E129" s="219" t="s">
        <v>19</v>
      </c>
      <c r="F129" s="220" t="s">
        <v>168</v>
      </c>
      <c r="G129" s="218"/>
      <c r="H129" s="221">
        <v>79.586000000000013</v>
      </c>
      <c r="I129" s="222"/>
      <c r="J129" s="218"/>
      <c r="K129" s="218"/>
      <c r="L129" s="223"/>
      <c r="M129" s="224"/>
      <c r="N129" s="225"/>
      <c r="O129" s="225"/>
      <c r="P129" s="225"/>
      <c r="Q129" s="225"/>
      <c r="R129" s="225"/>
      <c r="S129" s="225"/>
      <c r="T129" s="226"/>
      <c r="AT129" s="227" t="s">
        <v>147</v>
      </c>
      <c r="AU129" s="227" t="s">
        <v>85</v>
      </c>
      <c r="AV129" s="15" t="s">
        <v>141</v>
      </c>
      <c r="AW129" s="15" t="s">
        <v>34</v>
      </c>
      <c r="AX129" s="15" t="s">
        <v>83</v>
      </c>
      <c r="AY129" s="227" t="s">
        <v>134</v>
      </c>
    </row>
    <row r="130" spans="1:65" s="2" customFormat="1" ht="21.75" customHeight="1">
      <c r="A130" s="36"/>
      <c r="B130" s="37"/>
      <c r="C130" s="176" t="s">
        <v>180</v>
      </c>
      <c r="D130" s="176" t="s">
        <v>136</v>
      </c>
      <c r="E130" s="177" t="s">
        <v>175</v>
      </c>
      <c r="F130" s="178" t="s">
        <v>176</v>
      </c>
      <c r="G130" s="179" t="s">
        <v>157</v>
      </c>
      <c r="H130" s="180">
        <v>84.975999999999999</v>
      </c>
      <c r="I130" s="181"/>
      <c r="J130" s="182">
        <f>ROUND(I130*H130,2)</f>
        <v>0</v>
      </c>
      <c r="K130" s="178" t="s">
        <v>140</v>
      </c>
      <c r="L130" s="41"/>
      <c r="M130" s="183" t="s">
        <v>19</v>
      </c>
      <c r="N130" s="184" t="s">
        <v>46</v>
      </c>
      <c r="O130" s="66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7" t="s">
        <v>141</v>
      </c>
      <c r="AT130" s="187" t="s">
        <v>136</v>
      </c>
      <c r="AU130" s="187" t="s">
        <v>85</v>
      </c>
      <c r="AY130" s="19" t="s">
        <v>134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9" t="s">
        <v>83</v>
      </c>
      <c r="BK130" s="188">
        <f>ROUND(I130*H130,2)</f>
        <v>0</v>
      </c>
      <c r="BL130" s="19" t="s">
        <v>141</v>
      </c>
      <c r="BM130" s="187" t="s">
        <v>1123</v>
      </c>
    </row>
    <row r="131" spans="1:65" s="2" customFormat="1" ht="19.5">
      <c r="A131" s="36"/>
      <c r="B131" s="37"/>
      <c r="C131" s="38"/>
      <c r="D131" s="189" t="s">
        <v>143</v>
      </c>
      <c r="E131" s="38"/>
      <c r="F131" s="190" t="s">
        <v>178</v>
      </c>
      <c r="G131" s="38"/>
      <c r="H131" s="38"/>
      <c r="I131" s="191"/>
      <c r="J131" s="38"/>
      <c r="K131" s="38"/>
      <c r="L131" s="41"/>
      <c r="M131" s="192"/>
      <c r="N131" s="193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143</v>
      </c>
      <c r="AU131" s="19" t="s">
        <v>85</v>
      </c>
    </row>
    <row r="132" spans="1:65" s="2" customFormat="1">
      <c r="A132" s="36"/>
      <c r="B132" s="37"/>
      <c r="C132" s="38"/>
      <c r="D132" s="194" t="s">
        <v>145</v>
      </c>
      <c r="E132" s="38"/>
      <c r="F132" s="195" t="s">
        <v>179</v>
      </c>
      <c r="G132" s="38"/>
      <c r="H132" s="38"/>
      <c r="I132" s="191"/>
      <c r="J132" s="38"/>
      <c r="K132" s="38"/>
      <c r="L132" s="41"/>
      <c r="M132" s="192"/>
      <c r="N132" s="193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145</v>
      </c>
      <c r="AU132" s="19" t="s">
        <v>85</v>
      </c>
    </row>
    <row r="133" spans="1:65" s="14" customFormat="1">
      <c r="B133" s="207"/>
      <c r="C133" s="208"/>
      <c r="D133" s="189" t="s">
        <v>147</v>
      </c>
      <c r="E133" s="209" t="s">
        <v>19</v>
      </c>
      <c r="F133" s="210" t="s">
        <v>396</v>
      </c>
      <c r="G133" s="208"/>
      <c r="H133" s="209" t="s">
        <v>19</v>
      </c>
      <c r="I133" s="211"/>
      <c r="J133" s="208"/>
      <c r="K133" s="208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147</v>
      </c>
      <c r="AU133" s="216" t="s">
        <v>85</v>
      </c>
      <c r="AV133" s="14" t="s">
        <v>83</v>
      </c>
      <c r="AW133" s="14" t="s">
        <v>34</v>
      </c>
      <c r="AX133" s="14" t="s">
        <v>75</v>
      </c>
      <c r="AY133" s="216" t="s">
        <v>134</v>
      </c>
    </row>
    <row r="134" spans="1:65" s="13" customFormat="1">
      <c r="B134" s="196"/>
      <c r="C134" s="197"/>
      <c r="D134" s="189" t="s">
        <v>147</v>
      </c>
      <c r="E134" s="198" t="s">
        <v>19</v>
      </c>
      <c r="F134" s="199" t="s">
        <v>1124</v>
      </c>
      <c r="G134" s="197"/>
      <c r="H134" s="200">
        <v>84.975999999999999</v>
      </c>
      <c r="I134" s="201"/>
      <c r="J134" s="197"/>
      <c r="K134" s="197"/>
      <c r="L134" s="202"/>
      <c r="M134" s="203"/>
      <c r="N134" s="204"/>
      <c r="O134" s="204"/>
      <c r="P134" s="204"/>
      <c r="Q134" s="204"/>
      <c r="R134" s="204"/>
      <c r="S134" s="204"/>
      <c r="T134" s="205"/>
      <c r="AT134" s="206" t="s">
        <v>147</v>
      </c>
      <c r="AU134" s="206" t="s">
        <v>85</v>
      </c>
      <c r="AV134" s="13" t="s">
        <v>85</v>
      </c>
      <c r="AW134" s="13" t="s">
        <v>34</v>
      </c>
      <c r="AX134" s="13" t="s">
        <v>83</v>
      </c>
      <c r="AY134" s="206" t="s">
        <v>134</v>
      </c>
    </row>
    <row r="135" spans="1:65" s="2" customFormat="1" ht="24.2" customHeight="1">
      <c r="A135" s="36"/>
      <c r="B135" s="37"/>
      <c r="C135" s="176" t="s">
        <v>187</v>
      </c>
      <c r="D135" s="176" t="s">
        <v>136</v>
      </c>
      <c r="E135" s="177" t="s">
        <v>181</v>
      </c>
      <c r="F135" s="178" t="s">
        <v>182</v>
      </c>
      <c r="G135" s="179" t="s">
        <v>157</v>
      </c>
      <c r="H135" s="180">
        <v>849.76</v>
      </c>
      <c r="I135" s="181"/>
      <c r="J135" s="182">
        <f>ROUND(I135*H135,2)</f>
        <v>0</v>
      </c>
      <c r="K135" s="178" t="s">
        <v>140</v>
      </c>
      <c r="L135" s="41"/>
      <c r="M135" s="183" t="s">
        <v>19</v>
      </c>
      <c r="N135" s="184" t="s">
        <v>46</v>
      </c>
      <c r="O135" s="66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7" t="s">
        <v>141</v>
      </c>
      <c r="AT135" s="187" t="s">
        <v>136</v>
      </c>
      <c r="AU135" s="187" t="s">
        <v>85</v>
      </c>
      <c r="AY135" s="19" t="s">
        <v>134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19" t="s">
        <v>83</v>
      </c>
      <c r="BK135" s="188">
        <f>ROUND(I135*H135,2)</f>
        <v>0</v>
      </c>
      <c r="BL135" s="19" t="s">
        <v>141</v>
      </c>
      <c r="BM135" s="187" t="s">
        <v>1125</v>
      </c>
    </row>
    <row r="136" spans="1:65" s="2" customFormat="1" ht="19.5">
      <c r="A136" s="36"/>
      <c r="B136" s="37"/>
      <c r="C136" s="38"/>
      <c r="D136" s="189" t="s">
        <v>143</v>
      </c>
      <c r="E136" s="38"/>
      <c r="F136" s="190" t="s">
        <v>184</v>
      </c>
      <c r="G136" s="38"/>
      <c r="H136" s="38"/>
      <c r="I136" s="191"/>
      <c r="J136" s="38"/>
      <c r="K136" s="38"/>
      <c r="L136" s="41"/>
      <c r="M136" s="192"/>
      <c r="N136" s="193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143</v>
      </c>
      <c r="AU136" s="19" t="s">
        <v>85</v>
      </c>
    </row>
    <row r="137" spans="1:65" s="2" customFormat="1">
      <c r="A137" s="36"/>
      <c r="B137" s="37"/>
      <c r="C137" s="38"/>
      <c r="D137" s="194" t="s">
        <v>145</v>
      </c>
      <c r="E137" s="38"/>
      <c r="F137" s="195" t="s">
        <v>185</v>
      </c>
      <c r="G137" s="38"/>
      <c r="H137" s="38"/>
      <c r="I137" s="191"/>
      <c r="J137" s="38"/>
      <c r="K137" s="38"/>
      <c r="L137" s="41"/>
      <c r="M137" s="192"/>
      <c r="N137" s="193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145</v>
      </c>
      <c r="AU137" s="19" t="s">
        <v>85</v>
      </c>
    </row>
    <row r="138" spans="1:65" s="13" customFormat="1">
      <c r="B138" s="196"/>
      <c r="C138" s="197"/>
      <c r="D138" s="189" t="s">
        <v>147</v>
      </c>
      <c r="E138" s="197"/>
      <c r="F138" s="199" t="s">
        <v>1126</v>
      </c>
      <c r="G138" s="197"/>
      <c r="H138" s="200">
        <v>849.76</v>
      </c>
      <c r="I138" s="201"/>
      <c r="J138" s="197"/>
      <c r="K138" s="197"/>
      <c r="L138" s="202"/>
      <c r="M138" s="203"/>
      <c r="N138" s="204"/>
      <c r="O138" s="204"/>
      <c r="P138" s="204"/>
      <c r="Q138" s="204"/>
      <c r="R138" s="204"/>
      <c r="S138" s="204"/>
      <c r="T138" s="205"/>
      <c r="AT138" s="206" t="s">
        <v>147</v>
      </c>
      <c r="AU138" s="206" t="s">
        <v>85</v>
      </c>
      <c r="AV138" s="13" t="s">
        <v>85</v>
      </c>
      <c r="AW138" s="13" t="s">
        <v>4</v>
      </c>
      <c r="AX138" s="13" t="s">
        <v>83</v>
      </c>
      <c r="AY138" s="206" t="s">
        <v>134</v>
      </c>
    </row>
    <row r="139" spans="1:65" s="2" customFormat="1" ht="21.75" customHeight="1">
      <c r="A139" s="36"/>
      <c r="B139" s="37"/>
      <c r="C139" s="176" t="s">
        <v>193</v>
      </c>
      <c r="D139" s="176" t="s">
        <v>136</v>
      </c>
      <c r="E139" s="177" t="s">
        <v>391</v>
      </c>
      <c r="F139" s="178" t="s">
        <v>392</v>
      </c>
      <c r="G139" s="179" t="s">
        <v>157</v>
      </c>
      <c r="H139" s="180">
        <v>5.7469999999999999</v>
      </c>
      <c r="I139" s="181"/>
      <c r="J139" s="182">
        <f>ROUND(I139*H139,2)</f>
        <v>0</v>
      </c>
      <c r="K139" s="178" t="s">
        <v>140</v>
      </c>
      <c r="L139" s="41"/>
      <c r="M139" s="183" t="s">
        <v>19</v>
      </c>
      <c r="N139" s="184" t="s">
        <v>46</v>
      </c>
      <c r="O139" s="66"/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87" t="s">
        <v>141</v>
      </c>
      <c r="AT139" s="187" t="s">
        <v>136</v>
      </c>
      <c r="AU139" s="187" t="s">
        <v>85</v>
      </c>
      <c r="AY139" s="19" t="s">
        <v>134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9" t="s">
        <v>83</v>
      </c>
      <c r="BK139" s="188">
        <f>ROUND(I139*H139,2)</f>
        <v>0</v>
      </c>
      <c r="BL139" s="19" t="s">
        <v>141</v>
      </c>
      <c r="BM139" s="187" t="s">
        <v>1127</v>
      </c>
    </row>
    <row r="140" spans="1:65" s="2" customFormat="1" ht="19.5">
      <c r="A140" s="36"/>
      <c r="B140" s="37"/>
      <c r="C140" s="38"/>
      <c r="D140" s="189" t="s">
        <v>143</v>
      </c>
      <c r="E140" s="38"/>
      <c r="F140" s="190" t="s">
        <v>394</v>
      </c>
      <c r="G140" s="38"/>
      <c r="H140" s="38"/>
      <c r="I140" s="191"/>
      <c r="J140" s="38"/>
      <c r="K140" s="38"/>
      <c r="L140" s="41"/>
      <c r="M140" s="192"/>
      <c r="N140" s="193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143</v>
      </c>
      <c r="AU140" s="19" t="s">
        <v>85</v>
      </c>
    </row>
    <row r="141" spans="1:65" s="2" customFormat="1">
      <c r="A141" s="36"/>
      <c r="B141" s="37"/>
      <c r="C141" s="38"/>
      <c r="D141" s="194" t="s">
        <v>145</v>
      </c>
      <c r="E141" s="38"/>
      <c r="F141" s="195" t="s">
        <v>395</v>
      </c>
      <c r="G141" s="38"/>
      <c r="H141" s="38"/>
      <c r="I141" s="191"/>
      <c r="J141" s="38"/>
      <c r="K141" s="38"/>
      <c r="L141" s="41"/>
      <c r="M141" s="192"/>
      <c r="N141" s="193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145</v>
      </c>
      <c r="AU141" s="19" t="s">
        <v>85</v>
      </c>
    </row>
    <row r="142" spans="1:65" s="2" customFormat="1" ht="24.2" customHeight="1">
      <c r="A142" s="36"/>
      <c r="B142" s="37"/>
      <c r="C142" s="176" t="s">
        <v>200</v>
      </c>
      <c r="D142" s="176" t="s">
        <v>136</v>
      </c>
      <c r="E142" s="177" t="s">
        <v>398</v>
      </c>
      <c r="F142" s="178" t="s">
        <v>399</v>
      </c>
      <c r="G142" s="179" t="s">
        <v>157</v>
      </c>
      <c r="H142" s="180">
        <v>57.47</v>
      </c>
      <c r="I142" s="181"/>
      <c r="J142" s="182">
        <f>ROUND(I142*H142,2)</f>
        <v>0</v>
      </c>
      <c r="K142" s="178" t="s">
        <v>140</v>
      </c>
      <c r="L142" s="41"/>
      <c r="M142" s="183" t="s">
        <v>19</v>
      </c>
      <c r="N142" s="184" t="s">
        <v>46</v>
      </c>
      <c r="O142" s="66"/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7" t="s">
        <v>141</v>
      </c>
      <c r="AT142" s="187" t="s">
        <v>136</v>
      </c>
      <c r="AU142" s="187" t="s">
        <v>85</v>
      </c>
      <c r="AY142" s="19" t="s">
        <v>134</v>
      </c>
      <c r="BE142" s="188">
        <f>IF(N142="základní",J142,0)</f>
        <v>0</v>
      </c>
      <c r="BF142" s="188">
        <f>IF(N142="snížená",J142,0)</f>
        <v>0</v>
      </c>
      <c r="BG142" s="188">
        <f>IF(N142="zákl. přenesená",J142,0)</f>
        <v>0</v>
      </c>
      <c r="BH142" s="188">
        <f>IF(N142="sníž. přenesená",J142,0)</f>
        <v>0</v>
      </c>
      <c r="BI142" s="188">
        <f>IF(N142="nulová",J142,0)</f>
        <v>0</v>
      </c>
      <c r="BJ142" s="19" t="s">
        <v>83</v>
      </c>
      <c r="BK142" s="188">
        <f>ROUND(I142*H142,2)</f>
        <v>0</v>
      </c>
      <c r="BL142" s="19" t="s">
        <v>141</v>
      </c>
      <c r="BM142" s="187" t="s">
        <v>1128</v>
      </c>
    </row>
    <row r="143" spans="1:65" s="2" customFormat="1" ht="19.5">
      <c r="A143" s="36"/>
      <c r="B143" s="37"/>
      <c r="C143" s="38"/>
      <c r="D143" s="189" t="s">
        <v>143</v>
      </c>
      <c r="E143" s="38"/>
      <c r="F143" s="190" t="s">
        <v>401</v>
      </c>
      <c r="G143" s="38"/>
      <c r="H143" s="38"/>
      <c r="I143" s="191"/>
      <c r="J143" s="38"/>
      <c r="K143" s="38"/>
      <c r="L143" s="41"/>
      <c r="M143" s="192"/>
      <c r="N143" s="193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143</v>
      </c>
      <c r="AU143" s="19" t="s">
        <v>85</v>
      </c>
    </row>
    <row r="144" spans="1:65" s="2" customFormat="1">
      <c r="A144" s="36"/>
      <c r="B144" s="37"/>
      <c r="C144" s="38"/>
      <c r="D144" s="194" t="s">
        <v>145</v>
      </c>
      <c r="E144" s="38"/>
      <c r="F144" s="195" t="s">
        <v>402</v>
      </c>
      <c r="G144" s="38"/>
      <c r="H144" s="38"/>
      <c r="I144" s="191"/>
      <c r="J144" s="38"/>
      <c r="K144" s="38"/>
      <c r="L144" s="41"/>
      <c r="M144" s="192"/>
      <c r="N144" s="193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145</v>
      </c>
      <c r="AU144" s="19" t="s">
        <v>85</v>
      </c>
    </row>
    <row r="145" spans="1:65" s="13" customFormat="1">
      <c r="B145" s="196"/>
      <c r="C145" s="197"/>
      <c r="D145" s="189" t="s">
        <v>147</v>
      </c>
      <c r="E145" s="197"/>
      <c r="F145" s="199" t="s">
        <v>1129</v>
      </c>
      <c r="G145" s="197"/>
      <c r="H145" s="200">
        <v>57.47</v>
      </c>
      <c r="I145" s="201"/>
      <c r="J145" s="197"/>
      <c r="K145" s="197"/>
      <c r="L145" s="202"/>
      <c r="M145" s="203"/>
      <c r="N145" s="204"/>
      <c r="O145" s="204"/>
      <c r="P145" s="204"/>
      <c r="Q145" s="204"/>
      <c r="R145" s="204"/>
      <c r="S145" s="204"/>
      <c r="T145" s="205"/>
      <c r="AT145" s="206" t="s">
        <v>147</v>
      </c>
      <c r="AU145" s="206" t="s">
        <v>85</v>
      </c>
      <c r="AV145" s="13" t="s">
        <v>85</v>
      </c>
      <c r="AW145" s="13" t="s">
        <v>4</v>
      </c>
      <c r="AX145" s="13" t="s">
        <v>83</v>
      </c>
      <c r="AY145" s="206" t="s">
        <v>134</v>
      </c>
    </row>
    <row r="146" spans="1:65" s="2" customFormat="1" ht="16.5" customHeight="1">
      <c r="A146" s="36"/>
      <c r="B146" s="37"/>
      <c r="C146" s="176" t="s">
        <v>209</v>
      </c>
      <c r="D146" s="176" t="s">
        <v>136</v>
      </c>
      <c r="E146" s="177" t="s">
        <v>188</v>
      </c>
      <c r="F146" s="178" t="s">
        <v>189</v>
      </c>
      <c r="G146" s="179" t="s">
        <v>157</v>
      </c>
      <c r="H146" s="180">
        <v>28.03</v>
      </c>
      <c r="I146" s="181"/>
      <c r="J146" s="182">
        <f>ROUND(I146*H146,2)</f>
        <v>0</v>
      </c>
      <c r="K146" s="178" t="s">
        <v>140</v>
      </c>
      <c r="L146" s="41"/>
      <c r="M146" s="183" t="s">
        <v>19</v>
      </c>
      <c r="N146" s="184" t="s">
        <v>46</v>
      </c>
      <c r="O146" s="66"/>
      <c r="P146" s="185">
        <f>O146*H146</f>
        <v>0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87" t="s">
        <v>141</v>
      </c>
      <c r="AT146" s="187" t="s">
        <v>136</v>
      </c>
      <c r="AU146" s="187" t="s">
        <v>85</v>
      </c>
      <c r="AY146" s="19" t="s">
        <v>134</v>
      </c>
      <c r="BE146" s="188">
        <f>IF(N146="základní",J146,0)</f>
        <v>0</v>
      </c>
      <c r="BF146" s="188">
        <f>IF(N146="snížená",J146,0)</f>
        <v>0</v>
      </c>
      <c r="BG146" s="188">
        <f>IF(N146="zákl. přenesená",J146,0)</f>
        <v>0</v>
      </c>
      <c r="BH146" s="188">
        <f>IF(N146="sníž. přenesená",J146,0)</f>
        <v>0</v>
      </c>
      <c r="BI146" s="188">
        <f>IF(N146="nulová",J146,0)</f>
        <v>0</v>
      </c>
      <c r="BJ146" s="19" t="s">
        <v>83</v>
      </c>
      <c r="BK146" s="188">
        <f>ROUND(I146*H146,2)</f>
        <v>0</v>
      </c>
      <c r="BL146" s="19" t="s">
        <v>141</v>
      </c>
      <c r="BM146" s="187" t="s">
        <v>1130</v>
      </c>
    </row>
    <row r="147" spans="1:65" s="2" customFormat="1" ht="19.5">
      <c r="A147" s="36"/>
      <c r="B147" s="37"/>
      <c r="C147" s="38"/>
      <c r="D147" s="189" t="s">
        <v>143</v>
      </c>
      <c r="E147" s="38"/>
      <c r="F147" s="190" t="s">
        <v>191</v>
      </c>
      <c r="G147" s="38"/>
      <c r="H147" s="38"/>
      <c r="I147" s="191"/>
      <c r="J147" s="38"/>
      <c r="K147" s="38"/>
      <c r="L147" s="41"/>
      <c r="M147" s="192"/>
      <c r="N147" s="193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143</v>
      </c>
      <c r="AU147" s="19" t="s">
        <v>85</v>
      </c>
    </row>
    <row r="148" spans="1:65" s="2" customFormat="1">
      <c r="A148" s="36"/>
      <c r="B148" s="37"/>
      <c r="C148" s="38"/>
      <c r="D148" s="194" t="s">
        <v>145</v>
      </c>
      <c r="E148" s="38"/>
      <c r="F148" s="195" t="s">
        <v>192</v>
      </c>
      <c r="G148" s="38"/>
      <c r="H148" s="38"/>
      <c r="I148" s="191"/>
      <c r="J148" s="38"/>
      <c r="K148" s="38"/>
      <c r="L148" s="41"/>
      <c r="M148" s="192"/>
      <c r="N148" s="193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145</v>
      </c>
      <c r="AU148" s="19" t="s">
        <v>85</v>
      </c>
    </row>
    <row r="149" spans="1:65" s="13" customFormat="1">
      <c r="B149" s="196"/>
      <c r="C149" s="197"/>
      <c r="D149" s="189" t="s">
        <v>147</v>
      </c>
      <c r="E149" s="198" t="s">
        <v>19</v>
      </c>
      <c r="F149" s="199" t="s">
        <v>1131</v>
      </c>
      <c r="G149" s="197"/>
      <c r="H149" s="200">
        <v>8.8140000000000001</v>
      </c>
      <c r="I149" s="201"/>
      <c r="J149" s="197"/>
      <c r="K149" s="197"/>
      <c r="L149" s="202"/>
      <c r="M149" s="203"/>
      <c r="N149" s="204"/>
      <c r="O149" s="204"/>
      <c r="P149" s="204"/>
      <c r="Q149" s="204"/>
      <c r="R149" s="204"/>
      <c r="S149" s="204"/>
      <c r="T149" s="205"/>
      <c r="AT149" s="206" t="s">
        <v>147</v>
      </c>
      <c r="AU149" s="206" t="s">
        <v>85</v>
      </c>
      <c r="AV149" s="13" t="s">
        <v>85</v>
      </c>
      <c r="AW149" s="13" t="s">
        <v>34</v>
      </c>
      <c r="AX149" s="13" t="s">
        <v>75</v>
      </c>
      <c r="AY149" s="206" t="s">
        <v>134</v>
      </c>
    </row>
    <row r="150" spans="1:65" s="13" customFormat="1">
      <c r="B150" s="196"/>
      <c r="C150" s="197"/>
      <c r="D150" s="189" t="s">
        <v>147</v>
      </c>
      <c r="E150" s="198" t="s">
        <v>19</v>
      </c>
      <c r="F150" s="199" t="s">
        <v>1132</v>
      </c>
      <c r="G150" s="197"/>
      <c r="H150" s="200">
        <v>19.216000000000001</v>
      </c>
      <c r="I150" s="201"/>
      <c r="J150" s="197"/>
      <c r="K150" s="197"/>
      <c r="L150" s="202"/>
      <c r="M150" s="203"/>
      <c r="N150" s="204"/>
      <c r="O150" s="204"/>
      <c r="P150" s="204"/>
      <c r="Q150" s="204"/>
      <c r="R150" s="204"/>
      <c r="S150" s="204"/>
      <c r="T150" s="205"/>
      <c r="AT150" s="206" t="s">
        <v>147</v>
      </c>
      <c r="AU150" s="206" t="s">
        <v>85</v>
      </c>
      <c r="AV150" s="13" t="s">
        <v>85</v>
      </c>
      <c r="AW150" s="13" t="s">
        <v>34</v>
      </c>
      <c r="AX150" s="13" t="s">
        <v>75</v>
      </c>
      <c r="AY150" s="206" t="s">
        <v>134</v>
      </c>
    </row>
    <row r="151" spans="1:65" s="15" customFormat="1">
      <c r="B151" s="217"/>
      <c r="C151" s="218"/>
      <c r="D151" s="189" t="s">
        <v>147</v>
      </c>
      <c r="E151" s="219" t="s">
        <v>19</v>
      </c>
      <c r="F151" s="220" t="s">
        <v>168</v>
      </c>
      <c r="G151" s="218"/>
      <c r="H151" s="221">
        <v>28.03</v>
      </c>
      <c r="I151" s="222"/>
      <c r="J151" s="218"/>
      <c r="K151" s="218"/>
      <c r="L151" s="223"/>
      <c r="M151" s="224"/>
      <c r="N151" s="225"/>
      <c r="O151" s="225"/>
      <c r="P151" s="225"/>
      <c r="Q151" s="225"/>
      <c r="R151" s="225"/>
      <c r="S151" s="225"/>
      <c r="T151" s="226"/>
      <c r="AT151" s="227" t="s">
        <v>147</v>
      </c>
      <c r="AU151" s="227" t="s">
        <v>85</v>
      </c>
      <c r="AV151" s="15" t="s">
        <v>141</v>
      </c>
      <c r="AW151" s="15" t="s">
        <v>34</v>
      </c>
      <c r="AX151" s="15" t="s">
        <v>83</v>
      </c>
      <c r="AY151" s="227" t="s">
        <v>134</v>
      </c>
    </row>
    <row r="152" spans="1:65" s="2" customFormat="1" ht="16.5" customHeight="1">
      <c r="A152" s="36"/>
      <c r="B152" s="37"/>
      <c r="C152" s="176" t="s">
        <v>216</v>
      </c>
      <c r="D152" s="176" t="s">
        <v>136</v>
      </c>
      <c r="E152" s="177" t="s">
        <v>411</v>
      </c>
      <c r="F152" s="178" t="s">
        <v>412</v>
      </c>
      <c r="G152" s="179" t="s">
        <v>196</v>
      </c>
      <c r="H152" s="180">
        <v>181.446</v>
      </c>
      <c r="I152" s="181"/>
      <c r="J152" s="182">
        <f>ROUND(I152*H152,2)</f>
        <v>0</v>
      </c>
      <c r="K152" s="178" t="s">
        <v>140</v>
      </c>
      <c r="L152" s="41"/>
      <c r="M152" s="183" t="s">
        <v>19</v>
      </c>
      <c r="N152" s="184" t="s">
        <v>46</v>
      </c>
      <c r="O152" s="66"/>
      <c r="P152" s="185">
        <f>O152*H152</f>
        <v>0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7" t="s">
        <v>141</v>
      </c>
      <c r="AT152" s="187" t="s">
        <v>136</v>
      </c>
      <c r="AU152" s="187" t="s">
        <v>85</v>
      </c>
      <c r="AY152" s="19" t="s">
        <v>134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19" t="s">
        <v>83</v>
      </c>
      <c r="BK152" s="188">
        <f>ROUND(I152*H152,2)</f>
        <v>0</v>
      </c>
      <c r="BL152" s="19" t="s">
        <v>141</v>
      </c>
      <c r="BM152" s="187" t="s">
        <v>1133</v>
      </c>
    </row>
    <row r="153" spans="1:65" s="2" customFormat="1" ht="19.5">
      <c r="A153" s="36"/>
      <c r="B153" s="37"/>
      <c r="C153" s="38"/>
      <c r="D153" s="189" t="s">
        <v>143</v>
      </c>
      <c r="E153" s="38"/>
      <c r="F153" s="190" t="s">
        <v>278</v>
      </c>
      <c r="G153" s="38"/>
      <c r="H153" s="38"/>
      <c r="I153" s="191"/>
      <c r="J153" s="38"/>
      <c r="K153" s="38"/>
      <c r="L153" s="41"/>
      <c r="M153" s="192"/>
      <c r="N153" s="193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143</v>
      </c>
      <c r="AU153" s="19" t="s">
        <v>85</v>
      </c>
    </row>
    <row r="154" spans="1:65" s="2" customFormat="1">
      <c r="A154" s="36"/>
      <c r="B154" s="37"/>
      <c r="C154" s="38"/>
      <c r="D154" s="194" t="s">
        <v>145</v>
      </c>
      <c r="E154" s="38"/>
      <c r="F154" s="195" t="s">
        <v>414</v>
      </c>
      <c r="G154" s="38"/>
      <c r="H154" s="38"/>
      <c r="I154" s="191"/>
      <c r="J154" s="38"/>
      <c r="K154" s="38"/>
      <c r="L154" s="41"/>
      <c r="M154" s="192"/>
      <c r="N154" s="193"/>
      <c r="O154" s="66"/>
      <c r="P154" s="66"/>
      <c r="Q154" s="66"/>
      <c r="R154" s="66"/>
      <c r="S154" s="66"/>
      <c r="T154" s="67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9" t="s">
        <v>145</v>
      </c>
      <c r="AU154" s="19" t="s">
        <v>85</v>
      </c>
    </row>
    <row r="155" spans="1:65" s="13" customFormat="1">
      <c r="B155" s="196"/>
      <c r="C155" s="197"/>
      <c r="D155" s="189" t="s">
        <v>147</v>
      </c>
      <c r="E155" s="198" t="s">
        <v>19</v>
      </c>
      <c r="F155" s="199" t="s">
        <v>1134</v>
      </c>
      <c r="G155" s="197"/>
      <c r="H155" s="200">
        <v>90.722999999999999</v>
      </c>
      <c r="I155" s="201"/>
      <c r="J155" s="197"/>
      <c r="K155" s="197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147</v>
      </c>
      <c r="AU155" s="206" t="s">
        <v>85</v>
      </c>
      <c r="AV155" s="13" t="s">
        <v>85</v>
      </c>
      <c r="AW155" s="13" t="s">
        <v>34</v>
      </c>
      <c r="AX155" s="13" t="s">
        <v>83</v>
      </c>
      <c r="AY155" s="206" t="s">
        <v>134</v>
      </c>
    </row>
    <row r="156" spans="1:65" s="13" customFormat="1">
      <c r="B156" s="196"/>
      <c r="C156" s="197"/>
      <c r="D156" s="189" t="s">
        <v>147</v>
      </c>
      <c r="E156" s="197"/>
      <c r="F156" s="199" t="s">
        <v>1135</v>
      </c>
      <c r="G156" s="197"/>
      <c r="H156" s="200">
        <v>181.446</v>
      </c>
      <c r="I156" s="201"/>
      <c r="J156" s="197"/>
      <c r="K156" s="197"/>
      <c r="L156" s="202"/>
      <c r="M156" s="203"/>
      <c r="N156" s="204"/>
      <c r="O156" s="204"/>
      <c r="P156" s="204"/>
      <c r="Q156" s="204"/>
      <c r="R156" s="204"/>
      <c r="S156" s="204"/>
      <c r="T156" s="205"/>
      <c r="AT156" s="206" t="s">
        <v>147</v>
      </c>
      <c r="AU156" s="206" t="s">
        <v>85</v>
      </c>
      <c r="AV156" s="13" t="s">
        <v>85</v>
      </c>
      <c r="AW156" s="13" t="s">
        <v>4</v>
      </c>
      <c r="AX156" s="13" t="s">
        <v>83</v>
      </c>
      <c r="AY156" s="206" t="s">
        <v>134</v>
      </c>
    </row>
    <row r="157" spans="1:65" s="2" customFormat="1" ht="16.5" customHeight="1">
      <c r="A157" s="36"/>
      <c r="B157" s="37"/>
      <c r="C157" s="176" t="s">
        <v>8</v>
      </c>
      <c r="D157" s="176" t="s">
        <v>136</v>
      </c>
      <c r="E157" s="177" t="s">
        <v>416</v>
      </c>
      <c r="F157" s="178" t="s">
        <v>417</v>
      </c>
      <c r="G157" s="179" t="s">
        <v>157</v>
      </c>
      <c r="H157" s="180">
        <v>109.93899999999999</v>
      </c>
      <c r="I157" s="181"/>
      <c r="J157" s="182">
        <f>ROUND(I157*H157,2)</f>
        <v>0</v>
      </c>
      <c r="K157" s="178" t="s">
        <v>140</v>
      </c>
      <c r="L157" s="41"/>
      <c r="M157" s="183" t="s">
        <v>19</v>
      </c>
      <c r="N157" s="184" t="s">
        <v>46</v>
      </c>
      <c r="O157" s="66"/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7" t="s">
        <v>141</v>
      </c>
      <c r="AT157" s="187" t="s">
        <v>136</v>
      </c>
      <c r="AU157" s="187" t="s">
        <v>85</v>
      </c>
      <c r="AY157" s="19" t="s">
        <v>134</v>
      </c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19" t="s">
        <v>83</v>
      </c>
      <c r="BK157" s="188">
        <f>ROUND(I157*H157,2)</f>
        <v>0</v>
      </c>
      <c r="BL157" s="19" t="s">
        <v>141</v>
      </c>
      <c r="BM157" s="187" t="s">
        <v>1136</v>
      </c>
    </row>
    <row r="158" spans="1:65" s="2" customFormat="1">
      <c r="A158" s="36"/>
      <c r="B158" s="37"/>
      <c r="C158" s="38"/>
      <c r="D158" s="189" t="s">
        <v>143</v>
      </c>
      <c r="E158" s="38"/>
      <c r="F158" s="190" t="s">
        <v>419</v>
      </c>
      <c r="G158" s="38"/>
      <c r="H158" s="38"/>
      <c r="I158" s="191"/>
      <c r="J158" s="38"/>
      <c r="K158" s="38"/>
      <c r="L158" s="41"/>
      <c r="M158" s="192"/>
      <c r="N158" s="193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143</v>
      </c>
      <c r="AU158" s="19" t="s">
        <v>85</v>
      </c>
    </row>
    <row r="159" spans="1:65" s="2" customFormat="1">
      <c r="A159" s="36"/>
      <c r="B159" s="37"/>
      <c r="C159" s="38"/>
      <c r="D159" s="194" t="s">
        <v>145</v>
      </c>
      <c r="E159" s="38"/>
      <c r="F159" s="195" t="s">
        <v>420</v>
      </c>
      <c r="G159" s="38"/>
      <c r="H159" s="38"/>
      <c r="I159" s="191"/>
      <c r="J159" s="38"/>
      <c r="K159" s="38"/>
      <c r="L159" s="41"/>
      <c r="M159" s="192"/>
      <c r="N159" s="193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145</v>
      </c>
      <c r="AU159" s="19" t="s">
        <v>85</v>
      </c>
    </row>
    <row r="160" spans="1:65" s="13" customFormat="1">
      <c r="B160" s="196"/>
      <c r="C160" s="197"/>
      <c r="D160" s="189" t="s">
        <v>147</v>
      </c>
      <c r="E160" s="198" t="s">
        <v>19</v>
      </c>
      <c r="F160" s="199" t="s">
        <v>1137</v>
      </c>
      <c r="G160" s="197"/>
      <c r="H160" s="200">
        <v>109.93899999999999</v>
      </c>
      <c r="I160" s="201"/>
      <c r="J160" s="197"/>
      <c r="K160" s="197"/>
      <c r="L160" s="202"/>
      <c r="M160" s="203"/>
      <c r="N160" s="204"/>
      <c r="O160" s="204"/>
      <c r="P160" s="204"/>
      <c r="Q160" s="204"/>
      <c r="R160" s="204"/>
      <c r="S160" s="204"/>
      <c r="T160" s="205"/>
      <c r="AT160" s="206" t="s">
        <v>147</v>
      </c>
      <c r="AU160" s="206" t="s">
        <v>85</v>
      </c>
      <c r="AV160" s="13" t="s">
        <v>85</v>
      </c>
      <c r="AW160" s="13" t="s">
        <v>34</v>
      </c>
      <c r="AX160" s="13" t="s">
        <v>83</v>
      </c>
      <c r="AY160" s="206" t="s">
        <v>134</v>
      </c>
    </row>
    <row r="161" spans="1:65" s="2" customFormat="1" ht="16.5" customHeight="1">
      <c r="A161" s="36"/>
      <c r="B161" s="37"/>
      <c r="C161" s="176" t="s">
        <v>230</v>
      </c>
      <c r="D161" s="176" t="s">
        <v>136</v>
      </c>
      <c r="E161" s="177" t="s">
        <v>422</v>
      </c>
      <c r="F161" s="178" t="s">
        <v>423</v>
      </c>
      <c r="G161" s="179" t="s">
        <v>157</v>
      </c>
      <c r="H161" s="180">
        <v>19.216000000000001</v>
      </c>
      <c r="I161" s="181"/>
      <c r="J161" s="182">
        <f>ROUND(I161*H161,2)</f>
        <v>0</v>
      </c>
      <c r="K161" s="178" t="s">
        <v>140</v>
      </c>
      <c r="L161" s="41"/>
      <c r="M161" s="183" t="s">
        <v>19</v>
      </c>
      <c r="N161" s="184" t="s">
        <v>46</v>
      </c>
      <c r="O161" s="66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7" t="s">
        <v>141</v>
      </c>
      <c r="AT161" s="187" t="s">
        <v>136</v>
      </c>
      <c r="AU161" s="187" t="s">
        <v>85</v>
      </c>
      <c r="AY161" s="19" t="s">
        <v>134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9" t="s">
        <v>83</v>
      </c>
      <c r="BK161" s="188">
        <f>ROUND(I161*H161,2)</f>
        <v>0</v>
      </c>
      <c r="BL161" s="19" t="s">
        <v>141</v>
      </c>
      <c r="BM161" s="187" t="s">
        <v>1138</v>
      </c>
    </row>
    <row r="162" spans="1:65" s="2" customFormat="1" ht="19.5">
      <c r="A162" s="36"/>
      <c r="B162" s="37"/>
      <c r="C162" s="38"/>
      <c r="D162" s="189" t="s">
        <v>143</v>
      </c>
      <c r="E162" s="38"/>
      <c r="F162" s="190" t="s">
        <v>425</v>
      </c>
      <c r="G162" s="38"/>
      <c r="H162" s="38"/>
      <c r="I162" s="191"/>
      <c r="J162" s="38"/>
      <c r="K162" s="38"/>
      <c r="L162" s="41"/>
      <c r="M162" s="192"/>
      <c r="N162" s="193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143</v>
      </c>
      <c r="AU162" s="19" t="s">
        <v>85</v>
      </c>
    </row>
    <row r="163" spans="1:65" s="2" customFormat="1">
      <c r="A163" s="36"/>
      <c r="B163" s="37"/>
      <c r="C163" s="38"/>
      <c r="D163" s="194" t="s">
        <v>145</v>
      </c>
      <c r="E163" s="38"/>
      <c r="F163" s="195" t="s">
        <v>426</v>
      </c>
      <c r="G163" s="38"/>
      <c r="H163" s="38"/>
      <c r="I163" s="191"/>
      <c r="J163" s="38"/>
      <c r="K163" s="38"/>
      <c r="L163" s="41"/>
      <c r="M163" s="192"/>
      <c r="N163" s="193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145</v>
      </c>
      <c r="AU163" s="19" t="s">
        <v>85</v>
      </c>
    </row>
    <row r="164" spans="1:65" s="14" customFormat="1">
      <c r="B164" s="207"/>
      <c r="C164" s="208"/>
      <c r="D164" s="189" t="s">
        <v>147</v>
      </c>
      <c r="E164" s="209" t="s">
        <v>19</v>
      </c>
      <c r="F164" s="210" t="s">
        <v>1111</v>
      </c>
      <c r="G164" s="208"/>
      <c r="H164" s="209" t="s">
        <v>19</v>
      </c>
      <c r="I164" s="211"/>
      <c r="J164" s="208"/>
      <c r="K164" s="208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147</v>
      </c>
      <c r="AU164" s="216" t="s">
        <v>85</v>
      </c>
      <c r="AV164" s="14" t="s">
        <v>83</v>
      </c>
      <c r="AW164" s="14" t="s">
        <v>34</v>
      </c>
      <c r="AX164" s="14" t="s">
        <v>75</v>
      </c>
      <c r="AY164" s="216" t="s">
        <v>134</v>
      </c>
    </row>
    <row r="165" spans="1:65" s="13" customFormat="1">
      <c r="B165" s="196"/>
      <c r="C165" s="197"/>
      <c r="D165" s="189" t="s">
        <v>147</v>
      </c>
      <c r="E165" s="198" t="s">
        <v>19</v>
      </c>
      <c r="F165" s="199" t="s">
        <v>1139</v>
      </c>
      <c r="G165" s="197"/>
      <c r="H165" s="200">
        <v>5.9950000000000001</v>
      </c>
      <c r="I165" s="201"/>
      <c r="J165" s="197"/>
      <c r="K165" s="197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147</v>
      </c>
      <c r="AU165" s="206" t="s">
        <v>85</v>
      </c>
      <c r="AV165" s="13" t="s">
        <v>85</v>
      </c>
      <c r="AW165" s="13" t="s">
        <v>34</v>
      </c>
      <c r="AX165" s="13" t="s">
        <v>75</v>
      </c>
      <c r="AY165" s="206" t="s">
        <v>134</v>
      </c>
    </row>
    <row r="166" spans="1:65" s="14" customFormat="1">
      <c r="B166" s="207"/>
      <c r="C166" s="208"/>
      <c r="D166" s="189" t="s">
        <v>147</v>
      </c>
      <c r="E166" s="209" t="s">
        <v>19</v>
      </c>
      <c r="F166" s="210" t="s">
        <v>1140</v>
      </c>
      <c r="G166" s="208"/>
      <c r="H166" s="209" t="s">
        <v>19</v>
      </c>
      <c r="I166" s="211"/>
      <c r="J166" s="208"/>
      <c r="K166" s="208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147</v>
      </c>
      <c r="AU166" s="216" t="s">
        <v>85</v>
      </c>
      <c r="AV166" s="14" t="s">
        <v>83</v>
      </c>
      <c r="AW166" s="14" t="s">
        <v>34</v>
      </c>
      <c r="AX166" s="14" t="s">
        <v>75</v>
      </c>
      <c r="AY166" s="216" t="s">
        <v>134</v>
      </c>
    </row>
    <row r="167" spans="1:65" s="13" customFormat="1">
      <c r="B167" s="196"/>
      <c r="C167" s="197"/>
      <c r="D167" s="189" t="s">
        <v>147</v>
      </c>
      <c r="E167" s="198" t="s">
        <v>19</v>
      </c>
      <c r="F167" s="199" t="s">
        <v>1141</v>
      </c>
      <c r="G167" s="197"/>
      <c r="H167" s="200">
        <v>2.0339999999999998</v>
      </c>
      <c r="I167" s="201"/>
      <c r="J167" s="197"/>
      <c r="K167" s="197"/>
      <c r="L167" s="202"/>
      <c r="M167" s="203"/>
      <c r="N167" s="204"/>
      <c r="O167" s="204"/>
      <c r="P167" s="204"/>
      <c r="Q167" s="204"/>
      <c r="R167" s="204"/>
      <c r="S167" s="204"/>
      <c r="T167" s="205"/>
      <c r="AT167" s="206" t="s">
        <v>147</v>
      </c>
      <c r="AU167" s="206" t="s">
        <v>85</v>
      </c>
      <c r="AV167" s="13" t="s">
        <v>85</v>
      </c>
      <c r="AW167" s="13" t="s">
        <v>34</v>
      </c>
      <c r="AX167" s="13" t="s">
        <v>75</v>
      </c>
      <c r="AY167" s="206" t="s">
        <v>134</v>
      </c>
    </row>
    <row r="168" spans="1:65" s="13" customFormat="1">
      <c r="B168" s="196"/>
      <c r="C168" s="197"/>
      <c r="D168" s="189" t="s">
        <v>147</v>
      </c>
      <c r="E168" s="198" t="s">
        <v>19</v>
      </c>
      <c r="F168" s="199" t="s">
        <v>1142</v>
      </c>
      <c r="G168" s="197"/>
      <c r="H168" s="200">
        <v>9.3059999999999992</v>
      </c>
      <c r="I168" s="201"/>
      <c r="J168" s="197"/>
      <c r="K168" s="197"/>
      <c r="L168" s="202"/>
      <c r="M168" s="203"/>
      <c r="N168" s="204"/>
      <c r="O168" s="204"/>
      <c r="P168" s="204"/>
      <c r="Q168" s="204"/>
      <c r="R168" s="204"/>
      <c r="S168" s="204"/>
      <c r="T168" s="205"/>
      <c r="AT168" s="206" t="s">
        <v>147</v>
      </c>
      <c r="AU168" s="206" t="s">
        <v>85</v>
      </c>
      <c r="AV168" s="13" t="s">
        <v>85</v>
      </c>
      <c r="AW168" s="13" t="s">
        <v>34</v>
      </c>
      <c r="AX168" s="13" t="s">
        <v>75</v>
      </c>
      <c r="AY168" s="206" t="s">
        <v>134</v>
      </c>
    </row>
    <row r="169" spans="1:65" s="13" customFormat="1">
      <c r="B169" s="196"/>
      <c r="C169" s="197"/>
      <c r="D169" s="189" t="s">
        <v>147</v>
      </c>
      <c r="E169" s="198" t="s">
        <v>19</v>
      </c>
      <c r="F169" s="199" t="s">
        <v>1143</v>
      </c>
      <c r="G169" s="197"/>
      <c r="H169" s="200">
        <v>1.881</v>
      </c>
      <c r="I169" s="201"/>
      <c r="J169" s="197"/>
      <c r="K169" s="197"/>
      <c r="L169" s="202"/>
      <c r="M169" s="203"/>
      <c r="N169" s="204"/>
      <c r="O169" s="204"/>
      <c r="P169" s="204"/>
      <c r="Q169" s="204"/>
      <c r="R169" s="204"/>
      <c r="S169" s="204"/>
      <c r="T169" s="205"/>
      <c r="AT169" s="206" t="s">
        <v>147</v>
      </c>
      <c r="AU169" s="206" t="s">
        <v>85</v>
      </c>
      <c r="AV169" s="13" t="s">
        <v>85</v>
      </c>
      <c r="AW169" s="13" t="s">
        <v>34</v>
      </c>
      <c r="AX169" s="13" t="s">
        <v>75</v>
      </c>
      <c r="AY169" s="206" t="s">
        <v>134</v>
      </c>
    </row>
    <row r="170" spans="1:65" s="15" customFormat="1">
      <c r="B170" s="217"/>
      <c r="C170" s="218"/>
      <c r="D170" s="189" t="s">
        <v>147</v>
      </c>
      <c r="E170" s="219" t="s">
        <v>19</v>
      </c>
      <c r="F170" s="220" t="s">
        <v>168</v>
      </c>
      <c r="G170" s="218"/>
      <c r="H170" s="221">
        <v>19.216000000000001</v>
      </c>
      <c r="I170" s="222"/>
      <c r="J170" s="218"/>
      <c r="K170" s="218"/>
      <c r="L170" s="223"/>
      <c r="M170" s="224"/>
      <c r="N170" s="225"/>
      <c r="O170" s="225"/>
      <c r="P170" s="225"/>
      <c r="Q170" s="225"/>
      <c r="R170" s="225"/>
      <c r="S170" s="225"/>
      <c r="T170" s="226"/>
      <c r="AT170" s="227" t="s">
        <v>147</v>
      </c>
      <c r="AU170" s="227" t="s">
        <v>85</v>
      </c>
      <c r="AV170" s="15" t="s">
        <v>141</v>
      </c>
      <c r="AW170" s="15" t="s">
        <v>34</v>
      </c>
      <c r="AX170" s="15" t="s">
        <v>83</v>
      </c>
      <c r="AY170" s="227" t="s">
        <v>134</v>
      </c>
    </row>
    <row r="171" spans="1:65" s="2" customFormat="1" ht="16.5" customHeight="1">
      <c r="A171" s="36"/>
      <c r="B171" s="37"/>
      <c r="C171" s="176" t="s">
        <v>236</v>
      </c>
      <c r="D171" s="176" t="s">
        <v>136</v>
      </c>
      <c r="E171" s="177" t="s">
        <v>442</v>
      </c>
      <c r="F171" s="178" t="s">
        <v>443</v>
      </c>
      <c r="G171" s="179" t="s">
        <v>139</v>
      </c>
      <c r="H171" s="180">
        <v>44.07</v>
      </c>
      <c r="I171" s="181"/>
      <c r="J171" s="182">
        <f>ROUND(I171*H171,2)</f>
        <v>0</v>
      </c>
      <c r="K171" s="178" t="s">
        <v>140</v>
      </c>
      <c r="L171" s="41"/>
      <c r="M171" s="183" t="s">
        <v>19</v>
      </c>
      <c r="N171" s="184" t="s">
        <v>46</v>
      </c>
      <c r="O171" s="66"/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7" t="s">
        <v>141</v>
      </c>
      <c r="AT171" s="187" t="s">
        <v>136</v>
      </c>
      <c r="AU171" s="187" t="s">
        <v>85</v>
      </c>
      <c r="AY171" s="19" t="s">
        <v>134</v>
      </c>
      <c r="BE171" s="188">
        <f>IF(N171="základní",J171,0)</f>
        <v>0</v>
      </c>
      <c r="BF171" s="188">
        <f>IF(N171="snížená",J171,0)</f>
        <v>0</v>
      </c>
      <c r="BG171" s="188">
        <f>IF(N171="zákl. přenesená",J171,0)</f>
        <v>0</v>
      </c>
      <c r="BH171" s="188">
        <f>IF(N171="sníž. přenesená",J171,0)</f>
        <v>0</v>
      </c>
      <c r="BI171" s="188">
        <f>IF(N171="nulová",J171,0)</f>
        <v>0</v>
      </c>
      <c r="BJ171" s="19" t="s">
        <v>83</v>
      </c>
      <c r="BK171" s="188">
        <f>ROUND(I171*H171,2)</f>
        <v>0</v>
      </c>
      <c r="BL171" s="19" t="s">
        <v>141</v>
      </c>
      <c r="BM171" s="187" t="s">
        <v>1144</v>
      </c>
    </row>
    <row r="172" spans="1:65" s="2" customFormat="1">
      <c r="A172" s="36"/>
      <c r="B172" s="37"/>
      <c r="C172" s="38"/>
      <c r="D172" s="189" t="s">
        <v>143</v>
      </c>
      <c r="E172" s="38"/>
      <c r="F172" s="190" t="s">
        <v>445</v>
      </c>
      <c r="G172" s="38"/>
      <c r="H172" s="38"/>
      <c r="I172" s="191"/>
      <c r="J172" s="38"/>
      <c r="K172" s="38"/>
      <c r="L172" s="41"/>
      <c r="M172" s="192"/>
      <c r="N172" s="193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143</v>
      </c>
      <c r="AU172" s="19" t="s">
        <v>85</v>
      </c>
    </row>
    <row r="173" spans="1:65" s="2" customFormat="1">
      <c r="A173" s="36"/>
      <c r="B173" s="37"/>
      <c r="C173" s="38"/>
      <c r="D173" s="194" t="s">
        <v>145</v>
      </c>
      <c r="E173" s="38"/>
      <c r="F173" s="195" t="s">
        <v>446</v>
      </c>
      <c r="G173" s="38"/>
      <c r="H173" s="38"/>
      <c r="I173" s="191"/>
      <c r="J173" s="38"/>
      <c r="K173" s="38"/>
      <c r="L173" s="41"/>
      <c r="M173" s="192"/>
      <c r="N173" s="193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145</v>
      </c>
      <c r="AU173" s="19" t="s">
        <v>85</v>
      </c>
    </row>
    <row r="174" spans="1:65" s="13" customFormat="1">
      <c r="B174" s="196"/>
      <c r="C174" s="197"/>
      <c r="D174" s="189" t="s">
        <v>147</v>
      </c>
      <c r="E174" s="198" t="s">
        <v>19</v>
      </c>
      <c r="F174" s="199" t="s">
        <v>1145</v>
      </c>
      <c r="G174" s="197"/>
      <c r="H174" s="200">
        <v>6.78</v>
      </c>
      <c r="I174" s="201"/>
      <c r="J174" s="197"/>
      <c r="K174" s="197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147</v>
      </c>
      <c r="AU174" s="206" t="s">
        <v>85</v>
      </c>
      <c r="AV174" s="13" t="s">
        <v>85</v>
      </c>
      <c r="AW174" s="13" t="s">
        <v>34</v>
      </c>
      <c r="AX174" s="13" t="s">
        <v>75</v>
      </c>
      <c r="AY174" s="206" t="s">
        <v>134</v>
      </c>
    </row>
    <row r="175" spans="1:65" s="13" customFormat="1">
      <c r="B175" s="196"/>
      <c r="C175" s="197"/>
      <c r="D175" s="189" t="s">
        <v>147</v>
      </c>
      <c r="E175" s="198" t="s">
        <v>19</v>
      </c>
      <c r="F175" s="199" t="s">
        <v>1146</v>
      </c>
      <c r="G175" s="197"/>
      <c r="H175" s="200">
        <v>31.02</v>
      </c>
      <c r="I175" s="201"/>
      <c r="J175" s="197"/>
      <c r="K175" s="197"/>
      <c r="L175" s="202"/>
      <c r="M175" s="203"/>
      <c r="N175" s="204"/>
      <c r="O175" s="204"/>
      <c r="P175" s="204"/>
      <c r="Q175" s="204"/>
      <c r="R175" s="204"/>
      <c r="S175" s="204"/>
      <c r="T175" s="205"/>
      <c r="AT175" s="206" t="s">
        <v>147</v>
      </c>
      <c r="AU175" s="206" t="s">
        <v>85</v>
      </c>
      <c r="AV175" s="13" t="s">
        <v>85</v>
      </c>
      <c r="AW175" s="13" t="s">
        <v>34</v>
      </c>
      <c r="AX175" s="13" t="s">
        <v>75</v>
      </c>
      <c r="AY175" s="206" t="s">
        <v>134</v>
      </c>
    </row>
    <row r="176" spans="1:65" s="13" customFormat="1">
      <c r="B176" s="196"/>
      <c r="C176" s="197"/>
      <c r="D176" s="189" t="s">
        <v>147</v>
      </c>
      <c r="E176" s="198" t="s">
        <v>19</v>
      </c>
      <c r="F176" s="199" t="s">
        <v>1147</v>
      </c>
      <c r="G176" s="197"/>
      <c r="H176" s="200">
        <v>6.27</v>
      </c>
      <c r="I176" s="201"/>
      <c r="J176" s="197"/>
      <c r="K176" s="197"/>
      <c r="L176" s="202"/>
      <c r="M176" s="203"/>
      <c r="N176" s="204"/>
      <c r="O176" s="204"/>
      <c r="P176" s="204"/>
      <c r="Q176" s="204"/>
      <c r="R176" s="204"/>
      <c r="S176" s="204"/>
      <c r="T176" s="205"/>
      <c r="AT176" s="206" t="s">
        <v>147</v>
      </c>
      <c r="AU176" s="206" t="s">
        <v>85</v>
      </c>
      <c r="AV176" s="13" t="s">
        <v>85</v>
      </c>
      <c r="AW176" s="13" t="s">
        <v>34</v>
      </c>
      <c r="AX176" s="13" t="s">
        <v>75</v>
      </c>
      <c r="AY176" s="206" t="s">
        <v>134</v>
      </c>
    </row>
    <row r="177" spans="1:65" s="15" customFormat="1">
      <c r="B177" s="217"/>
      <c r="C177" s="218"/>
      <c r="D177" s="189" t="s">
        <v>147</v>
      </c>
      <c r="E177" s="219" t="s">
        <v>19</v>
      </c>
      <c r="F177" s="220" t="s">
        <v>168</v>
      </c>
      <c r="G177" s="218"/>
      <c r="H177" s="221">
        <v>44.069999999999993</v>
      </c>
      <c r="I177" s="222"/>
      <c r="J177" s="218"/>
      <c r="K177" s="218"/>
      <c r="L177" s="223"/>
      <c r="M177" s="224"/>
      <c r="N177" s="225"/>
      <c r="O177" s="225"/>
      <c r="P177" s="225"/>
      <c r="Q177" s="225"/>
      <c r="R177" s="225"/>
      <c r="S177" s="225"/>
      <c r="T177" s="226"/>
      <c r="AT177" s="227" t="s">
        <v>147</v>
      </c>
      <c r="AU177" s="227" t="s">
        <v>85</v>
      </c>
      <c r="AV177" s="15" t="s">
        <v>141</v>
      </c>
      <c r="AW177" s="15" t="s">
        <v>34</v>
      </c>
      <c r="AX177" s="15" t="s">
        <v>83</v>
      </c>
      <c r="AY177" s="227" t="s">
        <v>134</v>
      </c>
    </row>
    <row r="178" spans="1:65" s="2" customFormat="1" ht="16.5" customHeight="1">
      <c r="A178" s="36"/>
      <c r="B178" s="37"/>
      <c r="C178" s="176" t="s">
        <v>242</v>
      </c>
      <c r="D178" s="176" t="s">
        <v>136</v>
      </c>
      <c r="E178" s="177" t="s">
        <v>447</v>
      </c>
      <c r="F178" s="178" t="s">
        <v>448</v>
      </c>
      <c r="G178" s="179" t="s">
        <v>139</v>
      </c>
      <c r="H178" s="180">
        <v>44.07</v>
      </c>
      <c r="I178" s="181"/>
      <c r="J178" s="182">
        <f>ROUND(I178*H178,2)</f>
        <v>0</v>
      </c>
      <c r="K178" s="178" t="s">
        <v>140</v>
      </c>
      <c r="L178" s="41"/>
      <c r="M178" s="183" t="s">
        <v>19</v>
      </c>
      <c r="N178" s="184" t="s">
        <v>46</v>
      </c>
      <c r="O178" s="66"/>
      <c r="P178" s="185">
        <f>O178*H178</f>
        <v>0</v>
      </c>
      <c r="Q178" s="185">
        <v>0</v>
      </c>
      <c r="R178" s="185">
        <f>Q178*H178</f>
        <v>0</v>
      </c>
      <c r="S178" s="185">
        <v>0</v>
      </c>
      <c r="T178" s="18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7" t="s">
        <v>141</v>
      </c>
      <c r="AT178" s="187" t="s">
        <v>136</v>
      </c>
      <c r="AU178" s="187" t="s">
        <v>85</v>
      </c>
      <c r="AY178" s="19" t="s">
        <v>134</v>
      </c>
      <c r="BE178" s="188">
        <f>IF(N178="základní",J178,0)</f>
        <v>0</v>
      </c>
      <c r="BF178" s="188">
        <f>IF(N178="snížená",J178,0)</f>
        <v>0</v>
      </c>
      <c r="BG178" s="188">
        <f>IF(N178="zákl. přenesená",J178,0)</f>
        <v>0</v>
      </c>
      <c r="BH178" s="188">
        <f>IF(N178="sníž. přenesená",J178,0)</f>
        <v>0</v>
      </c>
      <c r="BI178" s="188">
        <f>IF(N178="nulová",J178,0)</f>
        <v>0</v>
      </c>
      <c r="BJ178" s="19" t="s">
        <v>83</v>
      </c>
      <c r="BK178" s="188">
        <f>ROUND(I178*H178,2)</f>
        <v>0</v>
      </c>
      <c r="BL178" s="19" t="s">
        <v>141</v>
      </c>
      <c r="BM178" s="187" t="s">
        <v>1148</v>
      </c>
    </row>
    <row r="179" spans="1:65" s="2" customFormat="1">
      <c r="A179" s="36"/>
      <c r="B179" s="37"/>
      <c r="C179" s="38"/>
      <c r="D179" s="189" t="s">
        <v>143</v>
      </c>
      <c r="E179" s="38"/>
      <c r="F179" s="190" t="s">
        <v>450</v>
      </c>
      <c r="G179" s="38"/>
      <c r="H179" s="38"/>
      <c r="I179" s="191"/>
      <c r="J179" s="38"/>
      <c r="K179" s="38"/>
      <c r="L179" s="41"/>
      <c r="M179" s="192"/>
      <c r="N179" s="193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143</v>
      </c>
      <c r="AU179" s="19" t="s">
        <v>85</v>
      </c>
    </row>
    <row r="180" spans="1:65" s="2" customFormat="1">
      <c r="A180" s="36"/>
      <c r="B180" s="37"/>
      <c r="C180" s="38"/>
      <c r="D180" s="194" t="s">
        <v>145</v>
      </c>
      <c r="E180" s="38"/>
      <c r="F180" s="195" t="s">
        <v>451</v>
      </c>
      <c r="G180" s="38"/>
      <c r="H180" s="38"/>
      <c r="I180" s="191"/>
      <c r="J180" s="38"/>
      <c r="K180" s="38"/>
      <c r="L180" s="41"/>
      <c r="M180" s="192"/>
      <c r="N180" s="193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145</v>
      </c>
      <c r="AU180" s="19" t="s">
        <v>85</v>
      </c>
    </row>
    <row r="181" spans="1:65" s="13" customFormat="1">
      <c r="B181" s="196"/>
      <c r="C181" s="197"/>
      <c r="D181" s="189" t="s">
        <v>147</v>
      </c>
      <c r="E181" s="198" t="s">
        <v>19</v>
      </c>
      <c r="F181" s="199" t="s">
        <v>1145</v>
      </c>
      <c r="G181" s="197"/>
      <c r="H181" s="200">
        <v>6.78</v>
      </c>
      <c r="I181" s="201"/>
      <c r="J181" s="197"/>
      <c r="K181" s="197"/>
      <c r="L181" s="202"/>
      <c r="M181" s="203"/>
      <c r="N181" s="204"/>
      <c r="O181" s="204"/>
      <c r="P181" s="204"/>
      <c r="Q181" s="204"/>
      <c r="R181" s="204"/>
      <c r="S181" s="204"/>
      <c r="T181" s="205"/>
      <c r="AT181" s="206" t="s">
        <v>147</v>
      </c>
      <c r="AU181" s="206" t="s">
        <v>85</v>
      </c>
      <c r="AV181" s="13" t="s">
        <v>85</v>
      </c>
      <c r="AW181" s="13" t="s">
        <v>34</v>
      </c>
      <c r="AX181" s="13" t="s">
        <v>75</v>
      </c>
      <c r="AY181" s="206" t="s">
        <v>134</v>
      </c>
    </row>
    <row r="182" spans="1:65" s="13" customFormat="1">
      <c r="B182" s="196"/>
      <c r="C182" s="197"/>
      <c r="D182" s="189" t="s">
        <v>147</v>
      </c>
      <c r="E182" s="198" t="s">
        <v>19</v>
      </c>
      <c r="F182" s="199" t="s">
        <v>1146</v>
      </c>
      <c r="G182" s="197"/>
      <c r="H182" s="200">
        <v>31.02</v>
      </c>
      <c r="I182" s="201"/>
      <c r="J182" s="197"/>
      <c r="K182" s="197"/>
      <c r="L182" s="202"/>
      <c r="M182" s="203"/>
      <c r="N182" s="204"/>
      <c r="O182" s="204"/>
      <c r="P182" s="204"/>
      <c r="Q182" s="204"/>
      <c r="R182" s="204"/>
      <c r="S182" s="204"/>
      <c r="T182" s="205"/>
      <c r="AT182" s="206" t="s">
        <v>147</v>
      </c>
      <c r="AU182" s="206" t="s">
        <v>85</v>
      </c>
      <c r="AV182" s="13" t="s">
        <v>85</v>
      </c>
      <c r="AW182" s="13" t="s">
        <v>34</v>
      </c>
      <c r="AX182" s="13" t="s">
        <v>75</v>
      </c>
      <c r="AY182" s="206" t="s">
        <v>134</v>
      </c>
    </row>
    <row r="183" spans="1:65" s="13" customFormat="1">
      <c r="B183" s="196"/>
      <c r="C183" s="197"/>
      <c r="D183" s="189" t="s">
        <v>147</v>
      </c>
      <c r="E183" s="198" t="s">
        <v>19</v>
      </c>
      <c r="F183" s="199" t="s">
        <v>1147</v>
      </c>
      <c r="G183" s="197"/>
      <c r="H183" s="200">
        <v>6.27</v>
      </c>
      <c r="I183" s="201"/>
      <c r="J183" s="197"/>
      <c r="K183" s="197"/>
      <c r="L183" s="202"/>
      <c r="M183" s="203"/>
      <c r="N183" s="204"/>
      <c r="O183" s="204"/>
      <c r="P183" s="204"/>
      <c r="Q183" s="204"/>
      <c r="R183" s="204"/>
      <c r="S183" s="204"/>
      <c r="T183" s="205"/>
      <c r="AT183" s="206" t="s">
        <v>147</v>
      </c>
      <c r="AU183" s="206" t="s">
        <v>85</v>
      </c>
      <c r="AV183" s="13" t="s">
        <v>85</v>
      </c>
      <c r="AW183" s="13" t="s">
        <v>34</v>
      </c>
      <c r="AX183" s="13" t="s">
        <v>75</v>
      </c>
      <c r="AY183" s="206" t="s">
        <v>134</v>
      </c>
    </row>
    <row r="184" spans="1:65" s="15" customFormat="1">
      <c r="B184" s="217"/>
      <c r="C184" s="218"/>
      <c r="D184" s="189" t="s">
        <v>147</v>
      </c>
      <c r="E184" s="219" t="s">
        <v>19</v>
      </c>
      <c r="F184" s="220" t="s">
        <v>168</v>
      </c>
      <c r="G184" s="218"/>
      <c r="H184" s="221">
        <v>44.069999999999993</v>
      </c>
      <c r="I184" s="222"/>
      <c r="J184" s="218"/>
      <c r="K184" s="218"/>
      <c r="L184" s="223"/>
      <c r="M184" s="224"/>
      <c r="N184" s="225"/>
      <c r="O184" s="225"/>
      <c r="P184" s="225"/>
      <c r="Q184" s="225"/>
      <c r="R184" s="225"/>
      <c r="S184" s="225"/>
      <c r="T184" s="226"/>
      <c r="AT184" s="227" t="s">
        <v>147</v>
      </c>
      <c r="AU184" s="227" t="s">
        <v>85</v>
      </c>
      <c r="AV184" s="15" t="s">
        <v>141</v>
      </c>
      <c r="AW184" s="15" t="s">
        <v>34</v>
      </c>
      <c r="AX184" s="15" t="s">
        <v>83</v>
      </c>
      <c r="AY184" s="227" t="s">
        <v>134</v>
      </c>
    </row>
    <row r="185" spans="1:65" s="2" customFormat="1" ht="16.5" customHeight="1">
      <c r="A185" s="36"/>
      <c r="B185" s="37"/>
      <c r="C185" s="231" t="s">
        <v>248</v>
      </c>
      <c r="D185" s="231" t="s">
        <v>437</v>
      </c>
      <c r="E185" s="232" t="s">
        <v>452</v>
      </c>
      <c r="F185" s="233" t="s">
        <v>453</v>
      </c>
      <c r="G185" s="234" t="s">
        <v>454</v>
      </c>
      <c r="H185" s="235">
        <v>0.88100000000000001</v>
      </c>
      <c r="I185" s="236"/>
      <c r="J185" s="237">
        <f>ROUND(I185*H185,2)</f>
        <v>0</v>
      </c>
      <c r="K185" s="233" t="s">
        <v>140</v>
      </c>
      <c r="L185" s="238"/>
      <c r="M185" s="239" t="s">
        <v>19</v>
      </c>
      <c r="N185" s="240" t="s">
        <v>46</v>
      </c>
      <c r="O185" s="66"/>
      <c r="P185" s="185">
        <f>O185*H185</f>
        <v>0</v>
      </c>
      <c r="Q185" s="185">
        <v>1E-3</v>
      </c>
      <c r="R185" s="185">
        <f>Q185*H185</f>
        <v>8.8100000000000006E-4</v>
      </c>
      <c r="S185" s="185">
        <v>0</v>
      </c>
      <c r="T185" s="18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7" t="s">
        <v>193</v>
      </c>
      <c r="AT185" s="187" t="s">
        <v>437</v>
      </c>
      <c r="AU185" s="187" t="s">
        <v>85</v>
      </c>
      <c r="AY185" s="19" t="s">
        <v>134</v>
      </c>
      <c r="BE185" s="188">
        <f>IF(N185="základní",J185,0)</f>
        <v>0</v>
      </c>
      <c r="BF185" s="188">
        <f>IF(N185="snížená",J185,0)</f>
        <v>0</v>
      </c>
      <c r="BG185" s="188">
        <f>IF(N185="zákl. přenesená",J185,0)</f>
        <v>0</v>
      </c>
      <c r="BH185" s="188">
        <f>IF(N185="sníž. přenesená",J185,0)</f>
        <v>0</v>
      </c>
      <c r="BI185" s="188">
        <f>IF(N185="nulová",J185,0)</f>
        <v>0</v>
      </c>
      <c r="BJ185" s="19" t="s">
        <v>83</v>
      </c>
      <c r="BK185" s="188">
        <f>ROUND(I185*H185,2)</f>
        <v>0</v>
      </c>
      <c r="BL185" s="19" t="s">
        <v>141</v>
      </c>
      <c r="BM185" s="187" t="s">
        <v>1149</v>
      </c>
    </row>
    <row r="186" spans="1:65" s="2" customFormat="1">
      <c r="A186" s="36"/>
      <c r="B186" s="37"/>
      <c r="C186" s="38"/>
      <c r="D186" s="189" t="s">
        <v>143</v>
      </c>
      <c r="E186" s="38"/>
      <c r="F186" s="190" t="s">
        <v>453</v>
      </c>
      <c r="G186" s="38"/>
      <c r="H186" s="38"/>
      <c r="I186" s="191"/>
      <c r="J186" s="38"/>
      <c r="K186" s="38"/>
      <c r="L186" s="41"/>
      <c r="M186" s="192"/>
      <c r="N186" s="193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143</v>
      </c>
      <c r="AU186" s="19" t="s">
        <v>85</v>
      </c>
    </row>
    <row r="187" spans="1:65" s="13" customFormat="1">
      <c r="B187" s="196"/>
      <c r="C187" s="197"/>
      <c r="D187" s="189" t="s">
        <v>147</v>
      </c>
      <c r="E187" s="197"/>
      <c r="F187" s="199" t="s">
        <v>1150</v>
      </c>
      <c r="G187" s="197"/>
      <c r="H187" s="200">
        <v>0.88100000000000001</v>
      </c>
      <c r="I187" s="201"/>
      <c r="J187" s="197"/>
      <c r="K187" s="197"/>
      <c r="L187" s="202"/>
      <c r="M187" s="203"/>
      <c r="N187" s="204"/>
      <c r="O187" s="204"/>
      <c r="P187" s="204"/>
      <c r="Q187" s="204"/>
      <c r="R187" s="204"/>
      <c r="S187" s="204"/>
      <c r="T187" s="205"/>
      <c r="AT187" s="206" t="s">
        <v>147</v>
      </c>
      <c r="AU187" s="206" t="s">
        <v>85</v>
      </c>
      <c r="AV187" s="13" t="s">
        <v>85</v>
      </c>
      <c r="AW187" s="13" t="s">
        <v>4</v>
      </c>
      <c r="AX187" s="13" t="s">
        <v>83</v>
      </c>
      <c r="AY187" s="206" t="s">
        <v>134</v>
      </c>
    </row>
    <row r="188" spans="1:65" s="12" customFormat="1" ht="22.9" customHeight="1">
      <c r="B188" s="160"/>
      <c r="C188" s="161"/>
      <c r="D188" s="162" t="s">
        <v>74</v>
      </c>
      <c r="E188" s="174" t="s">
        <v>154</v>
      </c>
      <c r="F188" s="174" t="s">
        <v>471</v>
      </c>
      <c r="G188" s="161"/>
      <c r="H188" s="161"/>
      <c r="I188" s="164"/>
      <c r="J188" s="175">
        <f>BK188</f>
        <v>0</v>
      </c>
      <c r="K188" s="161"/>
      <c r="L188" s="166"/>
      <c r="M188" s="167"/>
      <c r="N188" s="168"/>
      <c r="O188" s="168"/>
      <c r="P188" s="169">
        <f>SUM(P189:P213)</f>
        <v>0</v>
      </c>
      <c r="Q188" s="168"/>
      <c r="R188" s="169">
        <f>SUM(R189:R213)</f>
        <v>20.145199999999999</v>
      </c>
      <c r="S188" s="168"/>
      <c r="T188" s="170">
        <f>SUM(T189:T213)</f>
        <v>0</v>
      </c>
      <c r="AR188" s="171" t="s">
        <v>83</v>
      </c>
      <c r="AT188" s="172" t="s">
        <v>74</v>
      </c>
      <c r="AU188" s="172" t="s">
        <v>83</v>
      </c>
      <c r="AY188" s="171" t="s">
        <v>134</v>
      </c>
      <c r="BK188" s="173">
        <f>SUM(BK189:BK213)</f>
        <v>0</v>
      </c>
    </row>
    <row r="189" spans="1:65" s="2" customFormat="1" ht="16.5" customHeight="1">
      <c r="A189" s="36"/>
      <c r="B189" s="37"/>
      <c r="C189" s="176" t="s">
        <v>255</v>
      </c>
      <c r="D189" s="176" t="s">
        <v>136</v>
      </c>
      <c r="E189" s="177" t="s">
        <v>1151</v>
      </c>
      <c r="F189" s="178" t="s">
        <v>1152</v>
      </c>
      <c r="G189" s="179" t="s">
        <v>157</v>
      </c>
      <c r="H189" s="180">
        <v>5.5</v>
      </c>
      <c r="I189" s="181"/>
      <c r="J189" s="182">
        <f>ROUND(I189*H189,2)</f>
        <v>0</v>
      </c>
      <c r="K189" s="178" t="s">
        <v>140</v>
      </c>
      <c r="L189" s="41"/>
      <c r="M189" s="183" t="s">
        <v>19</v>
      </c>
      <c r="N189" s="184" t="s">
        <v>46</v>
      </c>
      <c r="O189" s="66"/>
      <c r="P189" s="185">
        <f>O189*H189</f>
        <v>0</v>
      </c>
      <c r="Q189" s="185">
        <v>2.16</v>
      </c>
      <c r="R189" s="185">
        <f>Q189*H189</f>
        <v>11.88</v>
      </c>
      <c r="S189" s="185">
        <v>0</v>
      </c>
      <c r="T189" s="18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7" t="s">
        <v>141</v>
      </c>
      <c r="AT189" s="187" t="s">
        <v>136</v>
      </c>
      <c r="AU189" s="187" t="s">
        <v>85</v>
      </c>
      <c r="AY189" s="19" t="s">
        <v>134</v>
      </c>
      <c r="BE189" s="188">
        <f>IF(N189="základní",J189,0)</f>
        <v>0</v>
      </c>
      <c r="BF189" s="188">
        <f>IF(N189="snížená",J189,0)</f>
        <v>0</v>
      </c>
      <c r="BG189" s="188">
        <f>IF(N189="zákl. přenesená",J189,0)</f>
        <v>0</v>
      </c>
      <c r="BH189" s="188">
        <f>IF(N189="sníž. přenesená",J189,0)</f>
        <v>0</v>
      </c>
      <c r="BI189" s="188">
        <f>IF(N189="nulová",J189,0)</f>
        <v>0</v>
      </c>
      <c r="BJ189" s="19" t="s">
        <v>83</v>
      </c>
      <c r="BK189" s="188">
        <f>ROUND(I189*H189,2)</f>
        <v>0</v>
      </c>
      <c r="BL189" s="19" t="s">
        <v>141</v>
      </c>
      <c r="BM189" s="187" t="s">
        <v>1153</v>
      </c>
    </row>
    <row r="190" spans="1:65" s="2" customFormat="1" ht="19.5">
      <c r="A190" s="36"/>
      <c r="B190" s="37"/>
      <c r="C190" s="38"/>
      <c r="D190" s="189" t="s">
        <v>143</v>
      </c>
      <c r="E190" s="38"/>
      <c r="F190" s="190" t="s">
        <v>1154</v>
      </c>
      <c r="G190" s="38"/>
      <c r="H190" s="38"/>
      <c r="I190" s="191"/>
      <c r="J190" s="38"/>
      <c r="K190" s="38"/>
      <c r="L190" s="41"/>
      <c r="M190" s="192"/>
      <c r="N190" s="193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143</v>
      </c>
      <c r="AU190" s="19" t="s">
        <v>85</v>
      </c>
    </row>
    <row r="191" spans="1:65" s="2" customFormat="1">
      <c r="A191" s="36"/>
      <c r="B191" s="37"/>
      <c r="C191" s="38"/>
      <c r="D191" s="194" t="s">
        <v>145</v>
      </c>
      <c r="E191" s="38"/>
      <c r="F191" s="195" t="s">
        <v>1155</v>
      </c>
      <c r="G191" s="38"/>
      <c r="H191" s="38"/>
      <c r="I191" s="191"/>
      <c r="J191" s="38"/>
      <c r="K191" s="38"/>
      <c r="L191" s="41"/>
      <c r="M191" s="192"/>
      <c r="N191" s="193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145</v>
      </c>
      <c r="AU191" s="19" t="s">
        <v>85</v>
      </c>
    </row>
    <row r="192" spans="1:65" s="2" customFormat="1" ht="19.5">
      <c r="A192" s="36"/>
      <c r="B192" s="37"/>
      <c r="C192" s="38"/>
      <c r="D192" s="189" t="s">
        <v>492</v>
      </c>
      <c r="E192" s="38"/>
      <c r="F192" s="241" t="s">
        <v>1156</v>
      </c>
      <c r="G192" s="38"/>
      <c r="H192" s="38"/>
      <c r="I192" s="191"/>
      <c r="J192" s="38"/>
      <c r="K192" s="38"/>
      <c r="L192" s="41"/>
      <c r="M192" s="192"/>
      <c r="N192" s="193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492</v>
      </c>
      <c r="AU192" s="19" t="s">
        <v>85</v>
      </c>
    </row>
    <row r="193" spans="1:65" s="14" customFormat="1">
      <c r="B193" s="207"/>
      <c r="C193" s="208"/>
      <c r="D193" s="189" t="s">
        <v>147</v>
      </c>
      <c r="E193" s="209" t="s">
        <v>19</v>
      </c>
      <c r="F193" s="210" t="s">
        <v>1111</v>
      </c>
      <c r="G193" s="208"/>
      <c r="H193" s="209" t="s">
        <v>19</v>
      </c>
      <c r="I193" s="211"/>
      <c r="J193" s="208"/>
      <c r="K193" s="208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147</v>
      </c>
      <c r="AU193" s="216" t="s">
        <v>85</v>
      </c>
      <c r="AV193" s="14" t="s">
        <v>83</v>
      </c>
      <c r="AW193" s="14" t="s">
        <v>34</v>
      </c>
      <c r="AX193" s="14" t="s">
        <v>75</v>
      </c>
      <c r="AY193" s="216" t="s">
        <v>134</v>
      </c>
    </row>
    <row r="194" spans="1:65" s="13" customFormat="1">
      <c r="B194" s="196"/>
      <c r="C194" s="197"/>
      <c r="D194" s="189" t="s">
        <v>147</v>
      </c>
      <c r="E194" s="198" t="s">
        <v>19</v>
      </c>
      <c r="F194" s="199" t="s">
        <v>1157</v>
      </c>
      <c r="G194" s="197"/>
      <c r="H194" s="200">
        <v>5.5</v>
      </c>
      <c r="I194" s="201"/>
      <c r="J194" s="197"/>
      <c r="K194" s="197"/>
      <c r="L194" s="202"/>
      <c r="M194" s="203"/>
      <c r="N194" s="204"/>
      <c r="O194" s="204"/>
      <c r="P194" s="204"/>
      <c r="Q194" s="204"/>
      <c r="R194" s="204"/>
      <c r="S194" s="204"/>
      <c r="T194" s="205"/>
      <c r="AT194" s="206" t="s">
        <v>147</v>
      </c>
      <c r="AU194" s="206" t="s">
        <v>85</v>
      </c>
      <c r="AV194" s="13" t="s">
        <v>85</v>
      </c>
      <c r="AW194" s="13" t="s">
        <v>34</v>
      </c>
      <c r="AX194" s="13" t="s">
        <v>83</v>
      </c>
      <c r="AY194" s="206" t="s">
        <v>134</v>
      </c>
    </row>
    <row r="195" spans="1:65" s="2" customFormat="1" ht="16.5" customHeight="1">
      <c r="A195" s="36"/>
      <c r="B195" s="37"/>
      <c r="C195" s="176" t="s">
        <v>261</v>
      </c>
      <c r="D195" s="176" t="s">
        <v>136</v>
      </c>
      <c r="E195" s="177" t="s">
        <v>1158</v>
      </c>
      <c r="F195" s="178" t="s">
        <v>1159</v>
      </c>
      <c r="G195" s="179" t="s">
        <v>157</v>
      </c>
      <c r="H195" s="180">
        <v>5.5</v>
      </c>
      <c r="I195" s="181"/>
      <c r="J195" s="182">
        <f>ROUND(I195*H195,2)</f>
        <v>0</v>
      </c>
      <c r="K195" s="178" t="s">
        <v>140</v>
      </c>
      <c r="L195" s="41"/>
      <c r="M195" s="183" t="s">
        <v>19</v>
      </c>
      <c r="N195" s="184" t="s">
        <v>46</v>
      </c>
      <c r="O195" s="66"/>
      <c r="P195" s="185">
        <f>O195*H195</f>
        <v>0</v>
      </c>
      <c r="Q195" s="185">
        <v>0</v>
      </c>
      <c r="R195" s="185">
        <f>Q195*H195</f>
        <v>0</v>
      </c>
      <c r="S195" s="185">
        <v>0</v>
      </c>
      <c r="T195" s="18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7" t="s">
        <v>141</v>
      </c>
      <c r="AT195" s="187" t="s">
        <v>136</v>
      </c>
      <c r="AU195" s="187" t="s">
        <v>85</v>
      </c>
      <c r="AY195" s="19" t="s">
        <v>134</v>
      </c>
      <c r="BE195" s="188">
        <f>IF(N195="základní",J195,0)</f>
        <v>0</v>
      </c>
      <c r="BF195" s="188">
        <f>IF(N195="snížená",J195,0)</f>
        <v>0</v>
      </c>
      <c r="BG195" s="188">
        <f>IF(N195="zákl. přenesená",J195,0)</f>
        <v>0</v>
      </c>
      <c r="BH195" s="188">
        <f>IF(N195="sníž. přenesená",J195,0)</f>
        <v>0</v>
      </c>
      <c r="BI195" s="188">
        <f>IF(N195="nulová",J195,0)</f>
        <v>0</v>
      </c>
      <c r="BJ195" s="19" t="s">
        <v>83</v>
      </c>
      <c r="BK195" s="188">
        <f>ROUND(I195*H195,2)</f>
        <v>0</v>
      </c>
      <c r="BL195" s="19" t="s">
        <v>141</v>
      </c>
      <c r="BM195" s="187" t="s">
        <v>1160</v>
      </c>
    </row>
    <row r="196" spans="1:65" s="2" customFormat="1" ht="19.5">
      <c r="A196" s="36"/>
      <c r="B196" s="37"/>
      <c r="C196" s="38"/>
      <c r="D196" s="189" t="s">
        <v>143</v>
      </c>
      <c r="E196" s="38"/>
      <c r="F196" s="190" t="s">
        <v>1161</v>
      </c>
      <c r="G196" s="38"/>
      <c r="H196" s="38"/>
      <c r="I196" s="191"/>
      <c r="J196" s="38"/>
      <c r="K196" s="38"/>
      <c r="L196" s="41"/>
      <c r="M196" s="192"/>
      <c r="N196" s="193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143</v>
      </c>
      <c r="AU196" s="19" t="s">
        <v>85</v>
      </c>
    </row>
    <row r="197" spans="1:65" s="2" customFormat="1">
      <c r="A197" s="36"/>
      <c r="B197" s="37"/>
      <c r="C197" s="38"/>
      <c r="D197" s="194" t="s">
        <v>145</v>
      </c>
      <c r="E197" s="38"/>
      <c r="F197" s="195" t="s">
        <v>1162</v>
      </c>
      <c r="G197" s="38"/>
      <c r="H197" s="38"/>
      <c r="I197" s="191"/>
      <c r="J197" s="38"/>
      <c r="K197" s="38"/>
      <c r="L197" s="41"/>
      <c r="M197" s="192"/>
      <c r="N197" s="193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145</v>
      </c>
      <c r="AU197" s="19" t="s">
        <v>85</v>
      </c>
    </row>
    <row r="198" spans="1:65" s="2" customFormat="1" ht="16.5" customHeight="1">
      <c r="A198" s="36"/>
      <c r="B198" s="37"/>
      <c r="C198" s="176" t="s">
        <v>267</v>
      </c>
      <c r="D198" s="176" t="s">
        <v>136</v>
      </c>
      <c r="E198" s="177" t="s">
        <v>1163</v>
      </c>
      <c r="F198" s="178" t="s">
        <v>1164</v>
      </c>
      <c r="G198" s="179" t="s">
        <v>219</v>
      </c>
      <c r="H198" s="180">
        <v>30</v>
      </c>
      <c r="I198" s="181"/>
      <c r="J198" s="182">
        <f>ROUND(I198*H198,2)</f>
        <v>0</v>
      </c>
      <c r="K198" s="178" t="s">
        <v>197</v>
      </c>
      <c r="L198" s="41"/>
      <c r="M198" s="183" t="s">
        <v>19</v>
      </c>
      <c r="N198" s="184" t="s">
        <v>46</v>
      </c>
      <c r="O198" s="66"/>
      <c r="P198" s="185">
        <f>O198*H198</f>
        <v>0</v>
      </c>
      <c r="Q198" s="185">
        <v>8.2659999999999997E-2</v>
      </c>
      <c r="R198" s="185">
        <f>Q198*H198</f>
        <v>2.4798</v>
      </c>
      <c r="S198" s="185">
        <v>0</v>
      </c>
      <c r="T198" s="18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7" t="s">
        <v>141</v>
      </c>
      <c r="AT198" s="187" t="s">
        <v>136</v>
      </c>
      <c r="AU198" s="187" t="s">
        <v>85</v>
      </c>
      <c r="AY198" s="19" t="s">
        <v>134</v>
      </c>
      <c r="BE198" s="188">
        <f>IF(N198="základní",J198,0)</f>
        <v>0</v>
      </c>
      <c r="BF198" s="188">
        <f>IF(N198="snížená",J198,0)</f>
        <v>0</v>
      </c>
      <c r="BG198" s="188">
        <f>IF(N198="zákl. přenesená",J198,0)</f>
        <v>0</v>
      </c>
      <c r="BH198" s="188">
        <f>IF(N198="sníž. přenesená",J198,0)</f>
        <v>0</v>
      </c>
      <c r="BI198" s="188">
        <f>IF(N198="nulová",J198,0)</f>
        <v>0</v>
      </c>
      <c r="BJ198" s="19" t="s">
        <v>83</v>
      </c>
      <c r="BK198" s="188">
        <f>ROUND(I198*H198,2)</f>
        <v>0</v>
      </c>
      <c r="BL198" s="19" t="s">
        <v>141</v>
      </c>
      <c r="BM198" s="187" t="s">
        <v>1165</v>
      </c>
    </row>
    <row r="199" spans="1:65" s="2" customFormat="1">
      <c r="A199" s="36"/>
      <c r="B199" s="37"/>
      <c r="C199" s="38"/>
      <c r="D199" s="189" t="s">
        <v>143</v>
      </c>
      <c r="E199" s="38"/>
      <c r="F199" s="190" t="s">
        <v>1166</v>
      </c>
      <c r="G199" s="38"/>
      <c r="H199" s="38"/>
      <c r="I199" s="191"/>
      <c r="J199" s="38"/>
      <c r="K199" s="38"/>
      <c r="L199" s="41"/>
      <c r="M199" s="192"/>
      <c r="N199" s="193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143</v>
      </c>
      <c r="AU199" s="19" t="s">
        <v>85</v>
      </c>
    </row>
    <row r="200" spans="1:65" s="14" customFormat="1">
      <c r="B200" s="207"/>
      <c r="C200" s="208"/>
      <c r="D200" s="189" t="s">
        <v>147</v>
      </c>
      <c r="E200" s="209" t="s">
        <v>19</v>
      </c>
      <c r="F200" s="210" t="s">
        <v>1167</v>
      </c>
      <c r="G200" s="208"/>
      <c r="H200" s="209" t="s">
        <v>19</v>
      </c>
      <c r="I200" s="211"/>
      <c r="J200" s="208"/>
      <c r="K200" s="208"/>
      <c r="L200" s="212"/>
      <c r="M200" s="213"/>
      <c r="N200" s="214"/>
      <c r="O200" s="214"/>
      <c r="P200" s="214"/>
      <c r="Q200" s="214"/>
      <c r="R200" s="214"/>
      <c r="S200" s="214"/>
      <c r="T200" s="215"/>
      <c r="AT200" s="216" t="s">
        <v>147</v>
      </c>
      <c r="AU200" s="216" t="s">
        <v>85</v>
      </c>
      <c r="AV200" s="14" t="s">
        <v>83</v>
      </c>
      <c r="AW200" s="14" t="s">
        <v>34</v>
      </c>
      <c r="AX200" s="14" t="s">
        <v>75</v>
      </c>
      <c r="AY200" s="216" t="s">
        <v>134</v>
      </c>
    </row>
    <row r="201" spans="1:65" s="13" customFormat="1">
      <c r="B201" s="196"/>
      <c r="C201" s="197"/>
      <c r="D201" s="189" t="s">
        <v>147</v>
      </c>
      <c r="E201" s="198" t="s">
        <v>19</v>
      </c>
      <c r="F201" s="199" t="s">
        <v>1168</v>
      </c>
      <c r="G201" s="197"/>
      <c r="H201" s="200">
        <v>30</v>
      </c>
      <c r="I201" s="201"/>
      <c r="J201" s="197"/>
      <c r="K201" s="197"/>
      <c r="L201" s="202"/>
      <c r="M201" s="203"/>
      <c r="N201" s="204"/>
      <c r="O201" s="204"/>
      <c r="P201" s="204"/>
      <c r="Q201" s="204"/>
      <c r="R201" s="204"/>
      <c r="S201" s="204"/>
      <c r="T201" s="205"/>
      <c r="AT201" s="206" t="s">
        <v>147</v>
      </c>
      <c r="AU201" s="206" t="s">
        <v>85</v>
      </c>
      <c r="AV201" s="13" t="s">
        <v>85</v>
      </c>
      <c r="AW201" s="13" t="s">
        <v>34</v>
      </c>
      <c r="AX201" s="13" t="s">
        <v>83</v>
      </c>
      <c r="AY201" s="206" t="s">
        <v>134</v>
      </c>
    </row>
    <row r="202" spans="1:65" s="2" customFormat="1" ht="16.5" customHeight="1">
      <c r="A202" s="36"/>
      <c r="B202" s="37"/>
      <c r="C202" s="176" t="s">
        <v>274</v>
      </c>
      <c r="D202" s="176" t="s">
        <v>136</v>
      </c>
      <c r="E202" s="177" t="s">
        <v>1169</v>
      </c>
      <c r="F202" s="178" t="s">
        <v>1170</v>
      </c>
      <c r="G202" s="179" t="s">
        <v>219</v>
      </c>
      <c r="H202" s="180">
        <v>16</v>
      </c>
      <c r="I202" s="181"/>
      <c r="J202" s="182">
        <f>ROUND(I202*H202,2)</f>
        <v>0</v>
      </c>
      <c r="K202" s="178" t="s">
        <v>197</v>
      </c>
      <c r="L202" s="41"/>
      <c r="M202" s="183" t="s">
        <v>19</v>
      </c>
      <c r="N202" s="184" t="s">
        <v>46</v>
      </c>
      <c r="O202" s="66"/>
      <c r="P202" s="185">
        <f>O202*H202</f>
        <v>0</v>
      </c>
      <c r="Q202" s="185">
        <v>8.9359999999999995E-2</v>
      </c>
      <c r="R202" s="185">
        <f>Q202*H202</f>
        <v>1.4297599999999999</v>
      </c>
      <c r="S202" s="185">
        <v>0</v>
      </c>
      <c r="T202" s="18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7" t="s">
        <v>141</v>
      </c>
      <c r="AT202" s="187" t="s">
        <v>136</v>
      </c>
      <c r="AU202" s="187" t="s">
        <v>85</v>
      </c>
      <c r="AY202" s="19" t="s">
        <v>134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9" t="s">
        <v>83</v>
      </c>
      <c r="BK202" s="188">
        <f>ROUND(I202*H202,2)</f>
        <v>0</v>
      </c>
      <c r="BL202" s="19" t="s">
        <v>141</v>
      </c>
      <c r="BM202" s="187" t="s">
        <v>1171</v>
      </c>
    </row>
    <row r="203" spans="1:65" s="2" customFormat="1">
      <c r="A203" s="36"/>
      <c r="B203" s="37"/>
      <c r="C203" s="38"/>
      <c r="D203" s="189" t="s">
        <v>143</v>
      </c>
      <c r="E203" s="38"/>
      <c r="F203" s="190" t="s">
        <v>1172</v>
      </c>
      <c r="G203" s="38"/>
      <c r="H203" s="38"/>
      <c r="I203" s="191"/>
      <c r="J203" s="38"/>
      <c r="K203" s="38"/>
      <c r="L203" s="41"/>
      <c r="M203" s="192"/>
      <c r="N203" s="193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143</v>
      </c>
      <c r="AU203" s="19" t="s">
        <v>85</v>
      </c>
    </row>
    <row r="204" spans="1:65" s="14" customFormat="1">
      <c r="B204" s="207"/>
      <c r="C204" s="208"/>
      <c r="D204" s="189" t="s">
        <v>147</v>
      </c>
      <c r="E204" s="209" t="s">
        <v>19</v>
      </c>
      <c r="F204" s="210" t="s">
        <v>1173</v>
      </c>
      <c r="G204" s="208"/>
      <c r="H204" s="209" t="s">
        <v>19</v>
      </c>
      <c r="I204" s="211"/>
      <c r="J204" s="208"/>
      <c r="K204" s="208"/>
      <c r="L204" s="212"/>
      <c r="M204" s="213"/>
      <c r="N204" s="214"/>
      <c r="O204" s="214"/>
      <c r="P204" s="214"/>
      <c r="Q204" s="214"/>
      <c r="R204" s="214"/>
      <c r="S204" s="214"/>
      <c r="T204" s="215"/>
      <c r="AT204" s="216" t="s">
        <v>147</v>
      </c>
      <c r="AU204" s="216" t="s">
        <v>85</v>
      </c>
      <c r="AV204" s="14" t="s">
        <v>83</v>
      </c>
      <c r="AW204" s="14" t="s">
        <v>34</v>
      </c>
      <c r="AX204" s="14" t="s">
        <v>75</v>
      </c>
      <c r="AY204" s="216" t="s">
        <v>134</v>
      </c>
    </row>
    <row r="205" spans="1:65" s="13" customFormat="1">
      <c r="B205" s="196"/>
      <c r="C205" s="197"/>
      <c r="D205" s="189" t="s">
        <v>147</v>
      </c>
      <c r="E205" s="198" t="s">
        <v>19</v>
      </c>
      <c r="F205" s="199" t="s">
        <v>1174</v>
      </c>
      <c r="G205" s="197"/>
      <c r="H205" s="200">
        <v>16</v>
      </c>
      <c r="I205" s="201"/>
      <c r="J205" s="197"/>
      <c r="K205" s="197"/>
      <c r="L205" s="202"/>
      <c r="M205" s="203"/>
      <c r="N205" s="204"/>
      <c r="O205" s="204"/>
      <c r="P205" s="204"/>
      <c r="Q205" s="204"/>
      <c r="R205" s="204"/>
      <c r="S205" s="204"/>
      <c r="T205" s="205"/>
      <c r="AT205" s="206" t="s">
        <v>147</v>
      </c>
      <c r="AU205" s="206" t="s">
        <v>85</v>
      </c>
      <c r="AV205" s="13" t="s">
        <v>85</v>
      </c>
      <c r="AW205" s="13" t="s">
        <v>34</v>
      </c>
      <c r="AX205" s="13" t="s">
        <v>83</v>
      </c>
      <c r="AY205" s="206" t="s">
        <v>134</v>
      </c>
    </row>
    <row r="206" spans="1:65" s="2" customFormat="1" ht="16.5" customHeight="1">
      <c r="A206" s="36"/>
      <c r="B206" s="37"/>
      <c r="C206" s="176" t="s">
        <v>7</v>
      </c>
      <c r="D206" s="176" t="s">
        <v>136</v>
      </c>
      <c r="E206" s="177" t="s">
        <v>1175</v>
      </c>
      <c r="F206" s="178" t="s">
        <v>1176</v>
      </c>
      <c r="G206" s="179" t="s">
        <v>219</v>
      </c>
      <c r="H206" s="180">
        <v>32</v>
      </c>
      <c r="I206" s="181"/>
      <c r="J206" s="182">
        <f>ROUND(I206*H206,2)</f>
        <v>0</v>
      </c>
      <c r="K206" s="178" t="s">
        <v>197</v>
      </c>
      <c r="L206" s="41"/>
      <c r="M206" s="183" t="s">
        <v>19</v>
      </c>
      <c r="N206" s="184" t="s">
        <v>46</v>
      </c>
      <c r="O206" s="66"/>
      <c r="P206" s="185">
        <f>O206*H206</f>
        <v>0</v>
      </c>
      <c r="Q206" s="185">
        <v>6.7019999999999996E-2</v>
      </c>
      <c r="R206" s="185">
        <f>Q206*H206</f>
        <v>2.1446399999999999</v>
      </c>
      <c r="S206" s="185">
        <v>0</v>
      </c>
      <c r="T206" s="18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7" t="s">
        <v>141</v>
      </c>
      <c r="AT206" s="187" t="s">
        <v>136</v>
      </c>
      <c r="AU206" s="187" t="s">
        <v>85</v>
      </c>
      <c r="AY206" s="19" t="s">
        <v>134</v>
      </c>
      <c r="BE206" s="188">
        <f>IF(N206="základní",J206,0)</f>
        <v>0</v>
      </c>
      <c r="BF206" s="188">
        <f>IF(N206="snížená",J206,0)</f>
        <v>0</v>
      </c>
      <c r="BG206" s="188">
        <f>IF(N206="zákl. přenesená",J206,0)</f>
        <v>0</v>
      </c>
      <c r="BH206" s="188">
        <f>IF(N206="sníž. přenesená",J206,0)</f>
        <v>0</v>
      </c>
      <c r="BI206" s="188">
        <f>IF(N206="nulová",J206,0)</f>
        <v>0</v>
      </c>
      <c r="BJ206" s="19" t="s">
        <v>83</v>
      </c>
      <c r="BK206" s="188">
        <f>ROUND(I206*H206,2)</f>
        <v>0</v>
      </c>
      <c r="BL206" s="19" t="s">
        <v>141</v>
      </c>
      <c r="BM206" s="187" t="s">
        <v>1177</v>
      </c>
    </row>
    <row r="207" spans="1:65" s="2" customFormat="1">
      <c r="A207" s="36"/>
      <c r="B207" s="37"/>
      <c r="C207" s="38"/>
      <c r="D207" s="189" t="s">
        <v>143</v>
      </c>
      <c r="E207" s="38"/>
      <c r="F207" s="190" t="s">
        <v>1178</v>
      </c>
      <c r="G207" s="38"/>
      <c r="H207" s="38"/>
      <c r="I207" s="191"/>
      <c r="J207" s="38"/>
      <c r="K207" s="38"/>
      <c r="L207" s="41"/>
      <c r="M207" s="192"/>
      <c r="N207" s="193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143</v>
      </c>
      <c r="AU207" s="19" t="s">
        <v>85</v>
      </c>
    </row>
    <row r="208" spans="1:65" s="14" customFormat="1">
      <c r="B208" s="207"/>
      <c r="C208" s="208"/>
      <c r="D208" s="189" t="s">
        <v>147</v>
      </c>
      <c r="E208" s="209" t="s">
        <v>19</v>
      </c>
      <c r="F208" s="210" t="s">
        <v>1167</v>
      </c>
      <c r="G208" s="208"/>
      <c r="H208" s="209" t="s">
        <v>19</v>
      </c>
      <c r="I208" s="211"/>
      <c r="J208" s="208"/>
      <c r="K208" s="208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147</v>
      </c>
      <c r="AU208" s="216" t="s">
        <v>85</v>
      </c>
      <c r="AV208" s="14" t="s">
        <v>83</v>
      </c>
      <c r="AW208" s="14" t="s">
        <v>34</v>
      </c>
      <c r="AX208" s="14" t="s">
        <v>75</v>
      </c>
      <c r="AY208" s="216" t="s">
        <v>134</v>
      </c>
    </row>
    <row r="209" spans="1:65" s="13" customFormat="1">
      <c r="B209" s="196"/>
      <c r="C209" s="197"/>
      <c r="D209" s="189" t="s">
        <v>147</v>
      </c>
      <c r="E209" s="198" t="s">
        <v>19</v>
      </c>
      <c r="F209" s="199" t="s">
        <v>1179</v>
      </c>
      <c r="G209" s="197"/>
      <c r="H209" s="200">
        <v>32</v>
      </c>
      <c r="I209" s="201"/>
      <c r="J209" s="197"/>
      <c r="K209" s="197"/>
      <c r="L209" s="202"/>
      <c r="M209" s="203"/>
      <c r="N209" s="204"/>
      <c r="O209" s="204"/>
      <c r="P209" s="204"/>
      <c r="Q209" s="204"/>
      <c r="R209" s="204"/>
      <c r="S209" s="204"/>
      <c r="T209" s="205"/>
      <c r="AT209" s="206" t="s">
        <v>147</v>
      </c>
      <c r="AU209" s="206" t="s">
        <v>85</v>
      </c>
      <c r="AV209" s="13" t="s">
        <v>85</v>
      </c>
      <c r="AW209" s="13" t="s">
        <v>34</v>
      </c>
      <c r="AX209" s="13" t="s">
        <v>83</v>
      </c>
      <c r="AY209" s="206" t="s">
        <v>134</v>
      </c>
    </row>
    <row r="210" spans="1:65" s="2" customFormat="1" ht="16.5" customHeight="1">
      <c r="A210" s="36"/>
      <c r="B210" s="37"/>
      <c r="C210" s="231" t="s">
        <v>285</v>
      </c>
      <c r="D210" s="231" t="s">
        <v>437</v>
      </c>
      <c r="E210" s="232" t="s">
        <v>1180</v>
      </c>
      <c r="F210" s="233" t="s">
        <v>1181</v>
      </c>
      <c r="G210" s="234" t="s">
        <v>157</v>
      </c>
      <c r="H210" s="235">
        <v>2.948</v>
      </c>
      <c r="I210" s="236"/>
      <c r="J210" s="237">
        <f>ROUND(I210*H210,2)</f>
        <v>0</v>
      </c>
      <c r="K210" s="233" t="s">
        <v>197</v>
      </c>
      <c r="L210" s="238"/>
      <c r="M210" s="239" t="s">
        <v>19</v>
      </c>
      <c r="N210" s="240" t="s">
        <v>46</v>
      </c>
      <c r="O210" s="66"/>
      <c r="P210" s="185">
        <f>O210*H210</f>
        <v>0</v>
      </c>
      <c r="Q210" s="185">
        <v>0.75</v>
      </c>
      <c r="R210" s="185">
        <f>Q210*H210</f>
        <v>2.2109999999999999</v>
      </c>
      <c r="S210" s="185">
        <v>0</v>
      </c>
      <c r="T210" s="18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7" t="s">
        <v>193</v>
      </c>
      <c r="AT210" s="187" t="s">
        <v>437</v>
      </c>
      <c r="AU210" s="187" t="s">
        <v>85</v>
      </c>
      <c r="AY210" s="19" t="s">
        <v>134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9" t="s">
        <v>83</v>
      </c>
      <c r="BK210" s="188">
        <f>ROUND(I210*H210,2)</f>
        <v>0</v>
      </c>
      <c r="BL210" s="19" t="s">
        <v>141</v>
      </c>
      <c r="BM210" s="187" t="s">
        <v>1182</v>
      </c>
    </row>
    <row r="211" spans="1:65" s="2" customFormat="1">
      <c r="A211" s="36"/>
      <c r="B211" s="37"/>
      <c r="C211" s="38"/>
      <c r="D211" s="189" t="s">
        <v>143</v>
      </c>
      <c r="E211" s="38"/>
      <c r="F211" s="190" t="s">
        <v>1181</v>
      </c>
      <c r="G211" s="38"/>
      <c r="H211" s="38"/>
      <c r="I211" s="191"/>
      <c r="J211" s="38"/>
      <c r="K211" s="38"/>
      <c r="L211" s="41"/>
      <c r="M211" s="192"/>
      <c r="N211" s="193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143</v>
      </c>
      <c r="AU211" s="19" t="s">
        <v>85</v>
      </c>
    </row>
    <row r="212" spans="1:65" s="13" customFormat="1">
      <c r="B212" s="196"/>
      <c r="C212" s="197"/>
      <c r="D212" s="189" t="s">
        <v>147</v>
      </c>
      <c r="E212" s="198" t="s">
        <v>19</v>
      </c>
      <c r="F212" s="199" t="s">
        <v>1183</v>
      </c>
      <c r="G212" s="197"/>
      <c r="H212" s="200">
        <v>2.68</v>
      </c>
      <c r="I212" s="201"/>
      <c r="J212" s="197"/>
      <c r="K212" s="197"/>
      <c r="L212" s="202"/>
      <c r="M212" s="203"/>
      <c r="N212" s="204"/>
      <c r="O212" s="204"/>
      <c r="P212" s="204"/>
      <c r="Q212" s="204"/>
      <c r="R212" s="204"/>
      <c r="S212" s="204"/>
      <c r="T212" s="205"/>
      <c r="AT212" s="206" t="s">
        <v>147</v>
      </c>
      <c r="AU212" s="206" t="s">
        <v>85</v>
      </c>
      <c r="AV212" s="13" t="s">
        <v>85</v>
      </c>
      <c r="AW212" s="13" t="s">
        <v>34</v>
      </c>
      <c r="AX212" s="13" t="s">
        <v>83</v>
      </c>
      <c r="AY212" s="206" t="s">
        <v>134</v>
      </c>
    </row>
    <row r="213" spans="1:65" s="13" customFormat="1">
      <c r="B213" s="196"/>
      <c r="C213" s="197"/>
      <c r="D213" s="189" t="s">
        <v>147</v>
      </c>
      <c r="E213" s="197"/>
      <c r="F213" s="199" t="s">
        <v>1184</v>
      </c>
      <c r="G213" s="197"/>
      <c r="H213" s="200">
        <v>2.948</v>
      </c>
      <c r="I213" s="201"/>
      <c r="J213" s="197"/>
      <c r="K213" s="197"/>
      <c r="L213" s="202"/>
      <c r="M213" s="203"/>
      <c r="N213" s="204"/>
      <c r="O213" s="204"/>
      <c r="P213" s="204"/>
      <c r="Q213" s="204"/>
      <c r="R213" s="204"/>
      <c r="S213" s="204"/>
      <c r="T213" s="205"/>
      <c r="AT213" s="206" t="s">
        <v>147</v>
      </c>
      <c r="AU213" s="206" t="s">
        <v>85</v>
      </c>
      <c r="AV213" s="13" t="s">
        <v>85</v>
      </c>
      <c r="AW213" s="13" t="s">
        <v>4</v>
      </c>
      <c r="AX213" s="13" t="s">
        <v>83</v>
      </c>
      <c r="AY213" s="206" t="s">
        <v>134</v>
      </c>
    </row>
    <row r="214" spans="1:65" s="12" customFormat="1" ht="22.9" customHeight="1">
      <c r="B214" s="160"/>
      <c r="C214" s="161"/>
      <c r="D214" s="162" t="s">
        <v>74</v>
      </c>
      <c r="E214" s="174" t="s">
        <v>174</v>
      </c>
      <c r="F214" s="174" t="s">
        <v>1185</v>
      </c>
      <c r="G214" s="161"/>
      <c r="H214" s="161"/>
      <c r="I214" s="164"/>
      <c r="J214" s="175">
        <f>BK214</f>
        <v>0</v>
      </c>
      <c r="K214" s="161"/>
      <c r="L214" s="166"/>
      <c r="M214" s="167"/>
      <c r="N214" s="168"/>
      <c r="O214" s="168"/>
      <c r="P214" s="169">
        <f>SUM(P215:P258)</f>
        <v>0</v>
      </c>
      <c r="Q214" s="168"/>
      <c r="R214" s="169">
        <f>SUM(R215:R258)</f>
        <v>45.341889999999999</v>
      </c>
      <c r="S214" s="168"/>
      <c r="T214" s="170">
        <f>SUM(T215:T258)</f>
        <v>0</v>
      </c>
      <c r="AR214" s="171" t="s">
        <v>83</v>
      </c>
      <c r="AT214" s="172" t="s">
        <v>74</v>
      </c>
      <c r="AU214" s="172" t="s">
        <v>83</v>
      </c>
      <c r="AY214" s="171" t="s">
        <v>134</v>
      </c>
      <c r="BK214" s="173">
        <f>SUM(BK215:BK258)</f>
        <v>0</v>
      </c>
    </row>
    <row r="215" spans="1:65" s="2" customFormat="1" ht="16.5" customHeight="1">
      <c r="A215" s="36"/>
      <c r="B215" s="37"/>
      <c r="C215" s="176" t="s">
        <v>292</v>
      </c>
      <c r="D215" s="176" t="s">
        <v>136</v>
      </c>
      <c r="E215" s="177" t="s">
        <v>1186</v>
      </c>
      <c r="F215" s="178" t="s">
        <v>1187</v>
      </c>
      <c r="G215" s="179" t="s">
        <v>139</v>
      </c>
      <c r="H215" s="180">
        <v>249.5</v>
      </c>
      <c r="I215" s="181"/>
      <c r="J215" s="182">
        <f>ROUND(I215*H215,2)</f>
        <v>0</v>
      </c>
      <c r="K215" s="178" t="s">
        <v>140</v>
      </c>
      <c r="L215" s="41"/>
      <c r="M215" s="183" t="s">
        <v>19</v>
      </c>
      <c r="N215" s="184" t="s">
        <v>46</v>
      </c>
      <c r="O215" s="66"/>
      <c r="P215" s="185">
        <f>O215*H215</f>
        <v>0</v>
      </c>
      <c r="Q215" s="185">
        <v>0</v>
      </c>
      <c r="R215" s="185">
        <f>Q215*H215</f>
        <v>0</v>
      </c>
      <c r="S215" s="185">
        <v>0</v>
      </c>
      <c r="T215" s="18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7" t="s">
        <v>141</v>
      </c>
      <c r="AT215" s="187" t="s">
        <v>136</v>
      </c>
      <c r="AU215" s="187" t="s">
        <v>85</v>
      </c>
      <c r="AY215" s="19" t="s">
        <v>134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19" t="s">
        <v>83</v>
      </c>
      <c r="BK215" s="188">
        <f>ROUND(I215*H215,2)</f>
        <v>0</v>
      </c>
      <c r="BL215" s="19" t="s">
        <v>141</v>
      </c>
      <c r="BM215" s="187" t="s">
        <v>1188</v>
      </c>
    </row>
    <row r="216" spans="1:65" s="2" customFormat="1" ht="19.5">
      <c r="A216" s="36"/>
      <c r="B216" s="37"/>
      <c r="C216" s="38"/>
      <c r="D216" s="189" t="s">
        <v>143</v>
      </c>
      <c r="E216" s="38"/>
      <c r="F216" s="190" t="s">
        <v>1189</v>
      </c>
      <c r="G216" s="38"/>
      <c r="H216" s="38"/>
      <c r="I216" s="191"/>
      <c r="J216" s="38"/>
      <c r="K216" s="38"/>
      <c r="L216" s="41"/>
      <c r="M216" s="192"/>
      <c r="N216" s="193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143</v>
      </c>
      <c r="AU216" s="19" t="s">
        <v>85</v>
      </c>
    </row>
    <row r="217" spans="1:65" s="2" customFormat="1">
      <c r="A217" s="36"/>
      <c r="B217" s="37"/>
      <c r="C217" s="38"/>
      <c r="D217" s="194" t="s">
        <v>145</v>
      </c>
      <c r="E217" s="38"/>
      <c r="F217" s="195" t="s">
        <v>1190</v>
      </c>
      <c r="G217" s="38"/>
      <c r="H217" s="38"/>
      <c r="I217" s="191"/>
      <c r="J217" s="38"/>
      <c r="K217" s="38"/>
      <c r="L217" s="41"/>
      <c r="M217" s="192"/>
      <c r="N217" s="193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145</v>
      </c>
      <c r="AU217" s="19" t="s">
        <v>85</v>
      </c>
    </row>
    <row r="218" spans="1:65" s="14" customFormat="1">
      <c r="B218" s="207"/>
      <c r="C218" s="208"/>
      <c r="D218" s="189" t="s">
        <v>147</v>
      </c>
      <c r="E218" s="209" t="s">
        <v>19</v>
      </c>
      <c r="F218" s="210" t="s">
        <v>1091</v>
      </c>
      <c r="G218" s="208"/>
      <c r="H218" s="209" t="s">
        <v>19</v>
      </c>
      <c r="I218" s="211"/>
      <c r="J218" s="208"/>
      <c r="K218" s="208"/>
      <c r="L218" s="212"/>
      <c r="M218" s="213"/>
      <c r="N218" s="214"/>
      <c r="O218" s="214"/>
      <c r="P218" s="214"/>
      <c r="Q218" s="214"/>
      <c r="R218" s="214"/>
      <c r="S218" s="214"/>
      <c r="T218" s="215"/>
      <c r="AT218" s="216" t="s">
        <v>147</v>
      </c>
      <c r="AU218" s="216" t="s">
        <v>85</v>
      </c>
      <c r="AV218" s="14" t="s">
        <v>83</v>
      </c>
      <c r="AW218" s="14" t="s">
        <v>34</v>
      </c>
      <c r="AX218" s="14" t="s">
        <v>75</v>
      </c>
      <c r="AY218" s="216" t="s">
        <v>134</v>
      </c>
    </row>
    <row r="219" spans="1:65" s="13" customFormat="1">
      <c r="B219" s="196"/>
      <c r="C219" s="197"/>
      <c r="D219" s="189" t="s">
        <v>147</v>
      </c>
      <c r="E219" s="198" t="s">
        <v>19</v>
      </c>
      <c r="F219" s="199" t="s">
        <v>1191</v>
      </c>
      <c r="G219" s="197"/>
      <c r="H219" s="200">
        <v>249.5</v>
      </c>
      <c r="I219" s="201"/>
      <c r="J219" s="197"/>
      <c r="K219" s="197"/>
      <c r="L219" s="202"/>
      <c r="M219" s="203"/>
      <c r="N219" s="204"/>
      <c r="O219" s="204"/>
      <c r="P219" s="204"/>
      <c r="Q219" s="204"/>
      <c r="R219" s="204"/>
      <c r="S219" s="204"/>
      <c r="T219" s="205"/>
      <c r="AT219" s="206" t="s">
        <v>147</v>
      </c>
      <c r="AU219" s="206" t="s">
        <v>85</v>
      </c>
      <c r="AV219" s="13" t="s">
        <v>85</v>
      </c>
      <c r="AW219" s="13" t="s">
        <v>34</v>
      </c>
      <c r="AX219" s="13" t="s">
        <v>83</v>
      </c>
      <c r="AY219" s="206" t="s">
        <v>134</v>
      </c>
    </row>
    <row r="220" spans="1:65" s="2" customFormat="1" ht="16.5" customHeight="1">
      <c r="A220" s="36"/>
      <c r="B220" s="37"/>
      <c r="C220" s="231" t="s">
        <v>298</v>
      </c>
      <c r="D220" s="231" t="s">
        <v>437</v>
      </c>
      <c r="E220" s="232" t="s">
        <v>1192</v>
      </c>
      <c r="F220" s="233" t="s">
        <v>1193</v>
      </c>
      <c r="G220" s="234" t="s">
        <v>196</v>
      </c>
      <c r="H220" s="235">
        <v>22.454999999999998</v>
      </c>
      <c r="I220" s="236"/>
      <c r="J220" s="237">
        <f>ROUND(I220*H220,2)</f>
        <v>0</v>
      </c>
      <c r="K220" s="233" t="s">
        <v>140</v>
      </c>
      <c r="L220" s="238"/>
      <c r="M220" s="239" t="s">
        <v>19</v>
      </c>
      <c r="N220" s="240" t="s">
        <v>46</v>
      </c>
      <c r="O220" s="66"/>
      <c r="P220" s="185">
        <f>O220*H220</f>
        <v>0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7" t="s">
        <v>193</v>
      </c>
      <c r="AT220" s="187" t="s">
        <v>437</v>
      </c>
      <c r="AU220" s="187" t="s">
        <v>85</v>
      </c>
      <c r="AY220" s="19" t="s">
        <v>134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9" t="s">
        <v>83</v>
      </c>
      <c r="BK220" s="188">
        <f>ROUND(I220*H220,2)</f>
        <v>0</v>
      </c>
      <c r="BL220" s="19" t="s">
        <v>141</v>
      </c>
      <c r="BM220" s="187" t="s">
        <v>1194</v>
      </c>
    </row>
    <row r="221" spans="1:65" s="2" customFormat="1">
      <c r="A221" s="36"/>
      <c r="B221" s="37"/>
      <c r="C221" s="38"/>
      <c r="D221" s="189" t="s">
        <v>143</v>
      </c>
      <c r="E221" s="38"/>
      <c r="F221" s="190" t="s">
        <v>1193</v>
      </c>
      <c r="G221" s="38"/>
      <c r="H221" s="38"/>
      <c r="I221" s="191"/>
      <c r="J221" s="38"/>
      <c r="K221" s="38"/>
      <c r="L221" s="41"/>
      <c r="M221" s="192"/>
      <c r="N221" s="193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143</v>
      </c>
      <c r="AU221" s="19" t="s">
        <v>85</v>
      </c>
    </row>
    <row r="222" spans="1:65" s="13" customFormat="1">
      <c r="B222" s="196"/>
      <c r="C222" s="197"/>
      <c r="D222" s="189" t="s">
        <v>147</v>
      </c>
      <c r="E222" s="197"/>
      <c r="F222" s="199" t="s">
        <v>1195</v>
      </c>
      <c r="G222" s="197"/>
      <c r="H222" s="200">
        <v>22.454999999999998</v>
      </c>
      <c r="I222" s="201"/>
      <c r="J222" s="197"/>
      <c r="K222" s="197"/>
      <c r="L222" s="202"/>
      <c r="M222" s="203"/>
      <c r="N222" s="204"/>
      <c r="O222" s="204"/>
      <c r="P222" s="204"/>
      <c r="Q222" s="204"/>
      <c r="R222" s="204"/>
      <c r="S222" s="204"/>
      <c r="T222" s="205"/>
      <c r="AT222" s="206" t="s">
        <v>147</v>
      </c>
      <c r="AU222" s="206" t="s">
        <v>85</v>
      </c>
      <c r="AV222" s="13" t="s">
        <v>85</v>
      </c>
      <c r="AW222" s="13" t="s">
        <v>4</v>
      </c>
      <c r="AX222" s="13" t="s">
        <v>83</v>
      </c>
      <c r="AY222" s="206" t="s">
        <v>134</v>
      </c>
    </row>
    <row r="223" spans="1:65" s="2" customFormat="1" ht="16.5" customHeight="1">
      <c r="A223" s="36"/>
      <c r="B223" s="37"/>
      <c r="C223" s="176" t="s">
        <v>464</v>
      </c>
      <c r="D223" s="176" t="s">
        <v>136</v>
      </c>
      <c r="E223" s="177" t="s">
        <v>1196</v>
      </c>
      <c r="F223" s="178" t="s">
        <v>1197</v>
      </c>
      <c r="G223" s="179" t="s">
        <v>139</v>
      </c>
      <c r="H223" s="180">
        <v>13.1</v>
      </c>
      <c r="I223" s="181"/>
      <c r="J223" s="182">
        <f>ROUND(I223*H223,2)</f>
        <v>0</v>
      </c>
      <c r="K223" s="178" t="s">
        <v>140</v>
      </c>
      <c r="L223" s="41"/>
      <c r="M223" s="183" t="s">
        <v>19</v>
      </c>
      <c r="N223" s="184" t="s">
        <v>46</v>
      </c>
      <c r="O223" s="66"/>
      <c r="P223" s="185">
        <f>O223*H223</f>
        <v>0</v>
      </c>
      <c r="Q223" s="185">
        <v>0</v>
      </c>
      <c r="R223" s="185">
        <f>Q223*H223</f>
        <v>0</v>
      </c>
      <c r="S223" s="185">
        <v>0</v>
      </c>
      <c r="T223" s="18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7" t="s">
        <v>141</v>
      </c>
      <c r="AT223" s="187" t="s">
        <v>136</v>
      </c>
      <c r="AU223" s="187" t="s">
        <v>85</v>
      </c>
      <c r="AY223" s="19" t="s">
        <v>134</v>
      </c>
      <c r="BE223" s="188">
        <f>IF(N223="základní",J223,0)</f>
        <v>0</v>
      </c>
      <c r="BF223" s="188">
        <f>IF(N223="snížená",J223,0)</f>
        <v>0</v>
      </c>
      <c r="BG223" s="188">
        <f>IF(N223="zákl. přenesená",J223,0)</f>
        <v>0</v>
      </c>
      <c r="BH223" s="188">
        <f>IF(N223="sníž. přenesená",J223,0)</f>
        <v>0</v>
      </c>
      <c r="BI223" s="188">
        <f>IF(N223="nulová",J223,0)</f>
        <v>0</v>
      </c>
      <c r="BJ223" s="19" t="s">
        <v>83</v>
      </c>
      <c r="BK223" s="188">
        <f>ROUND(I223*H223,2)</f>
        <v>0</v>
      </c>
      <c r="BL223" s="19" t="s">
        <v>141</v>
      </c>
      <c r="BM223" s="187" t="s">
        <v>1198</v>
      </c>
    </row>
    <row r="224" spans="1:65" s="2" customFormat="1">
      <c r="A224" s="36"/>
      <c r="B224" s="37"/>
      <c r="C224" s="38"/>
      <c r="D224" s="189" t="s">
        <v>143</v>
      </c>
      <c r="E224" s="38"/>
      <c r="F224" s="190" t="s">
        <v>1199</v>
      </c>
      <c r="G224" s="38"/>
      <c r="H224" s="38"/>
      <c r="I224" s="191"/>
      <c r="J224" s="38"/>
      <c r="K224" s="38"/>
      <c r="L224" s="41"/>
      <c r="M224" s="192"/>
      <c r="N224" s="193"/>
      <c r="O224" s="66"/>
      <c r="P224" s="66"/>
      <c r="Q224" s="66"/>
      <c r="R224" s="66"/>
      <c r="S224" s="66"/>
      <c r="T224" s="67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9" t="s">
        <v>143</v>
      </c>
      <c r="AU224" s="19" t="s">
        <v>85</v>
      </c>
    </row>
    <row r="225" spans="1:65" s="2" customFormat="1">
      <c r="A225" s="36"/>
      <c r="B225" s="37"/>
      <c r="C225" s="38"/>
      <c r="D225" s="194" t="s">
        <v>145</v>
      </c>
      <c r="E225" s="38"/>
      <c r="F225" s="195" t="s">
        <v>1200</v>
      </c>
      <c r="G225" s="38"/>
      <c r="H225" s="38"/>
      <c r="I225" s="191"/>
      <c r="J225" s="38"/>
      <c r="K225" s="38"/>
      <c r="L225" s="41"/>
      <c r="M225" s="192"/>
      <c r="N225" s="193"/>
      <c r="O225" s="66"/>
      <c r="P225" s="66"/>
      <c r="Q225" s="66"/>
      <c r="R225" s="66"/>
      <c r="S225" s="66"/>
      <c r="T225" s="67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T225" s="19" t="s">
        <v>145</v>
      </c>
      <c r="AU225" s="19" t="s">
        <v>85</v>
      </c>
    </row>
    <row r="226" spans="1:65" s="13" customFormat="1">
      <c r="B226" s="196"/>
      <c r="C226" s="197"/>
      <c r="D226" s="189" t="s">
        <v>147</v>
      </c>
      <c r="E226" s="198" t="s">
        <v>19</v>
      </c>
      <c r="F226" s="199" t="s">
        <v>1092</v>
      </c>
      <c r="G226" s="197"/>
      <c r="H226" s="200">
        <v>13.1</v>
      </c>
      <c r="I226" s="201"/>
      <c r="J226" s="197"/>
      <c r="K226" s="197"/>
      <c r="L226" s="202"/>
      <c r="M226" s="203"/>
      <c r="N226" s="204"/>
      <c r="O226" s="204"/>
      <c r="P226" s="204"/>
      <c r="Q226" s="204"/>
      <c r="R226" s="204"/>
      <c r="S226" s="204"/>
      <c r="T226" s="205"/>
      <c r="AT226" s="206" t="s">
        <v>147</v>
      </c>
      <c r="AU226" s="206" t="s">
        <v>85</v>
      </c>
      <c r="AV226" s="13" t="s">
        <v>85</v>
      </c>
      <c r="AW226" s="13" t="s">
        <v>34</v>
      </c>
      <c r="AX226" s="13" t="s">
        <v>83</v>
      </c>
      <c r="AY226" s="206" t="s">
        <v>134</v>
      </c>
    </row>
    <row r="227" spans="1:65" s="2" customFormat="1" ht="16.5" customHeight="1">
      <c r="A227" s="36"/>
      <c r="B227" s="37"/>
      <c r="C227" s="176" t="s">
        <v>472</v>
      </c>
      <c r="D227" s="176" t="s">
        <v>136</v>
      </c>
      <c r="E227" s="177" t="s">
        <v>1201</v>
      </c>
      <c r="F227" s="178" t="s">
        <v>1202</v>
      </c>
      <c r="G227" s="179" t="s">
        <v>139</v>
      </c>
      <c r="H227" s="180">
        <v>28.9</v>
      </c>
      <c r="I227" s="181"/>
      <c r="J227" s="182">
        <f>ROUND(I227*H227,2)</f>
        <v>0</v>
      </c>
      <c r="K227" s="178" t="s">
        <v>140</v>
      </c>
      <c r="L227" s="41"/>
      <c r="M227" s="183" t="s">
        <v>19</v>
      </c>
      <c r="N227" s="184" t="s">
        <v>46</v>
      </c>
      <c r="O227" s="66"/>
      <c r="P227" s="185">
        <f>O227*H227</f>
        <v>0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7" t="s">
        <v>141</v>
      </c>
      <c r="AT227" s="187" t="s">
        <v>136</v>
      </c>
      <c r="AU227" s="187" t="s">
        <v>85</v>
      </c>
      <c r="AY227" s="19" t="s">
        <v>134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19" t="s">
        <v>83</v>
      </c>
      <c r="BK227" s="188">
        <f>ROUND(I227*H227,2)</f>
        <v>0</v>
      </c>
      <c r="BL227" s="19" t="s">
        <v>141</v>
      </c>
      <c r="BM227" s="187" t="s">
        <v>1203</v>
      </c>
    </row>
    <row r="228" spans="1:65" s="2" customFormat="1">
      <c r="A228" s="36"/>
      <c r="B228" s="37"/>
      <c r="C228" s="38"/>
      <c r="D228" s="189" t="s">
        <v>143</v>
      </c>
      <c r="E228" s="38"/>
      <c r="F228" s="190" t="s">
        <v>1204</v>
      </c>
      <c r="G228" s="38"/>
      <c r="H228" s="38"/>
      <c r="I228" s="191"/>
      <c r="J228" s="38"/>
      <c r="K228" s="38"/>
      <c r="L228" s="41"/>
      <c r="M228" s="192"/>
      <c r="N228" s="193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143</v>
      </c>
      <c r="AU228" s="19" t="s">
        <v>85</v>
      </c>
    </row>
    <row r="229" spans="1:65" s="2" customFormat="1">
      <c r="A229" s="36"/>
      <c r="B229" s="37"/>
      <c r="C229" s="38"/>
      <c r="D229" s="194" t="s">
        <v>145</v>
      </c>
      <c r="E229" s="38"/>
      <c r="F229" s="195" t="s">
        <v>1205</v>
      </c>
      <c r="G229" s="38"/>
      <c r="H229" s="38"/>
      <c r="I229" s="191"/>
      <c r="J229" s="38"/>
      <c r="K229" s="38"/>
      <c r="L229" s="41"/>
      <c r="M229" s="192"/>
      <c r="N229" s="193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145</v>
      </c>
      <c r="AU229" s="19" t="s">
        <v>85</v>
      </c>
    </row>
    <row r="230" spans="1:65" s="14" customFormat="1">
      <c r="B230" s="207"/>
      <c r="C230" s="208"/>
      <c r="D230" s="189" t="s">
        <v>147</v>
      </c>
      <c r="E230" s="209" t="s">
        <v>19</v>
      </c>
      <c r="F230" s="210" t="s">
        <v>1091</v>
      </c>
      <c r="G230" s="208"/>
      <c r="H230" s="209" t="s">
        <v>19</v>
      </c>
      <c r="I230" s="211"/>
      <c r="J230" s="208"/>
      <c r="K230" s="208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147</v>
      </c>
      <c r="AU230" s="216" t="s">
        <v>85</v>
      </c>
      <c r="AV230" s="14" t="s">
        <v>83</v>
      </c>
      <c r="AW230" s="14" t="s">
        <v>34</v>
      </c>
      <c r="AX230" s="14" t="s">
        <v>75</v>
      </c>
      <c r="AY230" s="216" t="s">
        <v>134</v>
      </c>
    </row>
    <row r="231" spans="1:65" s="13" customFormat="1">
      <c r="B231" s="196"/>
      <c r="C231" s="197"/>
      <c r="D231" s="189" t="s">
        <v>147</v>
      </c>
      <c r="E231" s="198" t="s">
        <v>19</v>
      </c>
      <c r="F231" s="199" t="s">
        <v>1206</v>
      </c>
      <c r="G231" s="197"/>
      <c r="H231" s="200">
        <v>28.9</v>
      </c>
      <c r="I231" s="201"/>
      <c r="J231" s="197"/>
      <c r="K231" s="197"/>
      <c r="L231" s="202"/>
      <c r="M231" s="203"/>
      <c r="N231" s="204"/>
      <c r="O231" s="204"/>
      <c r="P231" s="204"/>
      <c r="Q231" s="204"/>
      <c r="R231" s="204"/>
      <c r="S231" s="204"/>
      <c r="T231" s="205"/>
      <c r="AT231" s="206" t="s">
        <v>147</v>
      </c>
      <c r="AU231" s="206" t="s">
        <v>85</v>
      </c>
      <c r="AV231" s="13" t="s">
        <v>85</v>
      </c>
      <c r="AW231" s="13" t="s">
        <v>34</v>
      </c>
      <c r="AX231" s="13" t="s">
        <v>83</v>
      </c>
      <c r="AY231" s="206" t="s">
        <v>134</v>
      </c>
    </row>
    <row r="232" spans="1:65" s="2" customFormat="1" ht="16.5" customHeight="1">
      <c r="A232" s="36"/>
      <c r="B232" s="37"/>
      <c r="C232" s="176" t="s">
        <v>480</v>
      </c>
      <c r="D232" s="176" t="s">
        <v>136</v>
      </c>
      <c r="E232" s="177" t="s">
        <v>1207</v>
      </c>
      <c r="F232" s="178" t="s">
        <v>1208</v>
      </c>
      <c r="G232" s="179" t="s">
        <v>139</v>
      </c>
      <c r="H232" s="180">
        <v>28.2</v>
      </c>
      <c r="I232" s="181"/>
      <c r="J232" s="182">
        <f>ROUND(I232*H232,2)</f>
        <v>0</v>
      </c>
      <c r="K232" s="178" t="s">
        <v>140</v>
      </c>
      <c r="L232" s="41"/>
      <c r="M232" s="183" t="s">
        <v>19</v>
      </c>
      <c r="N232" s="184" t="s">
        <v>46</v>
      </c>
      <c r="O232" s="66"/>
      <c r="P232" s="185">
        <f>O232*H232</f>
        <v>0</v>
      </c>
      <c r="Q232" s="185">
        <v>0</v>
      </c>
      <c r="R232" s="185">
        <f>Q232*H232</f>
        <v>0</v>
      </c>
      <c r="S232" s="185">
        <v>0</v>
      </c>
      <c r="T232" s="18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7" t="s">
        <v>141</v>
      </c>
      <c r="AT232" s="187" t="s">
        <v>136</v>
      </c>
      <c r="AU232" s="187" t="s">
        <v>85</v>
      </c>
      <c r="AY232" s="19" t="s">
        <v>134</v>
      </c>
      <c r="BE232" s="188">
        <f>IF(N232="základní",J232,0)</f>
        <v>0</v>
      </c>
      <c r="BF232" s="188">
        <f>IF(N232="snížená",J232,0)</f>
        <v>0</v>
      </c>
      <c r="BG232" s="188">
        <f>IF(N232="zákl. přenesená",J232,0)</f>
        <v>0</v>
      </c>
      <c r="BH232" s="188">
        <f>IF(N232="sníž. přenesená",J232,0)</f>
        <v>0</v>
      </c>
      <c r="BI232" s="188">
        <f>IF(N232="nulová",J232,0)</f>
        <v>0</v>
      </c>
      <c r="BJ232" s="19" t="s">
        <v>83</v>
      </c>
      <c r="BK232" s="188">
        <f>ROUND(I232*H232,2)</f>
        <v>0</v>
      </c>
      <c r="BL232" s="19" t="s">
        <v>141</v>
      </c>
      <c r="BM232" s="187" t="s">
        <v>1209</v>
      </c>
    </row>
    <row r="233" spans="1:65" s="2" customFormat="1">
      <c r="A233" s="36"/>
      <c r="B233" s="37"/>
      <c r="C233" s="38"/>
      <c r="D233" s="189" t="s">
        <v>143</v>
      </c>
      <c r="E233" s="38"/>
      <c r="F233" s="190" t="s">
        <v>1210</v>
      </c>
      <c r="G233" s="38"/>
      <c r="H233" s="38"/>
      <c r="I233" s="191"/>
      <c r="J233" s="38"/>
      <c r="K233" s="38"/>
      <c r="L233" s="41"/>
      <c r="M233" s="192"/>
      <c r="N233" s="193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143</v>
      </c>
      <c r="AU233" s="19" t="s">
        <v>85</v>
      </c>
    </row>
    <row r="234" spans="1:65" s="2" customFormat="1">
      <c r="A234" s="36"/>
      <c r="B234" s="37"/>
      <c r="C234" s="38"/>
      <c r="D234" s="194" t="s">
        <v>145</v>
      </c>
      <c r="E234" s="38"/>
      <c r="F234" s="195" t="s">
        <v>1211</v>
      </c>
      <c r="G234" s="38"/>
      <c r="H234" s="38"/>
      <c r="I234" s="191"/>
      <c r="J234" s="38"/>
      <c r="K234" s="38"/>
      <c r="L234" s="41"/>
      <c r="M234" s="192"/>
      <c r="N234" s="193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145</v>
      </c>
      <c r="AU234" s="19" t="s">
        <v>85</v>
      </c>
    </row>
    <row r="235" spans="1:65" s="14" customFormat="1">
      <c r="B235" s="207"/>
      <c r="C235" s="208"/>
      <c r="D235" s="189" t="s">
        <v>147</v>
      </c>
      <c r="E235" s="209" t="s">
        <v>19</v>
      </c>
      <c r="F235" s="210" t="s">
        <v>1091</v>
      </c>
      <c r="G235" s="208"/>
      <c r="H235" s="209" t="s">
        <v>19</v>
      </c>
      <c r="I235" s="211"/>
      <c r="J235" s="208"/>
      <c r="K235" s="208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147</v>
      </c>
      <c r="AU235" s="216" t="s">
        <v>85</v>
      </c>
      <c r="AV235" s="14" t="s">
        <v>83</v>
      </c>
      <c r="AW235" s="14" t="s">
        <v>34</v>
      </c>
      <c r="AX235" s="14" t="s">
        <v>75</v>
      </c>
      <c r="AY235" s="216" t="s">
        <v>134</v>
      </c>
    </row>
    <row r="236" spans="1:65" s="13" customFormat="1">
      <c r="B236" s="196"/>
      <c r="C236" s="197"/>
      <c r="D236" s="189" t="s">
        <v>147</v>
      </c>
      <c r="E236" s="198" t="s">
        <v>19</v>
      </c>
      <c r="F236" s="199" t="s">
        <v>1212</v>
      </c>
      <c r="G236" s="197"/>
      <c r="H236" s="200">
        <v>28.2</v>
      </c>
      <c r="I236" s="201"/>
      <c r="J236" s="197"/>
      <c r="K236" s="197"/>
      <c r="L236" s="202"/>
      <c r="M236" s="203"/>
      <c r="N236" s="204"/>
      <c r="O236" s="204"/>
      <c r="P236" s="204"/>
      <c r="Q236" s="204"/>
      <c r="R236" s="204"/>
      <c r="S236" s="204"/>
      <c r="T236" s="205"/>
      <c r="AT236" s="206" t="s">
        <v>147</v>
      </c>
      <c r="AU236" s="206" t="s">
        <v>85</v>
      </c>
      <c r="AV236" s="13" t="s">
        <v>85</v>
      </c>
      <c r="AW236" s="13" t="s">
        <v>34</v>
      </c>
      <c r="AX236" s="13" t="s">
        <v>83</v>
      </c>
      <c r="AY236" s="206" t="s">
        <v>134</v>
      </c>
    </row>
    <row r="237" spans="1:65" s="2" customFormat="1" ht="16.5" customHeight="1">
      <c r="A237" s="36"/>
      <c r="B237" s="37"/>
      <c r="C237" s="176" t="s">
        <v>486</v>
      </c>
      <c r="D237" s="176" t="s">
        <v>136</v>
      </c>
      <c r="E237" s="177" t="s">
        <v>1213</v>
      </c>
      <c r="F237" s="178" t="s">
        <v>1214</v>
      </c>
      <c r="G237" s="179" t="s">
        <v>139</v>
      </c>
      <c r="H237" s="180">
        <v>249.5</v>
      </c>
      <c r="I237" s="181"/>
      <c r="J237" s="182">
        <f>ROUND(I237*H237,2)</f>
        <v>0</v>
      </c>
      <c r="K237" s="178" t="s">
        <v>140</v>
      </c>
      <c r="L237" s="41"/>
      <c r="M237" s="183" t="s">
        <v>19</v>
      </c>
      <c r="N237" s="184" t="s">
        <v>46</v>
      </c>
      <c r="O237" s="66"/>
      <c r="P237" s="185">
        <f>O237*H237</f>
        <v>0</v>
      </c>
      <c r="Q237" s="185">
        <v>0</v>
      </c>
      <c r="R237" s="185">
        <f>Q237*H237</f>
        <v>0</v>
      </c>
      <c r="S237" s="185">
        <v>0</v>
      </c>
      <c r="T237" s="18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7" t="s">
        <v>141</v>
      </c>
      <c r="AT237" s="187" t="s">
        <v>136</v>
      </c>
      <c r="AU237" s="187" t="s">
        <v>85</v>
      </c>
      <c r="AY237" s="19" t="s">
        <v>134</v>
      </c>
      <c r="BE237" s="188">
        <f>IF(N237="základní",J237,0)</f>
        <v>0</v>
      </c>
      <c r="BF237" s="188">
        <f>IF(N237="snížená",J237,0)</f>
        <v>0</v>
      </c>
      <c r="BG237" s="188">
        <f>IF(N237="zákl. přenesená",J237,0)</f>
        <v>0</v>
      </c>
      <c r="BH237" s="188">
        <f>IF(N237="sníž. přenesená",J237,0)</f>
        <v>0</v>
      </c>
      <c r="BI237" s="188">
        <f>IF(N237="nulová",J237,0)</f>
        <v>0</v>
      </c>
      <c r="BJ237" s="19" t="s">
        <v>83</v>
      </c>
      <c r="BK237" s="188">
        <f>ROUND(I237*H237,2)</f>
        <v>0</v>
      </c>
      <c r="BL237" s="19" t="s">
        <v>141</v>
      </c>
      <c r="BM237" s="187" t="s">
        <v>1215</v>
      </c>
    </row>
    <row r="238" spans="1:65" s="2" customFormat="1">
      <c r="A238" s="36"/>
      <c r="B238" s="37"/>
      <c r="C238" s="38"/>
      <c r="D238" s="189" t="s">
        <v>143</v>
      </c>
      <c r="E238" s="38"/>
      <c r="F238" s="190" t="s">
        <v>1216</v>
      </c>
      <c r="G238" s="38"/>
      <c r="H238" s="38"/>
      <c r="I238" s="191"/>
      <c r="J238" s="38"/>
      <c r="K238" s="38"/>
      <c r="L238" s="41"/>
      <c r="M238" s="192"/>
      <c r="N238" s="193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143</v>
      </c>
      <c r="AU238" s="19" t="s">
        <v>85</v>
      </c>
    </row>
    <row r="239" spans="1:65" s="2" customFormat="1">
      <c r="A239" s="36"/>
      <c r="B239" s="37"/>
      <c r="C239" s="38"/>
      <c r="D239" s="194" t="s">
        <v>145</v>
      </c>
      <c r="E239" s="38"/>
      <c r="F239" s="195" t="s">
        <v>1217</v>
      </c>
      <c r="G239" s="38"/>
      <c r="H239" s="38"/>
      <c r="I239" s="191"/>
      <c r="J239" s="38"/>
      <c r="K239" s="38"/>
      <c r="L239" s="41"/>
      <c r="M239" s="192"/>
      <c r="N239" s="193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145</v>
      </c>
      <c r="AU239" s="19" t="s">
        <v>85</v>
      </c>
    </row>
    <row r="240" spans="1:65" s="14" customFormat="1">
      <c r="B240" s="207"/>
      <c r="C240" s="208"/>
      <c r="D240" s="189" t="s">
        <v>147</v>
      </c>
      <c r="E240" s="209" t="s">
        <v>19</v>
      </c>
      <c r="F240" s="210" t="s">
        <v>1091</v>
      </c>
      <c r="G240" s="208"/>
      <c r="H240" s="209" t="s">
        <v>19</v>
      </c>
      <c r="I240" s="211"/>
      <c r="J240" s="208"/>
      <c r="K240" s="208"/>
      <c r="L240" s="212"/>
      <c r="M240" s="213"/>
      <c r="N240" s="214"/>
      <c r="O240" s="214"/>
      <c r="P240" s="214"/>
      <c r="Q240" s="214"/>
      <c r="R240" s="214"/>
      <c r="S240" s="214"/>
      <c r="T240" s="215"/>
      <c r="AT240" s="216" t="s">
        <v>147</v>
      </c>
      <c r="AU240" s="216" t="s">
        <v>85</v>
      </c>
      <c r="AV240" s="14" t="s">
        <v>83</v>
      </c>
      <c r="AW240" s="14" t="s">
        <v>34</v>
      </c>
      <c r="AX240" s="14" t="s">
        <v>75</v>
      </c>
      <c r="AY240" s="216" t="s">
        <v>134</v>
      </c>
    </row>
    <row r="241" spans="1:65" s="13" customFormat="1">
      <c r="B241" s="196"/>
      <c r="C241" s="197"/>
      <c r="D241" s="189" t="s">
        <v>147</v>
      </c>
      <c r="E241" s="198" t="s">
        <v>19</v>
      </c>
      <c r="F241" s="199" t="s">
        <v>1191</v>
      </c>
      <c r="G241" s="197"/>
      <c r="H241" s="200">
        <v>249.5</v>
      </c>
      <c r="I241" s="201"/>
      <c r="J241" s="197"/>
      <c r="K241" s="197"/>
      <c r="L241" s="202"/>
      <c r="M241" s="203"/>
      <c r="N241" s="204"/>
      <c r="O241" s="204"/>
      <c r="P241" s="204"/>
      <c r="Q241" s="204"/>
      <c r="R241" s="204"/>
      <c r="S241" s="204"/>
      <c r="T241" s="205"/>
      <c r="AT241" s="206" t="s">
        <v>147</v>
      </c>
      <c r="AU241" s="206" t="s">
        <v>85</v>
      </c>
      <c r="AV241" s="13" t="s">
        <v>85</v>
      </c>
      <c r="AW241" s="13" t="s">
        <v>34</v>
      </c>
      <c r="AX241" s="13" t="s">
        <v>83</v>
      </c>
      <c r="AY241" s="206" t="s">
        <v>134</v>
      </c>
    </row>
    <row r="242" spans="1:65" s="2" customFormat="1" ht="16.5" customHeight="1">
      <c r="A242" s="36"/>
      <c r="B242" s="37"/>
      <c r="C242" s="176" t="s">
        <v>498</v>
      </c>
      <c r="D242" s="176" t="s">
        <v>136</v>
      </c>
      <c r="E242" s="177" t="s">
        <v>1218</v>
      </c>
      <c r="F242" s="178" t="s">
        <v>1219</v>
      </c>
      <c r="G242" s="179" t="s">
        <v>139</v>
      </c>
      <c r="H242" s="180">
        <v>142.69999999999999</v>
      </c>
      <c r="I242" s="181"/>
      <c r="J242" s="182">
        <f>ROUND(I242*H242,2)</f>
        <v>0</v>
      </c>
      <c r="K242" s="178" t="s">
        <v>140</v>
      </c>
      <c r="L242" s="41"/>
      <c r="M242" s="183" t="s">
        <v>19</v>
      </c>
      <c r="N242" s="184" t="s">
        <v>46</v>
      </c>
      <c r="O242" s="66"/>
      <c r="P242" s="185">
        <f>O242*H242</f>
        <v>0</v>
      </c>
      <c r="Q242" s="185">
        <v>0.1837</v>
      </c>
      <c r="R242" s="185">
        <f>Q242*H242</f>
        <v>26.213989999999999</v>
      </c>
      <c r="S242" s="185">
        <v>0</v>
      </c>
      <c r="T242" s="186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87" t="s">
        <v>141</v>
      </c>
      <c r="AT242" s="187" t="s">
        <v>136</v>
      </c>
      <c r="AU242" s="187" t="s">
        <v>85</v>
      </c>
      <c r="AY242" s="19" t="s">
        <v>134</v>
      </c>
      <c r="BE242" s="188">
        <f>IF(N242="základní",J242,0)</f>
        <v>0</v>
      </c>
      <c r="BF242" s="188">
        <f>IF(N242="snížená",J242,0)</f>
        <v>0</v>
      </c>
      <c r="BG242" s="188">
        <f>IF(N242="zákl. přenesená",J242,0)</f>
        <v>0</v>
      </c>
      <c r="BH242" s="188">
        <f>IF(N242="sníž. přenesená",J242,0)</f>
        <v>0</v>
      </c>
      <c r="BI242" s="188">
        <f>IF(N242="nulová",J242,0)</f>
        <v>0</v>
      </c>
      <c r="BJ242" s="19" t="s">
        <v>83</v>
      </c>
      <c r="BK242" s="188">
        <f>ROUND(I242*H242,2)</f>
        <v>0</v>
      </c>
      <c r="BL242" s="19" t="s">
        <v>141</v>
      </c>
      <c r="BM242" s="187" t="s">
        <v>1220</v>
      </c>
    </row>
    <row r="243" spans="1:65" s="2" customFormat="1" ht="19.5">
      <c r="A243" s="36"/>
      <c r="B243" s="37"/>
      <c r="C243" s="38"/>
      <c r="D243" s="189" t="s">
        <v>143</v>
      </c>
      <c r="E243" s="38"/>
      <c r="F243" s="190" t="s">
        <v>1221</v>
      </c>
      <c r="G243" s="38"/>
      <c r="H243" s="38"/>
      <c r="I243" s="191"/>
      <c r="J243" s="38"/>
      <c r="K243" s="38"/>
      <c r="L243" s="41"/>
      <c r="M243" s="192"/>
      <c r="N243" s="193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143</v>
      </c>
      <c r="AU243" s="19" t="s">
        <v>85</v>
      </c>
    </row>
    <row r="244" spans="1:65" s="2" customFormat="1">
      <c r="A244" s="36"/>
      <c r="B244" s="37"/>
      <c r="C244" s="38"/>
      <c r="D244" s="194" t="s">
        <v>145</v>
      </c>
      <c r="E244" s="38"/>
      <c r="F244" s="195" t="s">
        <v>1222</v>
      </c>
      <c r="G244" s="38"/>
      <c r="H244" s="38"/>
      <c r="I244" s="191"/>
      <c r="J244" s="38"/>
      <c r="K244" s="38"/>
      <c r="L244" s="41"/>
      <c r="M244" s="192"/>
      <c r="N244" s="193"/>
      <c r="O244" s="66"/>
      <c r="P244" s="66"/>
      <c r="Q244" s="66"/>
      <c r="R244" s="66"/>
      <c r="S244" s="66"/>
      <c r="T244" s="67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9" t="s">
        <v>145</v>
      </c>
      <c r="AU244" s="19" t="s">
        <v>85</v>
      </c>
    </row>
    <row r="245" spans="1:65" s="14" customFormat="1">
      <c r="B245" s="207"/>
      <c r="C245" s="208"/>
      <c r="D245" s="189" t="s">
        <v>147</v>
      </c>
      <c r="E245" s="209" t="s">
        <v>19</v>
      </c>
      <c r="F245" s="210" t="s">
        <v>1091</v>
      </c>
      <c r="G245" s="208"/>
      <c r="H245" s="209" t="s">
        <v>19</v>
      </c>
      <c r="I245" s="211"/>
      <c r="J245" s="208"/>
      <c r="K245" s="208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147</v>
      </c>
      <c r="AU245" s="216" t="s">
        <v>85</v>
      </c>
      <c r="AV245" s="14" t="s">
        <v>83</v>
      </c>
      <c r="AW245" s="14" t="s">
        <v>34</v>
      </c>
      <c r="AX245" s="14" t="s">
        <v>75</v>
      </c>
      <c r="AY245" s="216" t="s">
        <v>134</v>
      </c>
    </row>
    <row r="246" spans="1:65" s="13" customFormat="1">
      <c r="B246" s="196"/>
      <c r="C246" s="197"/>
      <c r="D246" s="189" t="s">
        <v>147</v>
      </c>
      <c r="E246" s="198" t="s">
        <v>19</v>
      </c>
      <c r="F246" s="199" t="s">
        <v>1212</v>
      </c>
      <c r="G246" s="197"/>
      <c r="H246" s="200">
        <v>28.2</v>
      </c>
      <c r="I246" s="201"/>
      <c r="J246" s="197"/>
      <c r="K246" s="197"/>
      <c r="L246" s="202"/>
      <c r="M246" s="203"/>
      <c r="N246" s="204"/>
      <c r="O246" s="204"/>
      <c r="P246" s="204"/>
      <c r="Q246" s="204"/>
      <c r="R246" s="204"/>
      <c r="S246" s="204"/>
      <c r="T246" s="205"/>
      <c r="AT246" s="206" t="s">
        <v>147</v>
      </c>
      <c r="AU246" s="206" t="s">
        <v>85</v>
      </c>
      <c r="AV246" s="13" t="s">
        <v>85</v>
      </c>
      <c r="AW246" s="13" t="s">
        <v>34</v>
      </c>
      <c r="AX246" s="13" t="s">
        <v>75</v>
      </c>
      <c r="AY246" s="206" t="s">
        <v>134</v>
      </c>
    </row>
    <row r="247" spans="1:65" s="13" customFormat="1">
      <c r="B247" s="196"/>
      <c r="C247" s="197"/>
      <c r="D247" s="189" t="s">
        <v>147</v>
      </c>
      <c r="E247" s="198" t="s">
        <v>19</v>
      </c>
      <c r="F247" s="199" t="s">
        <v>1223</v>
      </c>
      <c r="G247" s="197"/>
      <c r="H247" s="200">
        <v>10.5</v>
      </c>
      <c r="I247" s="201"/>
      <c r="J247" s="197"/>
      <c r="K247" s="197"/>
      <c r="L247" s="202"/>
      <c r="M247" s="203"/>
      <c r="N247" s="204"/>
      <c r="O247" s="204"/>
      <c r="P247" s="204"/>
      <c r="Q247" s="204"/>
      <c r="R247" s="204"/>
      <c r="S247" s="204"/>
      <c r="T247" s="205"/>
      <c r="AT247" s="206" t="s">
        <v>147</v>
      </c>
      <c r="AU247" s="206" t="s">
        <v>85</v>
      </c>
      <c r="AV247" s="13" t="s">
        <v>85</v>
      </c>
      <c r="AW247" s="13" t="s">
        <v>34</v>
      </c>
      <c r="AX247" s="13" t="s">
        <v>75</v>
      </c>
      <c r="AY247" s="206" t="s">
        <v>134</v>
      </c>
    </row>
    <row r="248" spans="1:65" s="13" customFormat="1">
      <c r="B248" s="196"/>
      <c r="C248" s="197"/>
      <c r="D248" s="189" t="s">
        <v>147</v>
      </c>
      <c r="E248" s="198" t="s">
        <v>19</v>
      </c>
      <c r="F248" s="199" t="s">
        <v>1224</v>
      </c>
      <c r="G248" s="197"/>
      <c r="H248" s="200">
        <v>104</v>
      </c>
      <c r="I248" s="201"/>
      <c r="J248" s="197"/>
      <c r="K248" s="197"/>
      <c r="L248" s="202"/>
      <c r="M248" s="203"/>
      <c r="N248" s="204"/>
      <c r="O248" s="204"/>
      <c r="P248" s="204"/>
      <c r="Q248" s="204"/>
      <c r="R248" s="204"/>
      <c r="S248" s="204"/>
      <c r="T248" s="205"/>
      <c r="AT248" s="206" t="s">
        <v>147</v>
      </c>
      <c r="AU248" s="206" t="s">
        <v>85</v>
      </c>
      <c r="AV248" s="13" t="s">
        <v>85</v>
      </c>
      <c r="AW248" s="13" t="s">
        <v>34</v>
      </c>
      <c r="AX248" s="13" t="s">
        <v>75</v>
      </c>
      <c r="AY248" s="206" t="s">
        <v>134</v>
      </c>
    </row>
    <row r="249" spans="1:65" s="15" customFormat="1">
      <c r="B249" s="217"/>
      <c r="C249" s="218"/>
      <c r="D249" s="189" t="s">
        <v>147</v>
      </c>
      <c r="E249" s="219" t="s">
        <v>19</v>
      </c>
      <c r="F249" s="220" t="s">
        <v>168</v>
      </c>
      <c r="G249" s="218"/>
      <c r="H249" s="221">
        <v>142.69999999999999</v>
      </c>
      <c r="I249" s="222"/>
      <c r="J249" s="218"/>
      <c r="K249" s="218"/>
      <c r="L249" s="223"/>
      <c r="M249" s="224"/>
      <c r="N249" s="225"/>
      <c r="O249" s="225"/>
      <c r="P249" s="225"/>
      <c r="Q249" s="225"/>
      <c r="R249" s="225"/>
      <c r="S249" s="225"/>
      <c r="T249" s="226"/>
      <c r="AT249" s="227" t="s">
        <v>147</v>
      </c>
      <c r="AU249" s="227" t="s">
        <v>85</v>
      </c>
      <c r="AV249" s="15" t="s">
        <v>141</v>
      </c>
      <c r="AW249" s="15" t="s">
        <v>34</v>
      </c>
      <c r="AX249" s="15" t="s">
        <v>83</v>
      </c>
      <c r="AY249" s="227" t="s">
        <v>134</v>
      </c>
    </row>
    <row r="250" spans="1:65" s="2" customFormat="1" ht="16.5" customHeight="1">
      <c r="A250" s="36"/>
      <c r="B250" s="37"/>
      <c r="C250" s="231" t="s">
        <v>505</v>
      </c>
      <c r="D250" s="231" t="s">
        <v>437</v>
      </c>
      <c r="E250" s="232" t="s">
        <v>1225</v>
      </c>
      <c r="F250" s="233" t="s">
        <v>1226</v>
      </c>
      <c r="G250" s="234" t="s">
        <v>139</v>
      </c>
      <c r="H250" s="235">
        <v>31.02</v>
      </c>
      <c r="I250" s="236"/>
      <c r="J250" s="237">
        <f>ROUND(I250*H250,2)</f>
        <v>0</v>
      </c>
      <c r="K250" s="233" t="s">
        <v>197</v>
      </c>
      <c r="L250" s="238"/>
      <c r="M250" s="239" t="s">
        <v>19</v>
      </c>
      <c r="N250" s="240" t="s">
        <v>46</v>
      </c>
      <c r="O250" s="66"/>
      <c r="P250" s="185">
        <f>O250*H250</f>
        <v>0</v>
      </c>
      <c r="Q250" s="185">
        <v>0.17</v>
      </c>
      <c r="R250" s="185">
        <f>Q250*H250</f>
        <v>5.2734000000000005</v>
      </c>
      <c r="S250" s="185">
        <v>0</v>
      </c>
      <c r="T250" s="186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87" t="s">
        <v>193</v>
      </c>
      <c r="AT250" s="187" t="s">
        <v>437</v>
      </c>
      <c r="AU250" s="187" t="s">
        <v>85</v>
      </c>
      <c r="AY250" s="19" t="s">
        <v>134</v>
      </c>
      <c r="BE250" s="188">
        <f>IF(N250="základní",J250,0)</f>
        <v>0</v>
      </c>
      <c r="BF250" s="188">
        <f>IF(N250="snížená",J250,0)</f>
        <v>0</v>
      </c>
      <c r="BG250" s="188">
        <f>IF(N250="zákl. přenesená",J250,0)</f>
        <v>0</v>
      </c>
      <c r="BH250" s="188">
        <f>IF(N250="sníž. přenesená",J250,0)</f>
        <v>0</v>
      </c>
      <c r="BI250" s="188">
        <f>IF(N250="nulová",J250,0)</f>
        <v>0</v>
      </c>
      <c r="BJ250" s="19" t="s">
        <v>83</v>
      </c>
      <c r="BK250" s="188">
        <f>ROUND(I250*H250,2)</f>
        <v>0</v>
      </c>
      <c r="BL250" s="19" t="s">
        <v>141</v>
      </c>
      <c r="BM250" s="187" t="s">
        <v>1227</v>
      </c>
    </row>
    <row r="251" spans="1:65" s="2" customFormat="1">
      <c r="A251" s="36"/>
      <c r="B251" s="37"/>
      <c r="C251" s="38"/>
      <c r="D251" s="189" t="s">
        <v>143</v>
      </c>
      <c r="E251" s="38"/>
      <c r="F251" s="190" t="s">
        <v>1226</v>
      </c>
      <c r="G251" s="38"/>
      <c r="H251" s="38"/>
      <c r="I251" s="191"/>
      <c r="J251" s="38"/>
      <c r="K251" s="38"/>
      <c r="L251" s="41"/>
      <c r="M251" s="192"/>
      <c r="N251" s="193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143</v>
      </c>
      <c r="AU251" s="19" t="s">
        <v>85</v>
      </c>
    </row>
    <row r="252" spans="1:65" s="13" customFormat="1">
      <c r="B252" s="196"/>
      <c r="C252" s="197"/>
      <c r="D252" s="189" t="s">
        <v>147</v>
      </c>
      <c r="E252" s="197"/>
      <c r="F252" s="199" t="s">
        <v>1228</v>
      </c>
      <c r="G252" s="197"/>
      <c r="H252" s="200">
        <v>31.02</v>
      </c>
      <c r="I252" s="201"/>
      <c r="J252" s="197"/>
      <c r="K252" s="197"/>
      <c r="L252" s="202"/>
      <c r="M252" s="203"/>
      <c r="N252" s="204"/>
      <c r="O252" s="204"/>
      <c r="P252" s="204"/>
      <c r="Q252" s="204"/>
      <c r="R252" s="204"/>
      <c r="S252" s="204"/>
      <c r="T252" s="205"/>
      <c r="AT252" s="206" t="s">
        <v>147</v>
      </c>
      <c r="AU252" s="206" t="s">
        <v>85</v>
      </c>
      <c r="AV252" s="13" t="s">
        <v>85</v>
      </c>
      <c r="AW252" s="13" t="s">
        <v>4</v>
      </c>
      <c r="AX252" s="13" t="s">
        <v>83</v>
      </c>
      <c r="AY252" s="206" t="s">
        <v>134</v>
      </c>
    </row>
    <row r="253" spans="1:65" s="2" customFormat="1" ht="16.5" customHeight="1">
      <c r="A253" s="36"/>
      <c r="B253" s="37"/>
      <c r="C253" s="231" t="s">
        <v>511</v>
      </c>
      <c r="D253" s="231" t="s">
        <v>437</v>
      </c>
      <c r="E253" s="232" t="s">
        <v>1229</v>
      </c>
      <c r="F253" s="233" t="s">
        <v>1230</v>
      </c>
      <c r="G253" s="234" t="s">
        <v>139</v>
      </c>
      <c r="H253" s="235">
        <v>125.95</v>
      </c>
      <c r="I253" s="236"/>
      <c r="J253" s="237">
        <f>ROUND(I253*H253,2)</f>
        <v>0</v>
      </c>
      <c r="K253" s="233" t="s">
        <v>197</v>
      </c>
      <c r="L253" s="238"/>
      <c r="M253" s="239" t="s">
        <v>19</v>
      </c>
      <c r="N253" s="240" t="s">
        <v>46</v>
      </c>
      <c r="O253" s="66"/>
      <c r="P253" s="185">
        <f>O253*H253</f>
        <v>0</v>
      </c>
      <c r="Q253" s="185">
        <v>0.11</v>
      </c>
      <c r="R253" s="185">
        <f>Q253*H253</f>
        <v>13.8545</v>
      </c>
      <c r="S253" s="185">
        <v>0</v>
      </c>
      <c r="T253" s="186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7" t="s">
        <v>193</v>
      </c>
      <c r="AT253" s="187" t="s">
        <v>437</v>
      </c>
      <c r="AU253" s="187" t="s">
        <v>85</v>
      </c>
      <c r="AY253" s="19" t="s">
        <v>134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19" t="s">
        <v>83</v>
      </c>
      <c r="BK253" s="188">
        <f>ROUND(I253*H253,2)</f>
        <v>0</v>
      </c>
      <c r="BL253" s="19" t="s">
        <v>141</v>
      </c>
      <c r="BM253" s="187" t="s">
        <v>1231</v>
      </c>
    </row>
    <row r="254" spans="1:65" s="2" customFormat="1">
      <c r="A254" s="36"/>
      <c r="B254" s="37"/>
      <c r="C254" s="38"/>
      <c r="D254" s="189" t="s">
        <v>143</v>
      </c>
      <c r="E254" s="38"/>
      <c r="F254" s="190" t="s">
        <v>1230</v>
      </c>
      <c r="G254" s="38"/>
      <c r="H254" s="38"/>
      <c r="I254" s="191"/>
      <c r="J254" s="38"/>
      <c r="K254" s="38"/>
      <c r="L254" s="41"/>
      <c r="M254" s="192"/>
      <c r="N254" s="193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143</v>
      </c>
      <c r="AU254" s="19" t="s">
        <v>85</v>
      </c>
    </row>
    <row r="255" spans="1:65" s="13" customFormat="1">
      <c r="B255" s="196"/>
      <c r="C255" s="197"/>
      <c r="D255" s="189" t="s">
        <v>147</v>
      </c>
      <c r="E255" s="198" t="s">
        <v>19</v>
      </c>
      <c r="F255" s="199" t="s">
        <v>1223</v>
      </c>
      <c r="G255" s="197"/>
      <c r="H255" s="200">
        <v>10.5</v>
      </c>
      <c r="I255" s="201"/>
      <c r="J255" s="197"/>
      <c r="K255" s="197"/>
      <c r="L255" s="202"/>
      <c r="M255" s="203"/>
      <c r="N255" s="204"/>
      <c r="O255" s="204"/>
      <c r="P255" s="204"/>
      <c r="Q255" s="204"/>
      <c r="R255" s="204"/>
      <c r="S255" s="204"/>
      <c r="T255" s="205"/>
      <c r="AT255" s="206" t="s">
        <v>147</v>
      </c>
      <c r="AU255" s="206" t="s">
        <v>85</v>
      </c>
      <c r="AV255" s="13" t="s">
        <v>85</v>
      </c>
      <c r="AW255" s="13" t="s">
        <v>34</v>
      </c>
      <c r="AX255" s="13" t="s">
        <v>75</v>
      </c>
      <c r="AY255" s="206" t="s">
        <v>134</v>
      </c>
    </row>
    <row r="256" spans="1:65" s="13" customFormat="1">
      <c r="B256" s="196"/>
      <c r="C256" s="197"/>
      <c r="D256" s="189" t="s">
        <v>147</v>
      </c>
      <c r="E256" s="198" t="s">
        <v>19</v>
      </c>
      <c r="F256" s="199" t="s">
        <v>1224</v>
      </c>
      <c r="G256" s="197"/>
      <c r="H256" s="200">
        <v>104</v>
      </c>
      <c r="I256" s="201"/>
      <c r="J256" s="197"/>
      <c r="K256" s="197"/>
      <c r="L256" s="202"/>
      <c r="M256" s="203"/>
      <c r="N256" s="204"/>
      <c r="O256" s="204"/>
      <c r="P256" s="204"/>
      <c r="Q256" s="204"/>
      <c r="R256" s="204"/>
      <c r="S256" s="204"/>
      <c r="T256" s="205"/>
      <c r="AT256" s="206" t="s">
        <v>147</v>
      </c>
      <c r="AU256" s="206" t="s">
        <v>85</v>
      </c>
      <c r="AV256" s="13" t="s">
        <v>85</v>
      </c>
      <c r="AW256" s="13" t="s">
        <v>34</v>
      </c>
      <c r="AX256" s="13" t="s">
        <v>75</v>
      </c>
      <c r="AY256" s="206" t="s">
        <v>134</v>
      </c>
    </row>
    <row r="257" spans="1:65" s="15" customFormat="1">
      <c r="B257" s="217"/>
      <c r="C257" s="218"/>
      <c r="D257" s="189" t="s">
        <v>147</v>
      </c>
      <c r="E257" s="219" t="s">
        <v>19</v>
      </c>
      <c r="F257" s="220" t="s">
        <v>168</v>
      </c>
      <c r="G257" s="218"/>
      <c r="H257" s="221">
        <v>114.5</v>
      </c>
      <c r="I257" s="222"/>
      <c r="J257" s="218"/>
      <c r="K257" s="218"/>
      <c r="L257" s="223"/>
      <c r="M257" s="224"/>
      <c r="N257" s="225"/>
      <c r="O257" s="225"/>
      <c r="P257" s="225"/>
      <c r="Q257" s="225"/>
      <c r="R257" s="225"/>
      <c r="S257" s="225"/>
      <c r="T257" s="226"/>
      <c r="AT257" s="227" t="s">
        <v>147</v>
      </c>
      <c r="AU257" s="227" t="s">
        <v>85</v>
      </c>
      <c r="AV257" s="15" t="s">
        <v>141</v>
      </c>
      <c r="AW257" s="15" t="s">
        <v>34</v>
      </c>
      <c r="AX257" s="15" t="s">
        <v>83</v>
      </c>
      <c r="AY257" s="227" t="s">
        <v>134</v>
      </c>
    </row>
    <row r="258" spans="1:65" s="13" customFormat="1">
      <c r="B258" s="196"/>
      <c r="C258" s="197"/>
      <c r="D258" s="189" t="s">
        <v>147</v>
      </c>
      <c r="E258" s="197"/>
      <c r="F258" s="199" t="s">
        <v>1232</v>
      </c>
      <c r="G258" s="197"/>
      <c r="H258" s="200">
        <v>125.95</v>
      </c>
      <c r="I258" s="201"/>
      <c r="J258" s="197"/>
      <c r="K258" s="197"/>
      <c r="L258" s="202"/>
      <c r="M258" s="203"/>
      <c r="N258" s="204"/>
      <c r="O258" s="204"/>
      <c r="P258" s="204"/>
      <c r="Q258" s="204"/>
      <c r="R258" s="204"/>
      <c r="S258" s="204"/>
      <c r="T258" s="205"/>
      <c r="AT258" s="206" t="s">
        <v>147</v>
      </c>
      <c r="AU258" s="206" t="s">
        <v>85</v>
      </c>
      <c r="AV258" s="13" t="s">
        <v>85</v>
      </c>
      <c r="AW258" s="13" t="s">
        <v>4</v>
      </c>
      <c r="AX258" s="13" t="s">
        <v>83</v>
      </c>
      <c r="AY258" s="206" t="s">
        <v>134</v>
      </c>
    </row>
    <row r="259" spans="1:65" s="12" customFormat="1" ht="22.9" customHeight="1">
      <c r="B259" s="160"/>
      <c r="C259" s="161"/>
      <c r="D259" s="162" t="s">
        <v>74</v>
      </c>
      <c r="E259" s="174" t="s">
        <v>200</v>
      </c>
      <c r="F259" s="174" t="s">
        <v>201</v>
      </c>
      <c r="G259" s="161"/>
      <c r="H259" s="161"/>
      <c r="I259" s="164"/>
      <c r="J259" s="175">
        <f>BK259</f>
        <v>0</v>
      </c>
      <c r="K259" s="161"/>
      <c r="L259" s="166"/>
      <c r="M259" s="167"/>
      <c r="N259" s="168"/>
      <c r="O259" s="168"/>
      <c r="P259" s="169">
        <f>SUM(P260:P269)</f>
        <v>0</v>
      </c>
      <c r="Q259" s="168"/>
      <c r="R259" s="169">
        <f>SUM(R260:R269)</f>
        <v>23.548069999999999</v>
      </c>
      <c r="S259" s="168"/>
      <c r="T259" s="170">
        <f>SUM(T260:T269)</f>
        <v>0</v>
      </c>
      <c r="AR259" s="171" t="s">
        <v>83</v>
      </c>
      <c r="AT259" s="172" t="s">
        <v>74</v>
      </c>
      <c r="AU259" s="172" t="s">
        <v>83</v>
      </c>
      <c r="AY259" s="171" t="s">
        <v>134</v>
      </c>
      <c r="BK259" s="173">
        <f>SUM(BK260:BK269)</f>
        <v>0</v>
      </c>
    </row>
    <row r="260" spans="1:65" s="2" customFormat="1" ht="16.5" customHeight="1">
      <c r="A260" s="36"/>
      <c r="B260" s="37"/>
      <c r="C260" s="176" t="s">
        <v>520</v>
      </c>
      <c r="D260" s="176" t="s">
        <v>136</v>
      </c>
      <c r="E260" s="177" t="s">
        <v>1233</v>
      </c>
      <c r="F260" s="178" t="s">
        <v>1234</v>
      </c>
      <c r="G260" s="179" t="s">
        <v>541</v>
      </c>
      <c r="H260" s="180">
        <v>146.9</v>
      </c>
      <c r="I260" s="181"/>
      <c r="J260" s="182">
        <f>ROUND(I260*H260,2)</f>
        <v>0</v>
      </c>
      <c r="K260" s="178" t="s">
        <v>140</v>
      </c>
      <c r="L260" s="41"/>
      <c r="M260" s="183" t="s">
        <v>19</v>
      </c>
      <c r="N260" s="184" t="s">
        <v>46</v>
      </c>
      <c r="O260" s="66"/>
      <c r="P260" s="185">
        <f>O260*H260</f>
        <v>0</v>
      </c>
      <c r="Q260" s="185">
        <v>0.1295</v>
      </c>
      <c r="R260" s="185">
        <f>Q260*H260</f>
        <v>19.02355</v>
      </c>
      <c r="S260" s="185">
        <v>0</v>
      </c>
      <c r="T260" s="186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87" t="s">
        <v>141</v>
      </c>
      <c r="AT260" s="187" t="s">
        <v>136</v>
      </c>
      <c r="AU260" s="187" t="s">
        <v>85</v>
      </c>
      <c r="AY260" s="19" t="s">
        <v>134</v>
      </c>
      <c r="BE260" s="188">
        <f>IF(N260="základní",J260,0)</f>
        <v>0</v>
      </c>
      <c r="BF260" s="188">
        <f>IF(N260="snížená",J260,0)</f>
        <v>0</v>
      </c>
      <c r="BG260" s="188">
        <f>IF(N260="zákl. přenesená",J260,0)</f>
        <v>0</v>
      </c>
      <c r="BH260" s="188">
        <f>IF(N260="sníž. přenesená",J260,0)</f>
        <v>0</v>
      </c>
      <c r="BI260" s="188">
        <f>IF(N260="nulová",J260,0)</f>
        <v>0</v>
      </c>
      <c r="BJ260" s="19" t="s">
        <v>83</v>
      </c>
      <c r="BK260" s="188">
        <f>ROUND(I260*H260,2)</f>
        <v>0</v>
      </c>
      <c r="BL260" s="19" t="s">
        <v>141</v>
      </c>
      <c r="BM260" s="187" t="s">
        <v>1235</v>
      </c>
    </row>
    <row r="261" spans="1:65" s="2" customFormat="1" ht="19.5">
      <c r="A261" s="36"/>
      <c r="B261" s="37"/>
      <c r="C261" s="38"/>
      <c r="D261" s="189" t="s">
        <v>143</v>
      </c>
      <c r="E261" s="38"/>
      <c r="F261" s="190" t="s">
        <v>1236</v>
      </c>
      <c r="G261" s="38"/>
      <c r="H261" s="38"/>
      <c r="I261" s="191"/>
      <c r="J261" s="38"/>
      <c r="K261" s="38"/>
      <c r="L261" s="41"/>
      <c r="M261" s="192"/>
      <c r="N261" s="193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143</v>
      </c>
      <c r="AU261" s="19" t="s">
        <v>85</v>
      </c>
    </row>
    <row r="262" spans="1:65" s="2" customFormat="1">
      <c r="A262" s="36"/>
      <c r="B262" s="37"/>
      <c r="C262" s="38"/>
      <c r="D262" s="194" t="s">
        <v>145</v>
      </c>
      <c r="E262" s="38"/>
      <c r="F262" s="195" t="s">
        <v>1237</v>
      </c>
      <c r="G262" s="38"/>
      <c r="H262" s="38"/>
      <c r="I262" s="191"/>
      <c r="J262" s="38"/>
      <c r="K262" s="38"/>
      <c r="L262" s="41"/>
      <c r="M262" s="192"/>
      <c r="N262" s="193"/>
      <c r="O262" s="66"/>
      <c r="P262" s="66"/>
      <c r="Q262" s="66"/>
      <c r="R262" s="66"/>
      <c r="S262" s="66"/>
      <c r="T262" s="67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T262" s="19" t="s">
        <v>145</v>
      </c>
      <c r="AU262" s="19" t="s">
        <v>85</v>
      </c>
    </row>
    <row r="263" spans="1:65" s="13" customFormat="1">
      <c r="B263" s="196"/>
      <c r="C263" s="197"/>
      <c r="D263" s="189" t="s">
        <v>147</v>
      </c>
      <c r="E263" s="198" t="s">
        <v>19</v>
      </c>
      <c r="F263" s="199" t="s">
        <v>1238</v>
      </c>
      <c r="G263" s="197"/>
      <c r="H263" s="200">
        <v>22.6</v>
      </c>
      <c r="I263" s="201"/>
      <c r="J263" s="197"/>
      <c r="K263" s="197"/>
      <c r="L263" s="202"/>
      <c r="M263" s="203"/>
      <c r="N263" s="204"/>
      <c r="O263" s="204"/>
      <c r="P263" s="204"/>
      <c r="Q263" s="204"/>
      <c r="R263" s="204"/>
      <c r="S263" s="204"/>
      <c r="T263" s="205"/>
      <c r="AT263" s="206" t="s">
        <v>147</v>
      </c>
      <c r="AU263" s="206" t="s">
        <v>85</v>
      </c>
      <c r="AV263" s="13" t="s">
        <v>85</v>
      </c>
      <c r="AW263" s="13" t="s">
        <v>34</v>
      </c>
      <c r="AX263" s="13" t="s">
        <v>75</v>
      </c>
      <c r="AY263" s="206" t="s">
        <v>134</v>
      </c>
    </row>
    <row r="264" spans="1:65" s="13" customFormat="1">
      <c r="B264" s="196"/>
      <c r="C264" s="197"/>
      <c r="D264" s="189" t="s">
        <v>147</v>
      </c>
      <c r="E264" s="198" t="s">
        <v>19</v>
      </c>
      <c r="F264" s="199" t="s">
        <v>1239</v>
      </c>
      <c r="G264" s="197"/>
      <c r="H264" s="200">
        <v>103.4</v>
      </c>
      <c r="I264" s="201"/>
      <c r="J264" s="197"/>
      <c r="K264" s="197"/>
      <c r="L264" s="202"/>
      <c r="M264" s="203"/>
      <c r="N264" s="204"/>
      <c r="O264" s="204"/>
      <c r="P264" s="204"/>
      <c r="Q264" s="204"/>
      <c r="R264" s="204"/>
      <c r="S264" s="204"/>
      <c r="T264" s="205"/>
      <c r="AT264" s="206" t="s">
        <v>147</v>
      </c>
      <c r="AU264" s="206" t="s">
        <v>85</v>
      </c>
      <c r="AV264" s="13" t="s">
        <v>85</v>
      </c>
      <c r="AW264" s="13" t="s">
        <v>34</v>
      </c>
      <c r="AX264" s="13" t="s">
        <v>75</v>
      </c>
      <c r="AY264" s="206" t="s">
        <v>134</v>
      </c>
    </row>
    <row r="265" spans="1:65" s="13" customFormat="1">
      <c r="B265" s="196"/>
      <c r="C265" s="197"/>
      <c r="D265" s="189" t="s">
        <v>147</v>
      </c>
      <c r="E265" s="198" t="s">
        <v>19</v>
      </c>
      <c r="F265" s="199" t="s">
        <v>1240</v>
      </c>
      <c r="G265" s="197"/>
      <c r="H265" s="200">
        <v>20.9</v>
      </c>
      <c r="I265" s="201"/>
      <c r="J265" s="197"/>
      <c r="K265" s="197"/>
      <c r="L265" s="202"/>
      <c r="M265" s="203"/>
      <c r="N265" s="204"/>
      <c r="O265" s="204"/>
      <c r="P265" s="204"/>
      <c r="Q265" s="204"/>
      <c r="R265" s="204"/>
      <c r="S265" s="204"/>
      <c r="T265" s="205"/>
      <c r="AT265" s="206" t="s">
        <v>147</v>
      </c>
      <c r="AU265" s="206" t="s">
        <v>85</v>
      </c>
      <c r="AV265" s="13" t="s">
        <v>85</v>
      </c>
      <c r="AW265" s="13" t="s">
        <v>34</v>
      </c>
      <c r="AX265" s="13" t="s">
        <v>75</v>
      </c>
      <c r="AY265" s="206" t="s">
        <v>134</v>
      </c>
    </row>
    <row r="266" spans="1:65" s="15" customFormat="1">
      <c r="B266" s="217"/>
      <c r="C266" s="218"/>
      <c r="D266" s="189" t="s">
        <v>147</v>
      </c>
      <c r="E266" s="219" t="s">
        <v>19</v>
      </c>
      <c r="F266" s="220" t="s">
        <v>168</v>
      </c>
      <c r="G266" s="218"/>
      <c r="H266" s="221">
        <v>146.9</v>
      </c>
      <c r="I266" s="222"/>
      <c r="J266" s="218"/>
      <c r="K266" s="218"/>
      <c r="L266" s="223"/>
      <c r="M266" s="224"/>
      <c r="N266" s="225"/>
      <c r="O266" s="225"/>
      <c r="P266" s="225"/>
      <c r="Q266" s="225"/>
      <c r="R266" s="225"/>
      <c r="S266" s="225"/>
      <c r="T266" s="226"/>
      <c r="AT266" s="227" t="s">
        <v>147</v>
      </c>
      <c r="AU266" s="227" t="s">
        <v>85</v>
      </c>
      <c r="AV266" s="15" t="s">
        <v>141</v>
      </c>
      <c r="AW266" s="15" t="s">
        <v>34</v>
      </c>
      <c r="AX266" s="15" t="s">
        <v>83</v>
      </c>
      <c r="AY266" s="227" t="s">
        <v>134</v>
      </c>
    </row>
    <row r="267" spans="1:65" s="2" customFormat="1" ht="16.5" customHeight="1">
      <c r="A267" s="36"/>
      <c r="B267" s="37"/>
      <c r="C267" s="231" t="s">
        <v>527</v>
      </c>
      <c r="D267" s="231" t="s">
        <v>437</v>
      </c>
      <c r="E267" s="232" t="s">
        <v>1241</v>
      </c>
      <c r="F267" s="233" t="s">
        <v>1242</v>
      </c>
      <c r="G267" s="234" t="s">
        <v>541</v>
      </c>
      <c r="H267" s="235">
        <v>161.59</v>
      </c>
      <c r="I267" s="236"/>
      <c r="J267" s="237">
        <f>ROUND(I267*H267,2)</f>
        <v>0</v>
      </c>
      <c r="K267" s="233" t="s">
        <v>140</v>
      </c>
      <c r="L267" s="238"/>
      <c r="M267" s="239" t="s">
        <v>19</v>
      </c>
      <c r="N267" s="240" t="s">
        <v>46</v>
      </c>
      <c r="O267" s="66"/>
      <c r="P267" s="185">
        <f>O267*H267</f>
        <v>0</v>
      </c>
      <c r="Q267" s="185">
        <v>2.8000000000000001E-2</v>
      </c>
      <c r="R267" s="185">
        <f>Q267*H267</f>
        <v>4.5245199999999999</v>
      </c>
      <c r="S267" s="185">
        <v>0</v>
      </c>
      <c r="T267" s="186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87" t="s">
        <v>193</v>
      </c>
      <c r="AT267" s="187" t="s">
        <v>437</v>
      </c>
      <c r="AU267" s="187" t="s">
        <v>85</v>
      </c>
      <c r="AY267" s="19" t="s">
        <v>134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19" t="s">
        <v>83</v>
      </c>
      <c r="BK267" s="188">
        <f>ROUND(I267*H267,2)</f>
        <v>0</v>
      </c>
      <c r="BL267" s="19" t="s">
        <v>141</v>
      </c>
      <c r="BM267" s="187" t="s">
        <v>1243</v>
      </c>
    </row>
    <row r="268" spans="1:65" s="2" customFormat="1">
      <c r="A268" s="36"/>
      <c r="B268" s="37"/>
      <c r="C268" s="38"/>
      <c r="D268" s="189" t="s">
        <v>143</v>
      </c>
      <c r="E268" s="38"/>
      <c r="F268" s="190" t="s">
        <v>1242</v>
      </c>
      <c r="G268" s="38"/>
      <c r="H268" s="38"/>
      <c r="I268" s="191"/>
      <c r="J268" s="38"/>
      <c r="K268" s="38"/>
      <c r="L268" s="41"/>
      <c r="M268" s="192"/>
      <c r="N268" s="193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143</v>
      </c>
      <c r="AU268" s="19" t="s">
        <v>85</v>
      </c>
    </row>
    <row r="269" spans="1:65" s="13" customFormat="1">
      <c r="B269" s="196"/>
      <c r="C269" s="197"/>
      <c r="D269" s="189" t="s">
        <v>147</v>
      </c>
      <c r="E269" s="197"/>
      <c r="F269" s="199" t="s">
        <v>1244</v>
      </c>
      <c r="G269" s="197"/>
      <c r="H269" s="200">
        <v>161.59</v>
      </c>
      <c r="I269" s="201"/>
      <c r="J269" s="197"/>
      <c r="K269" s="197"/>
      <c r="L269" s="202"/>
      <c r="M269" s="203"/>
      <c r="N269" s="204"/>
      <c r="O269" s="204"/>
      <c r="P269" s="204"/>
      <c r="Q269" s="204"/>
      <c r="R269" s="204"/>
      <c r="S269" s="204"/>
      <c r="T269" s="205"/>
      <c r="AT269" s="206" t="s">
        <v>147</v>
      </c>
      <c r="AU269" s="206" t="s">
        <v>85</v>
      </c>
      <c r="AV269" s="13" t="s">
        <v>85</v>
      </c>
      <c r="AW269" s="13" t="s">
        <v>4</v>
      </c>
      <c r="AX269" s="13" t="s">
        <v>83</v>
      </c>
      <c r="AY269" s="206" t="s">
        <v>134</v>
      </c>
    </row>
    <row r="270" spans="1:65" s="12" customFormat="1" ht="22.9" customHeight="1">
      <c r="B270" s="160"/>
      <c r="C270" s="161"/>
      <c r="D270" s="162" t="s">
        <v>74</v>
      </c>
      <c r="E270" s="174" t="s">
        <v>646</v>
      </c>
      <c r="F270" s="174" t="s">
        <v>647</v>
      </c>
      <c r="G270" s="161"/>
      <c r="H270" s="161"/>
      <c r="I270" s="164"/>
      <c r="J270" s="175">
        <f>BK270</f>
        <v>0</v>
      </c>
      <c r="K270" s="161"/>
      <c r="L270" s="166"/>
      <c r="M270" s="167"/>
      <c r="N270" s="168"/>
      <c r="O270" s="168"/>
      <c r="P270" s="169">
        <f>SUM(P271:P273)</f>
        <v>0</v>
      </c>
      <c r="Q270" s="168"/>
      <c r="R270" s="169">
        <f>SUM(R271:R273)</f>
        <v>0</v>
      </c>
      <c r="S270" s="168"/>
      <c r="T270" s="170">
        <f>SUM(T271:T273)</f>
        <v>0</v>
      </c>
      <c r="AR270" s="171" t="s">
        <v>83</v>
      </c>
      <c r="AT270" s="172" t="s">
        <v>74</v>
      </c>
      <c r="AU270" s="172" t="s">
        <v>83</v>
      </c>
      <c r="AY270" s="171" t="s">
        <v>134</v>
      </c>
      <c r="BK270" s="173">
        <f>SUM(BK271:BK273)</f>
        <v>0</v>
      </c>
    </row>
    <row r="271" spans="1:65" s="2" customFormat="1" ht="16.5" customHeight="1">
      <c r="A271" s="36"/>
      <c r="B271" s="37"/>
      <c r="C271" s="176" t="s">
        <v>533</v>
      </c>
      <c r="D271" s="176" t="s">
        <v>136</v>
      </c>
      <c r="E271" s="177" t="s">
        <v>1245</v>
      </c>
      <c r="F271" s="178" t="s">
        <v>1246</v>
      </c>
      <c r="G271" s="179" t="s">
        <v>196</v>
      </c>
      <c r="H271" s="180">
        <v>89.036000000000001</v>
      </c>
      <c r="I271" s="181"/>
      <c r="J271" s="182">
        <f>ROUND(I271*H271,2)</f>
        <v>0</v>
      </c>
      <c r="K271" s="178" t="s">
        <v>140</v>
      </c>
      <c r="L271" s="41"/>
      <c r="M271" s="183" t="s">
        <v>19</v>
      </c>
      <c r="N271" s="184" t="s">
        <v>46</v>
      </c>
      <c r="O271" s="66"/>
      <c r="P271" s="185">
        <f>O271*H271</f>
        <v>0</v>
      </c>
      <c r="Q271" s="185">
        <v>0</v>
      </c>
      <c r="R271" s="185">
        <f>Q271*H271</f>
        <v>0</v>
      </c>
      <c r="S271" s="185">
        <v>0</v>
      </c>
      <c r="T271" s="186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87" t="s">
        <v>141</v>
      </c>
      <c r="AT271" s="187" t="s">
        <v>136</v>
      </c>
      <c r="AU271" s="187" t="s">
        <v>85</v>
      </c>
      <c r="AY271" s="19" t="s">
        <v>134</v>
      </c>
      <c r="BE271" s="188">
        <f>IF(N271="základní",J271,0)</f>
        <v>0</v>
      </c>
      <c r="BF271" s="188">
        <f>IF(N271="snížená",J271,0)</f>
        <v>0</v>
      </c>
      <c r="BG271" s="188">
        <f>IF(N271="zákl. přenesená",J271,0)</f>
        <v>0</v>
      </c>
      <c r="BH271" s="188">
        <f>IF(N271="sníž. přenesená",J271,0)</f>
        <v>0</v>
      </c>
      <c r="BI271" s="188">
        <f>IF(N271="nulová",J271,0)</f>
        <v>0</v>
      </c>
      <c r="BJ271" s="19" t="s">
        <v>83</v>
      </c>
      <c r="BK271" s="188">
        <f>ROUND(I271*H271,2)</f>
        <v>0</v>
      </c>
      <c r="BL271" s="19" t="s">
        <v>141</v>
      </c>
      <c r="BM271" s="187" t="s">
        <v>1247</v>
      </c>
    </row>
    <row r="272" spans="1:65" s="2" customFormat="1">
      <c r="A272" s="36"/>
      <c r="B272" s="37"/>
      <c r="C272" s="38"/>
      <c r="D272" s="189" t="s">
        <v>143</v>
      </c>
      <c r="E272" s="38"/>
      <c r="F272" s="190" t="s">
        <v>1248</v>
      </c>
      <c r="G272" s="38"/>
      <c r="H272" s="38"/>
      <c r="I272" s="191"/>
      <c r="J272" s="38"/>
      <c r="K272" s="38"/>
      <c r="L272" s="41"/>
      <c r="M272" s="192"/>
      <c r="N272" s="193"/>
      <c r="O272" s="66"/>
      <c r="P272" s="66"/>
      <c r="Q272" s="66"/>
      <c r="R272" s="66"/>
      <c r="S272" s="66"/>
      <c r="T272" s="67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9" t="s">
        <v>143</v>
      </c>
      <c r="AU272" s="19" t="s">
        <v>85</v>
      </c>
    </row>
    <row r="273" spans="1:47" s="2" customFormat="1">
      <c r="A273" s="36"/>
      <c r="B273" s="37"/>
      <c r="C273" s="38"/>
      <c r="D273" s="194" t="s">
        <v>145</v>
      </c>
      <c r="E273" s="38"/>
      <c r="F273" s="195" t="s">
        <v>1249</v>
      </c>
      <c r="G273" s="38"/>
      <c r="H273" s="38"/>
      <c r="I273" s="191"/>
      <c r="J273" s="38"/>
      <c r="K273" s="38"/>
      <c r="L273" s="41"/>
      <c r="M273" s="242"/>
      <c r="N273" s="243"/>
      <c r="O273" s="244"/>
      <c r="P273" s="244"/>
      <c r="Q273" s="244"/>
      <c r="R273" s="244"/>
      <c r="S273" s="244"/>
      <c r="T273" s="245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T273" s="19" t="s">
        <v>145</v>
      </c>
      <c r="AU273" s="19" t="s">
        <v>85</v>
      </c>
    </row>
    <row r="274" spans="1:47" s="2" customFormat="1" ht="6.95" customHeight="1">
      <c r="A274" s="36"/>
      <c r="B274" s="49"/>
      <c r="C274" s="50"/>
      <c r="D274" s="50"/>
      <c r="E274" s="50"/>
      <c r="F274" s="50"/>
      <c r="G274" s="50"/>
      <c r="H274" s="50"/>
      <c r="I274" s="50"/>
      <c r="J274" s="50"/>
      <c r="K274" s="50"/>
      <c r="L274" s="41"/>
      <c r="M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</row>
  </sheetData>
  <sheetProtection algorithmName="SHA-512" hashValue="W73+oTY5nkj8AqCXNxtH/R3qz/ohA12PeREz9tuGzgS3zzBHFeGN88VCqTef7vVWqUa7D9ZHas7LEZ36uimvdw==" saltValue="7cFxLuLPlYZl6vHav075tku020HBxnVtVfXaIDrZU+oji99kXquY6QE3PTNyEr0rjT9i+4FrnKe6M99lhbQMZA==" spinCount="100000" sheet="1" objects="1" scenarios="1" formatColumns="0" formatRows="0" autoFilter="0"/>
  <autoFilter ref="C84:K273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90" r:id="rId1"/>
    <hyperlink ref="F98" r:id="rId2"/>
    <hyperlink ref="F109" r:id="rId3"/>
    <hyperlink ref="F117" r:id="rId4"/>
    <hyperlink ref="F125" r:id="rId5"/>
    <hyperlink ref="F132" r:id="rId6"/>
    <hyperlink ref="F137" r:id="rId7"/>
    <hyperlink ref="F141" r:id="rId8"/>
    <hyperlink ref="F144" r:id="rId9"/>
    <hyperlink ref="F148" r:id="rId10"/>
    <hyperlink ref="F154" r:id="rId11"/>
    <hyperlink ref="F159" r:id="rId12"/>
    <hyperlink ref="F163" r:id="rId13"/>
    <hyperlink ref="F173" r:id="rId14"/>
    <hyperlink ref="F180" r:id="rId15"/>
    <hyperlink ref="F191" r:id="rId16"/>
    <hyperlink ref="F197" r:id="rId17"/>
    <hyperlink ref="F217" r:id="rId18"/>
    <hyperlink ref="F225" r:id="rId19"/>
    <hyperlink ref="F229" r:id="rId20"/>
    <hyperlink ref="F234" r:id="rId21"/>
    <hyperlink ref="F239" r:id="rId22"/>
    <hyperlink ref="F244" r:id="rId23"/>
    <hyperlink ref="F262" r:id="rId24"/>
    <hyperlink ref="F273" r:id="rId25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AT2" s="19" t="s">
        <v>103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7"/>
      <c r="G7" s="377"/>
      <c r="H7" s="377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1250</v>
      </c>
      <c r="F9" s="379"/>
      <c r="G9" s="379"/>
      <c r="H9" s="37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2" t="str">
        <f>'Rekapitulace stavby'!E14</f>
        <v>Vyplň údaj</v>
      </c>
      <c r="F18" s="109"/>
      <c r="G18" s="109"/>
      <c r="H18" s="109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113" t="s">
        <v>19</v>
      </c>
      <c r="F27" s="113"/>
      <c r="G27" s="113"/>
      <c r="H27" s="11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ROUND(J82,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ROUND((SUM(BE82:BE124)),  2)</f>
        <v>0</v>
      </c>
      <c r="G33" s="36"/>
      <c r="H33" s="36"/>
      <c r="I33" s="121">
        <v>0.21</v>
      </c>
      <c r="J33" s="120">
        <f>ROUND(((SUM(BE82:BE124))*I33),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ROUND((SUM(BF82:BF124)),  2)</f>
        <v>0</v>
      </c>
      <c r="G34" s="36"/>
      <c r="H34" s="36"/>
      <c r="I34" s="121">
        <v>0.12</v>
      </c>
      <c r="J34" s="120">
        <f>ROUND(((SUM(BF82:BF124))*I34),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ROUND((SUM(BG82:BG124)),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ROUND((SUM(BH82:BH124)),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ROUND((SUM(BI82:BI124)),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5"/>
      <c r="G48" s="375"/>
      <c r="H48" s="375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07 - SO 07 Návrh vegetačních úprav</v>
      </c>
      <c r="F50" s="363"/>
      <c r="G50" s="363"/>
      <c r="H50" s="363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115</v>
      </c>
      <c r="E60" s="140"/>
      <c r="F60" s="140"/>
      <c r="G60" s="140"/>
      <c r="H60" s="140"/>
      <c r="I60" s="140"/>
      <c r="J60" s="141">
        <f>J83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116</v>
      </c>
      <c r="E61" s="146"/>
      <c r="F61" s="146"/>
      <c r="G61" s="146"/>
      <c r="H61" s="146"/>
      <c r="I61" s="146"/>
      <c r="J61" s="147">
        <f>J84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310</v>
      </c>
      <c r="E62" s="146"/>
      <c r="F62" s="146"/>
      <c r="G62" s="146"/>
      <c r="H62" s="146"/>
      <c r="I62" s="146"/>
      <c r="J62" s="147">
        <f>J121</f>
        <v>0</v>
      </c>
      <c r="K62" s="144"/>
      <c r="L62" s="148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0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119</v>
      </c>
      <c r="D69" s="38"/>
      <c r="E69" s="38"/>
      <c r="F69" s="38"/>
      <c r="G69" s="38"/>
      <c r="H69" s="38"/>
      <c r="I69" s="38"/>
      <c r="J69" s="38"/>
      <c r="K69" s="38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75" t="str">
        <f>E7</f>
        <v>Lázeňský rybník,Mozartova ulice</v>
      </c>
      <c r="F72" s="375"/>
      <c r="G72" s="375"/>
      <c r="H72" s="375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109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63" t="str">
        <f>E9</f>
        <v>07 - SO 07 Návrh vegetačních úprav</v>
      </c>
      <c r="F74" s="363"/>
      <c r="G74" s="363"/>
      <c r="H74" s="363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Karlovy Vary</v>
      </c>
      <c r="G76" s="38"/>
      <c r="H76" s="38"/>
      <c r="I76" s="31" t="s">
        <v>23</v>
      </c>
      <c r="J76" s="61" t="str">
        <f>IF(J12="","",J12)</f>
        <v>21. 11. 2024</v>
      </c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40.15" customHeight="1">
      <c r="A78" s="36"/>
      <c r="B78" s="37"/>
      <c r="C78" s="31" t="s">
        <v>25</v>
      </c>
      <c r="D78" s="38"/>
      <c r="E78" s="38"/>
      <c r="F78" s="29" t="str">
        <f>E15</f>
        <v>Statutární město Karlovy Vary,Moskevská 2035/21,K.</v>
      </c>
      <c r="G78" s="38"/>
      <c r="H78" s="38"/>
      <c r="I78" s="31" t="s">
        <v>31</v>
      </c>
      <c r="J78" s="34" t="str">
        <f>E21</f>
        <v xml:space="preserve">Ing.Jan Šinták-I.P.R.E.,Kolová 2,362 14 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25.7" customHeight="1">
      <c r="A79" s="36"/>
      <c r="B79" s="37"/>
      <c r="C79" s="31" t="s">
        <v>29</v>
      </c>
      <c r="D79" s="38"/>
      <c r="E79" s="38"/>
      <c r="F79" s="29" t="str">
        <f>IF(E18="","",E18)</f>
        <v>Vyplň údaj</v>
      </c>
      <c r="G79" s="38"/>
      <c r="H79" s="38"/>
      <c r="I79" s="31" t="s">
        <v>35</v>
      </c>
      <c r="J79" s="34" t="str">
        <f>E24</f>
        <v>Ing.Jana Handšuhová Smutná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49"/>
      <c r="B81" s="150"/>
      <c r="C81" s="151" t="s">
        <v>120</v>
      </c>
      <c r="D81" s="152" t="s">
        <v>60</v>
      </c>
      <c r="E81" s="152" t="s">
        <v>56</v>
      </c>
      <c r="F81" s="152" t="s">
        <v>57</v>
      </c>
      <c r="G81" s="152" t="s">
        <v>121</v>
      </c>
      <c r="H81" s="152" t="s">
        <v>122</v>
      </c>
      <c r="I81" s="152" t="s">
        <v>123</v>
      </c>
      <c r="J81" s="152" t="s">
        <v>113</v>
      </c>
      <c r="K81" s="153" t="s">
        <v>124</v>
      </c>
      <c r="L81" s="154"/>
      <c r="M81" s="70" t="s">
        <v>19</v>
      </c>
      <c r="N81" s="71" t="s">
        <v>45</v>
      </c>
      <c r="O81" s="71" t="s">
        <v>125</v>
      </c>
      <c r="P81" s="71" t="s">
        <v>126</v>
      </c>
      <c r="Q81" s="71" t="s">
        <v>127</v>
      </c>
      <c r="R81" s="71" t="s">
        <v>128</v>
      </c>
      <c r="S81" s="71" t="s">
        <v>129</v>
      </c>
      <c r="T81" s="72" t="s">
        <v>130</v>
      </c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</row>
    <row r="82" spans="1:65" s="2" customFormat="1" ht="22.9" customHeight="1">
      <c r="A82" s="36"/>
      <c r="B82" s="37"/>
      <c r="C82" s="77" t="s">
        <v>131</v>
      </c>
      <c r="D82" s="38"/>
      <c r="E82" s="38"/>
      <c r="F82" s="38"/>
      <c r="G82" s="38"/>
      <c r="H82" s="38"/>
      <c r="I82" s="38"/>
      <c r="J82" s="155">
        <f>BK82</f>
        <v>0</v>
      </c>
      <c r="K82" s="38"/>
      <c r="L82" s="41"/>
      <c r="M82" s="73"/>
      <c r="N82" s="156"/>
      <c r="O82" s="74"/>
      <c r="P82" s="157">
        <f>P83</f>
        <v>0</v>
      </c>
      <c r="Q82" s="74"/>
      <c r="R82" s="157">
        <f>R83</f>
        <v>0.28675</v>
      </c>
      <c r="S82" s="74"/>
      <c r="T82" s="158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74</v>
      </c>
      <c r="AU82" s="19" t="s">
        <v>114</v>
      </c>
      <c r="BK82" s="159">
        <f>BK83</f>
        <v>0</v>
      </c>
    </row>
    <row r="83" spans="1:65" s="12" customFormat="1" ht="25.9" customHeight="1">
      <c r="B83" s="160"/>
      <c r="C83" s="161"/>
      <c r="D83" s="162" t="s">
        <v>74</v>
      </c>
      <c r="E83" s="163" t="s">
        <v>132</v>
      </c>
      <c r="F83" s="163" t="s">
        <v>133</v>
      </c>
      <c r="G83" s="161"/>
      <c r="H83" s="161"/>
      <c r="I83" s="164"/>
      <c r="J83" s="165">
        <f>BK83</f>
        <v>0</v>
      </c>
      <c r="K83" s="161"/>
      <c r="L83" s="166"/>
      <c r="M83" s="167"/>
      <c r="N83" s="168"/>
      <c r="O83" s="168"/>
      <c r="P83" s="169">
        <f>P84+P121</f>
        <v>0</v>
      </c>
      <c r="Q83" s="168"/>
      <c r="R83" s="169">
        <f>R84+R121</f>
        <v>0.28675</v>
      </c>
      <c r="S83" s="168"/>
      <c r="T83" s="170">
        <f>T84+T121</f>
        <v>0</v>
      </c>
      <c r="AR83" s="171" t="s">
        <v>83</v>
      </c>
      <c r="AT83" s="172" t="s">
        <v>74</v>
      </c>
      <c r="AU83" s="172" t="s">
        <v>75</v>
      </c>
      <c r="AY83" s="171" t="s">
        <v>134</v>
      </c>
      <c r="BK83" s="173">
        <f>BK84+BK121</f>
        <v>0</v>
      </c>
    </row>
    <row r="84" spans="1:65" s="12" customFormat="1" ht="22.9" customHeight="1">
      <c r="B84" s="160"/>
      <c r="C84" s="161"/>
      <c r="D84" s="162" t="s">
        <v>74</v>
      </c>
      <c r="E84" s="174" t="s">
        <v>83</v>
      </c>
      <c r="F84" s="174" t="s">
        <v>135</v>
      </c>
      <c r="G84" s="161"/>
      <c r="H84" s="161"/>
      <c r="I84" s="164"/>
      <c r="J84" s="175">
        <f>BK84</f>
        <v>0</v>
      </c>
      <c r="K84" s="161"/>
      <c r="L84" s="166"/>
      <c r="M84" s="167"/>
      <c r="N84" s="168"/>
      <c r="O84" s="168"/>
      <c r="P84" s="169">
        <f>SUM(P85:P120)</f>
        <v>0</v>
      </c>
      <c r="Q84" s="168"/>
      <c r="R84" s="169">
        <f>SUM(R85:R120)</f>
        <v>0.28675</v>
      </c>
      <c r="S84" s="168"/>
      <c r="T84" s="170">
        <f>SUM(T85:T120)</f>
        <v>0</v>
      </c>
      <c r="AR84" s="171" t="s">
        <v>83</v>
      </c>
      <c r="AT84" s="172" t="s">
        <v>74</v>
      </c>
      <c r="AU84" s="172" t="s">
        <v>83</v>
      </c>
      <c r="AY84" s="171" t="s">
        <v>134</v>
      </c>
      <c r="BK84" s="173">
        <f>SUM(BK85:BK120)</f>
        <v>0</v>
      </c>
    </row>
    <row r="85" spans="1:65" s="2" customFormat="1" ht="16.5" customHeight="1">
      <c r="A85" s="36"/>
      <c r="B85" s="37"/>
      <c r="C85" s="176" t="s">
        <v>83</v>
      </c>
      <c r="D85" s="176" t="s">
        <v>136</v>
      </c>
      <c r="E85" s="177" t="s">
        <v>1251</v>
      </c>
      <c r="F85" s="178" t="s">
        <v>1252</v>
      </c>
      <c r="G85" s="179" t="s">
        <v>606</v>
      </c>
      <c r="H85" s="180">
        <v>1</v>
      </c>
      <c r="I85" s="181"/>
      <c r="J85" s="182">
        <f>ROUND(I85*H85,2)</f>
        <v>0</v>
      </c>
      <c r="K85" s="178" t="s">
        <v>197</v>
      </c>
      <c r="L85" s="41"/>
      <c r="M85" s="183" t="s">
        <v>19</v>
      </c>
      <c r="N85" s="184" t="s">
        <v>46</v>
      </c>
      <c r="O85" s="66"/>
      <c r="P85" s="185">
        <f>O85*H85</f>
        <v>0</v>
      </c>
      <c r="Q85" s="185">
        <v>0</v>
      </c>
      <c r="R85" s="185">
        <f>Q85*H85</f>
        <v>0</v>
      </c>
      <c r="S85" s="185">
        <v>0</v>
      </c>
      <c r="T85" s="186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7" t="s">
        <v>141</v>
      </c>
      <c r="AT85" s="187" t="s">
        <v>136</v>
      </c>
      <c r="AU85" s="187" t="s">
        <v>85</v>
      </c>
      <c r="AY85" s="19" t="s">
        <v>134</v>
      </c>
      <c r="BE85" s="188">
        <f>IF(N85="základní",J85,0)</f>
        <v>0</v>
      </c>
      <c r="BF85" s="188">
        <f>IF(N85="snížená",J85,0)</f>
        <v>0</v>
      </c>
      <c r="BG85" s="188">
        <f>IF(N85="zákl. přenesená",J85,0)</f>
        <v>0</v>
      </c>
      <c r="BH85" s="188">
        <f>IF(N85="sníž. přenesená",J85,0)</f>
        <v>0</v>
      </c>
      <c r="BI85" s="188">
        <f>IF(N85="nulová",J85,0)</f>
        <v>0</v>
      </c>
      <c r="BJ85" s="19" t="s">
        <v>83</v>
      </c>
      <c r="BK85" s="188">
        <f>ROUND(I85*H85,2)</f>
        <v>0</v>
      </c>
      <c r="BL85" s="19" t="s">
        <v>141</v>
      </c>
      <c r="BM85" s="187" t="s">
        <v>1253</v>
      </c>
    </row>
    <row r="86" spans="1:65" s="2" customFormat="1" ht="29.25">
      <c r="A86" s="36"/>
      <c r="B86" s="37"/>
      <c r="C86" s="38"/>
      <c r="D86" s="189" t="s">
        <v>143</v>
      </c>
      <c r="E86" s="38"/>
      <c r="F86" s="190" t="s">
        <v>1254</v>
      </c>
      <c r="G86" s="38"/>
      <c r="H86" s="38"/>
      <c r="I86" s="191"/>
      <c r="J86" s="38"/>
      <c r="K86" s="38"/>
      <c r="L86" s="41"/>
      <c r="M86" s="192"/>
      <c r="N86" s="193"/>
      <c r="O86" s="66"/>
      <c r="P86" s="66"/>
      <c r="Q86" s="66"/>
      <c r="R86" s="66"/>
      <c r="S86" s="66"/>
      <c r="T86" s="67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143</v>
      </c>
      <c r="AU86" s="19" t="s">
        <v>85</v>
      </c>
    </row>
    <row r="87" spans="1:65" s="2" customFormat="1" ht="16.5" customHeight="1">
      <c r="A87" s="36"/>
      <c r="B87" s="37"/>
      <c r="C87" s="176" t="s">
        <v>85</v>
      </c>
      <c r="D87" s="176" t="s">
        <v>136</v>
      </c>
      <c r="E87" s="177" t="s">
        <v>1255</v>
      </c>
      <c r="F87" s="178" t="s">
        <v>1256</v>
      </c>
      <c r="G87" s="179" t="s">
        <v>606</v>
      </c>
      <c r="H87" s="180">
        <v>1</v>
      </c>
      <c r="I87" s="181"/>
      <c r="J87" s="182">
        <f>ROUND(I87*H87,2)</f>
        <v>0</v>
      </c>
      <c r="K87" s="178" t="s">
        <v>197</v>
      </c>
      <c r="L87" s="41"/>
      <c r="M87" s="183" t="s">
        <v>19</v>
      </c>
      <c r="N87" s="184" t="s">
        <v>46</v>
      </c>
      <c r="O87" s="66"/>
      <c r="P87" s="185">
        <f>O87*H87</f>
        <v>0</v>
      </c>
      <c r="Q87" s="185">
        <v>0</v>
      </c>
      <c r="R87" s="185">
        <f>Q87*H87</f>
        <v>0</v>
      </c>
      <c r="S87" s="185">
        <v>0</v>
      </c>
      <c r="T87" s="186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7" t="s">
        <v>141</v>
      </c>
      <c r="AT87" s="187" t="s">
        <v>136</v>
      </c>
      <c r="AU87" s="187" t="s">
        <v>85</v>
      </c>
      <c r="AY87" s="19" t="s">
        <v>134</v>
      </c>
      <c r="BE87" s="188">
        <f>IF(N87="základní",J87,0)</f>
        <v>0</v>
      </c>
      <c r="BF87" s="188">
        <f>IF(N87="snížená",J87,0)</f>
        <v>0</v>
      </c>
      <c r="BG87" s="188">
        <f>IF(N87="zákl. přenesená",J87,0)</f>
        <v>0</v>
      </c>
      <c r="BH87" s="188">
        <f>IF(N87="sníž. přenesená",J87,0)</f>
        <v>0</v>
      </c>
      <c r="BI87" s="188">
        <f>IF(N87="nulová",J87,0)</f>
        <v>0</v>
      </c>
      <c r="BJ87" s="19" t="s">
        <v>83</v>
      </c>
      <c r="BK87" s="188">
        <f>ROUND(I87*H87,2)</f>
        <v>0</v>
      </c>
      <c r="BL87" s="19" t="s">
        <v>141</v>
      </c>
      <c r="BM87" s="187" t="s">
        <v>1257</v>
      </c>
    </row>
    <row r="88" spans="1:65" s="2" customFormat="1" ht="136.5">
      <c r="A88" s="36"/>
      <c r="B88" s="37"/>
      <c r="C88" s="38"/>
      <c r="D88" s="189" t="s">
        <v>143</v>
      </c>
      <c r="E88" s="38"/>
      <c r="F88" s="190" t="s">
        <v>1258</v>
      </c>
      <c r="G88" s="38"/>
      <c r="H88" s="38"/>
      <c r="I88" s="191"/>
      <c r="J88" s="38"/>
      <c r="K88" s="38"/>
      <c r="L88" s="41"/>
      <c r="M88" s="192"/>
      <c r="N88" s="193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143</v>
      </c>
      <c r="AU88" s="19" t="s">
        <v>85</v>
      </c>
    </row>
    <row r="89" spans="1:65" s="2" customFormat="1" ht="21.75" customHeight="1">
      <c r="A89" s="36"/>
      <c r="B89" s="37"/>
      <c r="C89" s="176" t="s">
        <v>154</v>
      </c>
      <c r="D89" s="176" t="s">
        <v>136</v>
      </c>
      <c r="E89" s="177" t="s">
        <v>373</v>
      </c>
      <c r="F89" s="178" t="s">
        <v>374</v>
      </c>
      <c r="G89" s="179" t="s">
        <v>157</v>
      </c>
      <c r="H89" s="180">
        <v>92</v>
      </c>
      <c r="I89" s="181"/>
      <c r="J89" s="182">
        <f>ROUND(I89*H89,2)</f>
        <v>0</v>
      </c>
      <c r="K89" s="178" t="s">
        <v>140</v>
      </c>
      <c r="L89" s="41"/>
      <c r="M89" s="183" t="s">
        <v>19</v>
      </c>
      <c r="N89" s="184" t="s">
        <v>46</v>
      </c>
      <c r="O89" s="66"/>
      <c r="P89" s="185">
        <f>O89*H89</f>
        <v>0</v>
      </c>
      <c r="Q89" s="185">
        <v>0</v>
      </c>
      <c r="R89" s="185">
        <f>Q89*H89</f>
        <v>0</v>
      </c>
      <c r="S89" s="185">
        <v>0</v>
      </c>
      <c r="T89" s="186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7" t="s">
        <v>141</v>
      </c>
      <c r="AT89" s="187" t="s">
        <v>136</v>
      </c>
      <c r="AU89" s="187" t="s">
        <v>85</v>
      </c>
      <c r="AY89" s="19" t="s">
        <v>134</v>
      </c>
      <c r="BE89" s="188">
        <f>IF(N89="základní",J89,0)</f>
        <v>0</v>
      </c>
      <c r="BF89" s="188">
        <f>IF(N89="snížená",J89,0)</f>
        <v>0</v>
      </c>
      <c r="BG89" s="188">
        <f>IF(N89="zákl. přenesená",J89,0)</f>
        <v>0</v>
      </c>
      <c r="BH89" s="188">
        <f>IF(N89="sníž. přenesená",J89,0)</f>
        <v>0</v>
      </c>
      <c r="BI89" s="188">
        <f>IF(N89="nulová",J89,0)</f>
        <v>0</v>
      </c>
      <c r="BJ89" s="19" t="s">
        <v>83</v>
      </c>
      <c r="BK89" s="188">
        <f>ROUND(I89*H89,2)</f>
        <v>0</v>
      </c>
      <c r="BL89" s="19" t="s">
        <v>141</v>
      </c>
      <c r="BM89" s="187" t="s">
        <v>1259</v>
      </c>
    </row>
    <row r="90" spans="1:65" s="2" customFormat="1" ht="19.5">
      <c r="A90" s="36"/>
      <c r="B90" s="37"/>
      <c r="C90" s="38"/>
      <c r="D90" s="189" t="s">
        <v>143</v>
      </c>
      <c r="E90" s="38"/>
      <c r="F90" s="190" t="s">
        <v>376</v>
      </c>
      <c r="G90" s="38"/>
      <c r="H90" s="38"/>
      <c r="I90" s="191"/>
      <c r="J90" s="38"/>
      <c r="K90" s="38"/>
      <c r="L90" s="41"/>
      <c r="M90" s="192"/>
      <c r="N90" s="193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143</v>
      </c>
      <c r="AU90" s="19" t="s">
        <v>85</v>
      </c>
    </row>
    <row r="91" spans="1:65" s="2" customFormat="1">
      <c r="A91" s="36"/>
      <c r="B91" s="37"/>
      <c r="C91" s="38"/>
      <c r="D91" s="194" t="s">
        <v>145</v>
      </c>
      <c r="E91" s="38"/>
      <c r="F91" s="195" t="s">
        <v>377</v>
      </c>
      <c r="G91" s="38"/>
      <c r="H91" s="38"/>
      <c r="I91" s="191"/>
      <c r="J91" s="38"/>
      <c r="K91" s="38"/>
      <c r="L91" s="41"/>
      <c r="M91" s="192"/>
      <c r="N91" s="193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145</v>
      </c>
      <c r="AU91" s="19" t="s">
        <v>85</v>
      </c>
    </row>
    <row r="92" spans="1:65" s="14" customFormat="1">
      <c r="B92" s="207"/>
      <c r="C92" s="208"/>
      <c r="D92" s="189" t="s">
        <v>147</v>
      </c>
      <c r="E92" s="209" t="s">
        <v>19</v>
      </c>
      <c r="F92" s="210" t="s">
        <v>1260</v>
      </c>
      <c r="G92" s="208"/>
      <c r="H92" s="209" t="s">
        <v>19</v>
      </c>
      <c r="I92" s="211"/>
      <c r="J92" s="208"/>
      <c r="K92" s="208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147</v>
      </c>
      <c r="AU92" s="216" t="s">
        <v>85</v>
      </c>
      <c r="AV92" s="14" t="s">
        <v>83</v>
      </c>
      <c r="AW92" s="14" t="s">
        <v>34</v>
      </c>
      <c r="AX92" s="14" t="s">
        <v>75</v>
      </c>
      <c r="AY92" s="216" t="s">
        <v>134</v>
      </c>
    </row>
    <row r="93" spans="1:65" s="13" customFormat="1">
      <c r="B93" s="196"/>
      <c r="C93" s="197"/>
      <c r="D93" s="189" t="s">
        <v>147</v>
      </c>
      <c r="E93" s="198" t="s">
        <v>19</v>
      </c>
      <c r="F93" s="199" t="s">
        <v>1261</v>
      </c>
      <c r="G93" s="197"/>
      <c r="H93" s="200">
        <v>92</v>
      </c>
      <c r="I93" s="201"/>
      <c r="J93" s="197"/>
      <c r="K93" s="197"/>
      <c r="L93" s="202"/>
      <c r="M93" s="203"/>
      <c r="N93" s="204"/>
      <c r="O93" s="204"/>
      <c r="P93" s="204"/>
      <c r="Q93" s="204"/>
      <c r="R93" s="204"/>
      <c r="S93" s="204"/>
      <c r="T93" s="205"/>
      <c r="AT93" s="206" t="s">
        <v>147</v>
      </c>
      <c r="AU93" s="206" t="s">
        <v>85</v>
      </c>
      <c r="AV93" s="13" t="s">
        <v>85</v>
      </c>
      <c r="AW93" s="13" t="s">
        <v>34</v>
      </c>
      <c r="AX93" s="13" t="s">
        <v>75</v>
      </c>
      <c r="AY93" s="206" t="s">
        <v>134</v>
      </c>
    </row>
    <row r="94" spans="1:65" s="15" customFormat="1">
      <c r="B94" s="217"/>
      <c r="C94" s="218"/>
      <c r="D94" s="189" t="s">
        <v>147</v>
      </c>
      <c r="E94" s="219" t="s">
        <v>19</v>
      </c>
      <c r="F94" s="220" t="s">
        <v>168</v>
      </c>
      <c r="G94" s="218"/>
      <c r="H94" s="221">
        <v>92</v>
      </c>
      <c r="I94" s="222"/>
      <c r="J94" s="218"/>
      <c r="K94" s="218"/>
      <c r="L94" s="223"/>
      <c r="M94" s="224"/>
      <c r="N94" s="225"/>
      <c r="O94" s="225"/>
      <c r="P94" s="225"/>
      <c r="Q94" s="225"/>
      <c r="R94" s="225"/>
      <c r="S94" s="225"/>
      <c r="T94" s="226"/>
      <c r="AT94" s="227" t="s">
        <v>147</v>
      </c>
      <c r="AU94" s="227" t="s">
        <v>85</v>
      </c>
      <c r="AV94" s="15" t="s">
        <v>141</v>
      </c>
      <c r="AW94" s="15" t="s">
        <v>34</v>
      </c>
      <c r="AX94" s="15" t="s">
        <v>83</v>
      </c>
      <c r="AY94" s="227" t="s">
        <v>134</v>
      </c>
    </row>
    <row r="95" spans="1:65" s="2" customFormat="1" ht="16.5" customHeight="1">
      <c r="A95" s="36"/>
      <c r="B95" s="37"/>
      <c r="C95" s="176" t="s">
        <v>141</v>
      </c>
      <c r="D95" s="176" t="s">
        <v>136</v>
      </c>
      <c r="E95" s="177" t="s">
        <v>188</v>
      </c>
      <c r="F95" s="178" t="s">
        <v>189</v>
      </c>
      <c r="G95" s="179" t="s">
        <v>157</v>
      </c>
      <c r="H95" s="180">
        <v>92</v>
      </c>
      <c r="I95" s="181"/>
      <c r="J95" s="182">
        <f>ROUND(I95*H95,2)</f>
        <v>0</v>
      </c>
      <c r="K95" s="178" t="s">
        <v>140</v>
      </c>
      <c r="L95" s="41"/>
      <c r="M95" s="183" t="s">
        <v>19</v>
      </c>
      <c r="N95" s="184" t="s">
        <v>46</v>
      </c>
      <c r="O95" s="66"/>
      <c r="P95" s="185">
        <f>O95*H95</f>
        <v>0</v>
      </c>
      <c r="Q95" s="185">
        <v>0</v>
      </c>
      <c r="R95" s="185">
        <f>Q95*H95</f>
        <v>0</v>
      </c>
      <c r="S95" s="185">
        <v>0</v>
      </c>
      <c r="T95" s="186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87" t="s">
        <v>141</v>
      </c>
      <c r="AT95" s="187" t="s">
        <v>136</v>
      </c>
      <c r="AU95" s="187" t="s">
        <v>85</v>
      </c>
      <c r="AY95" s="19" t="s">
        <v>134</v>
      </c>
      <c r="BE95" s="188">
        <f>IF(N95="základní",J95,0)</f>
        <v>0</v>
      </c>
      <c r="BF95" s="188">
        <f>IF(N95="snížená",J95,0)</f>
        <v>0</v>
      </c>
      <c r="BG95" s="188">
        <f>IF(N95="zákl. přenesená",J95,0)</f>
        <v>0</v>
      </c>
      <c r="BH95" s="188">
        <f>IF(N95="sníž. přenesená",J95,0)</f>
        <v>0</v>
      </c>
      <c r="BI95" s="188">
        <f>IF(N95="nulová",J95,0)</f>
        <v>0</v>
      </c>
      <c r="BJ95" s="19" t="s">
        <v>83</v>
      </c>
      <c r="BK95" s="188">
        <f>ROUND(I95*H95,2)</f>
        <v>0</v>
      </c>
      <c r="BL95" s="19" t="s">
        <v>141</v>
      </c>
      <c r="BM95" s="187" t="s">
        <v>1262</v>
      </c>
    </row>
    <row r="96" spans="1:65" s="2" customFormat="1" ht="19.5">
      <c r="A96" s="36"/>
      <c r="B96" s="37"/>
      <c r="C96" s="38"/>
      <c r="D96" s="189" t="s">
        <v>143</v>
      </c>
      <c r="E96" s="38"/>
      <c r="F96" s="190" t="s">
        <v>191</v>
      </c>
      <c r="G96" s="38"/>
      <c r="H96" s="38"/>
      <c r="I96" s="191"/>
      <c r="J96" s="38"/>
      <c r="K96" s="38"/>
      <c r="L96" s="41"/>
      <c r="M96" s="192"/>
      <c r="N96" s="193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143</v>
      </c>
      <c r="AU96" s="19" t="s">
        <v>85</v>
      </c>
    </row>
    <row r="97" spans="1:65" s="2" customFormat="1">
      <c r="A97" s="36"/>
      <c r="B97" s="37"/>
      <c r="C97" s="38"/>
      <c r="D97" s="194" t="s">
        <v>145</v>
      </c>
      <c r="E97" s="38"/>
      <c r="F97" s="195" t="s">
        <v>192</v>
      </c>
      <c r="G97" s="38"/>
      <c r="H97" s="38"/>
      <c r="I97" s="191"/>
      <c r="J97" s="38"/>
      <c r="K97" s="38"/>
      <c r="L97" s="41"/>
      <c r="M97" s="192"/>
      <c r="N97" s="193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145</v>
      </c>
      <c r="AU97" s="19" t="s">
        <v>85</v>
      </c>
    </row>
    <row r="98" spans="1:65" s="14" customFormat="1">
      <c r="B98" s="207"/>
      <c r="C98" s="208"/>
      <c r="D98" s="189" t="s">
        <v>147</v>
      </c>
      <c r="E98" s="209" t="s">
        <v>19</v>
      </c>
      <c r="F98" s="210" t="s">
        <v>1260</v>
      </c>
      <c r="G98" s="208"/>
      <c r="H98" s="209" t="s">
        <v>19</v>
      </c>
      <c r="I98" s="211"/>
      <c r="J98" s="208"/>
      <c r="K98" s="208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147</v>
      </c>
      <c r="AU98" s="216" t="s">
        <v>85</v>
      </c>
      <c r="AV98" s="14" t="s">
        <v>83</v>
      </c>
      <c r="AW98" s="14" t="s">
        <v>34</v>
      </c>
      <c r="AX98" s="14" t="s">
        <v>75</v>
      </c>
      <c r="AY98" s="216" t="s">
        <v>134</v>
      </c>
    </row>
    <row r="99" spans="1:65" s="13" customFormat="1">
      <c r="B99" s="196"/>
      <c r="C99" s="197"/>
      <c r="D99" s="189" t="s">
        <v>147</v>
      </c>
      <c r="E99" s="198" t="s">
        <v>19</v>
      </c>
      <c r="F99" s="199" t="s">
        <v>1261</v>
      </c>
      <c r="G99" s="197"/>
      <c r="H99" s="200">
        <v>92</v>
      </c>
      <c r="I99" s="201"/>
      <c r="J99" s="197"/>
      <c r="K99" s="197"/>
      <c r="L99" s="202"/>
      <c r="M99" s="203"/>
      <c r="N99" s="204"/>
      <c r="O99" s="204"/>
      <c r="P99" s="204"/>
      <c r="Q99" s="204"/>
      <c r="R99" s="204"/>
      <c r="S99" s="204"/>
      <c r="T99" s="205"/>
      <c r="AT99" s="206" t="s">
        <v>147</v>
      </c>
      <c r="AU99" s="206" t="s">
        <v>85</v>
      </c>
      <c r="AV99" s="13" t="s">
        <v>85</v>
      </c>
      <c r="AW99" s="13" t="s">
        <v>34</v>
      </c>
      <c r="AX99" s="13" t="s">
        <v>75</v>
      </c>
      <c r="AY99" s="206" t="s">
        <v>134</v>
      </c>
    </row>
    <row r="100" spans="1:65" s="15" customFormat="1">
      <c r="B100" s="217"/>
      <c r="C100" s="218"/>
      <c r="D100" s="189" t="s">
        <v>147</v>
      </c>
      <c r="E100" s="219" t="s">
        <v>19</v>
      </c>
      <c r="F100" s="220" t="s">
        <v>168</v>
      </c>
      <c r="G100" s="218"/>
      <c r="H100" s="221">
        <v>92</v>
      </c>
      <c r="I100" s="222"/>
      <c r="J100" s="218"/>
      <c r="K100" s="218"/>
      <c r="L100" s="223"/>
      <c r="M100" s="224"/>
      <c r="N100" s="225"/>
      <c r="O100" s="225"/>
      <c r="P100" s="225"/>
      <c r="Q100" s="225"/>
      <c r="R100" s="225"/>
      <c r="S100" s="225"/>
      <c r="T100" s="226"/>
      <c r="AT100" s="227" t="s">
        <v>147</v>
      </c>
      <c r="AU100" s="227" t="s">
        <v>85</v>
      </c>
      <c r="AV100" s="15" t="s">
        <v>141</v>
      </c>
      <c r="AW100" s="15" t="s">
        <v>34</v>
      </c>
      <c r="AX100" s="15" t="s">
        <v>83</v>
      </c>
      <c r="AY100" s="227" t="s">
        <v>134</v>
      </c>
    </row>
    <row r="101" spans="1:65" s="2" customFormat="1" ht="16.5" customHeight="1">
      <c r="A101" s="36"/>
      <c r="B101" s="37"/>
      <c r="C101" s="176" t="s">
        <v>174</v>
      </c>
      <c r="D101" s="176" t="s">
        <v>136</v>
      </c>
      <c r="E101" s="177" t="s">
        <v>442</v>
      </c>
      <c r="F101" s="178" t="s">
        <v>443</v>
      </c>
      <c r="G101" s="179" t="s">
        <v>139</v>
      </c>
      <c r="H101" s="180">
        <v>460</v>
      </c>
      <c r="I101" s="181"/>
      <c r="J101" s="182">
        <f>ROUND(I101*H101,2)</f>
        <v>0</v>
      </c>
      <c r="K101" s="178" t="s">
        <v>140</v>
      </c>
      <c r="L101" s="41"/>
      <c r="M101" s="183" t="s">
        <v>19</v>
      </c>
      <c r="N101" s="184" t="s">
        <v>46</v>
      </c>
      <c r="O101" s="66"/>
      <c r="P101" s="185">
        <f>O101*H101</f>
        <v>0</v>
      </c>
      <c r="Q101" s="185">
        <v>0</v>
      </c>
      <c r="R101" s="185">
        <f>Q101*H101</f>
        <v>0</v>
      </c>
      <c r="S101" s="185">
        <v>0</v>
      </c>
      <c r="T101" s="186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7" t="s">
        <v>141</v>
      </c>
      <c r="AT101" s="187" t="s">
        <v>136</v>
      </c>
      <c r="AU101" s="187" t="s">
        <v>85</v>
      </c>
      <c r="AY101" s="19" t="s">
        <v>134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19" t="s">
        <v>83</v>
      </c>
      <c r="BK101" s="188">
        <f>ROUND(I101*H101,2)</f>
        <v>0</v>
      </c>
      <c r="BL101" s="19" t="s">
        <v>141</v>
      </c>
      <c r="BM101" s="187" t="s">
        <v>1263</v>
      </c>
    </row>
    <row r="102" spans="1:65" s="2" customFormat="1">
      <c r="A102" s="36"/>
      <c r="B102" s="37"/>
      <c r="C102" s="38"/>
      <c r="D102" s="189" t="s">
        <v>143</v>
      </c>
      <c r="E102" s="38"/>
      <c r="F102" s="190" t="s">
        <v>445</v>
      </c>
      <c r="G102" s="38"/>
      <c r="H102" s="38"/>
      <c r="I102" s="191"/>
      <c r="J102" s="38"/>
      <c r="K102" s="38"/>
      <c r="L102" s="41"/>
      <c r="M102" s="192"/>
      <c r="N102" s="193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143</v>
      </c>
      <c r="AU102" s="19" t="s">
        <v>85</v>
      </c>
    </row>
    <row r="103" spans="1:65" s="2" customFormat="1">
      <c r="A103" s="36"/>
      <c r="B103" s="37"/>
      <c r="C103" s="38"/>
      <c r="D103" s="194" t="s">
        <v>145</v>
      </c>
      <c r="E103" s="38"/>
      <c r="F103" s="195" t="s">
        <v>446</v>
      </c>
      <c r="G103" s="38"/>
      <c r="H103" s="38"/>
      <c r="I103" s="191"/>
      <c r="J103" s="38"/>
      <c r="K103" s="38"/>
      <c r="L103" s="41"/>
      <c r="M103" s="192"/>
      <c r="N103" s="193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145</v>
      </c>
      <c r="AU103" s="19" t="s">
        <v>85</v>
      </c>
    </row>
    <row r="104" spans="1:65" s="13" customFormat="1">
      <c r="B104" s="196"/>
      <c r="C104" s="197"/>
      <c r="D104" s="189" t="s">
        <v>147</v>
      </c>
      <c r="E104" s="198" t="s">
        <v>19</v>
      </c>
      <c r="F104" s="199" t="s">
        <v>1264</v>
      </c>
      <c r="G104" s="197"/>
      <c r="H104" s="200">
        <v>460</v>
      </c>
      <c r="I104" s="201"/>
      <c r="J104" s="197"/>
      <c r="K104" s="197"/>
      <c r="L104" s="202"/>
      <c r="M104" s="203"/>
      <c r="N104" s="204"/>
      <c r="O104" s="204"/>
      <c r="P104" s="204"/>
      <c r="Q104" s="204"/>
      <c r="R104" s="204"/>
      <c r="S104" s="204"/>
      <c r="T104" s="205"/>
      <c r="AT104" s="206" t="s">
        <v>147</v>
      </c>
      <c r="AU104" s="206" t="s">
        <v>85</v>
      </c>
      <c r="AV104" s="13" t="s">
        <v>85</v>
      </c>
      <c r="AW104" s="13" t="s">
        <v>34</v>
      </c>
      <c r="AX104" s="13" t="s">
        <v>83</v>
      </c>
      <c r="AY104" s="206" t="s">
        <v>134</v>
      </c>
    </row>
    <row r="105" spans="1:65" s="2" customFormat="1" ht="16.5" customHeight="1">
      <c r="A105" s="36"/>
      <c r="B105" s="37"/>
      <c r="C105" s="176" t="s">
        <v>180</v>
      </c>
      <c r="D105" s="176" t="s">
        <v>136</v>
      </c>
      <c r="E105" s="177" t="s">
        <v>447</v>
      </c>
      <c r="F105" s="178" t="s">
        <v>448</v>
      </c>
      <c r="G105" s="179" t="s">
        <v>139</v>
      </c>
      <c r="H105" s="180">
        <v>460</v>
      </c>
      <c r="I105" s="181"/>
      <c r="J105" s="182">
        <f>ROUND(I105*H105,2)</f>
        <v>0</v>
      </c>
      <c r="K105" s="178" t="s">
        <v>140</v>
      </c>
      <c r="L105" s="41"/>
      <c r="M105" s="183" t="s">
        <v>19</v>
      </c>
      <c r="N105" s="184" t="s">
        <v>46</v>
      </c>
      <c r="O105" s="66"/>
      <c r="P105" s="185">
        <f>O105*H105</f>
        <v>0</v>
      </c>
      <c r="Q105" s="185">
        <v>0</v>
      </c>
      <c r="R105" s="185">
        <f>Q105*H105</f>
        <v>0</v>
      </c>
      <c r="S105" s="185">
        <v>0</v>
      </c>
      <c r="T105" s="186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7" t="s">
        <v>141</v>
      </c>
      <c r="AT105" s="187" t="s">
        <v>136</v>
      </c>
      <c r="AU105" s="187" t="s">
        <v>85</v>
      </c>
      <c r="AY105" s="19" t="s">
        <v>134</v>
      </c>
      <c r="BE105" s="188">
        <f>IF(N105="základní",J105,0)</f>
        <v>0</v>
      </c>
      <c r="BF105" s="188">
        <f>IF(N105="snížená",J105,0)</f>
        <v>0</v>
      </c>
      <c r="BG105" s="188">
        <f>IF(N105="zákl. přenesená",J105,0)</f>
        <v>0</v>
      </c>
      <c r="BH105" s="188">
        <f>IF(N105="sníž. přenesená",J105,0)</f>
        <v>0</v>
      </c>
      <c r="BI105" s="188">
        <f>IF(N105="nulová",J105,0)</f>
        <v>0</v>
      </c>
      <c r="BJ105" s="19" t="s">
        <v>83</v>
      </c>
      <c r="BK105" s="188">
        <f>ROUND(I105*H105,2)</f>
        <v>0</v>
      </c>
      <c r="BL105" s="19" t="s">
        <v>141</v>
      </c>
      <c r="BM105" s="187" t="s">
        <v>1265</v>
      </c>
    </row>
    <row r="106" spans="1:65" s="2" customFormat="1">
      <c r="A106" s="36"/>
      <c r="B106" s="37"/>
      <c r="C106" s="38"/>
      <c r="D106" s="189" t="s">
        <v>143</v>
      </c>
      <c r="E106" s="38"/>
      <c r="F106" s="190" t="s">
        <v>450</v>
      </c>
      <c r="G106" s="38"/>
      <c r="H106" s="38"/>
      <c r="I106" s="191"/>
      <c r="J106" s="38"/>
      <c r="K106" s="38"/>
      <c r="L106" s="41"/>
      <c r="M106" s="192"/>
      <c r="N106" s="193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143</v>
      </c>
      <c r="AU106" s="19" t="s">
        <v>85</v>
      </c>
    </row>
    <row r="107" spans="1:65" s="2" customFormat="1">
      <c r="A107" s="36"/>
      <c r="B107" s="37"/>
      <c r="C107" s="38"/>
      <c r="D107" s="194" t="s">
        <v>145</v>
      </c>
      <c r="E107" s="38"/>
      <c r="F107" s="195" t="s">
        <v>451</v>
      </c>
      <c r="G107" s="38"/>
      <c r="H107" s="38"/>
      <c r="I107" s="191"/>
      <c r="J107" s="38"/>
      <c r="K107" s="38"/>
      <c r="L107" s="41"/>
      <c r="M107" s="192"/>
      <c r="N107" s="193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145</v>
      </c>
      <c r="AU107" s="19" t="s">
        <v>85</v>
      </c>
    </row>
    <row r="108" spans="1:65" s="13" customFormat="1">
      <c r="B108" s="196"/>
      <c r="C108" s="197"/>
      <c r="D108" s="189" t="s">
        <v>147</v>
      </c>
      <c r="E108" s="198" t="s">
        <v>19</v>
      </c>
      <c r="F108" s="199" t="s">
        <v>1264</v>
      </c>
      <c r="G108" s="197"/>
      <c r="H108" s="200">
        <v>460</v>
      </c>
      <c r="I108" s="201"/>
      <c r="J108" s="197"/>
      <c r="K108" s="197"/>
      <c r="L108" s="202"/>
      <c r="M108" s="203"/>
      <c r="N108" s="204"/>
      <c r="O108" s="204"/>
      <c r="P108" s="204"/>
      <c r="Q108" s="204"/>
      <c r="R108" s="204"/>
      <c r="S108" s="204"/>
      <c r="T108" s="205"/>
      <c r="AT108" s="206" t="s">
        <v>147</v>
      </c>
      <c r="AU108" s="206" t="s">
        <v>85</v>
      </c>
      <c r="AV108" s="13" t="s">
        <v>85</v>
      </c>
      <c r="AW108" s="13" t="s">
        <v>34</v>
      </c>
      <c r="AX108" s="13" t="s">
        <v>83</v>
      </c>
      <c r="AY108" s="206" t="s">
        <v>134</v>
      </c>
    </row>
    <row r="109" spans="1:65" s="2" customFormat="1" ht="16.5" customHeight="1">
      <c r="A109" s="36"/>
      <c r="B109" s="37"/>
      <c r="C109" s="231" t="s">
        <v>187</v>
      </c>
      <c r="D109" s="231" t="s">
        <v>437</v>
      </c>
      <c r="E109" s="232" t="s">
        <v>452</v>
      </c>
      <c r="F109" s="233" t="s">
        <v>453</v>
      </c>
      <c r="G109" s="234" t="s">
        <v>454</v>
      </c>
      <c r="H109" s="235">
        <v>9.1999999999999993</v>
      </c>
      <c r="I109" s="236"/>
      <c r="J109" s="237">
        <f>ROUND(I109*H109,2)</f>
        <v>0</v>
      </c>
      <c r="K109" s="233" t="s">
        <v>140</v>
      </c>
      <c r="L109" s="238"/>
      <c r="M109" s="239" t="s">
        <v>19</v>
      </c>
      <c r="N109" s="240" t="s">
        <v>46</v>
      </c>
      <c r="O109" s="66"/>
      <c r="P109" s="185">
        <f>O109*H109</f>
        <v>0</v>
      </c>
      <c r="Q109" s="185">
        <v>1E-3</v>
      </c>
      <c r="R109" s="185">
        <f>Q109*H109</f>
        <v>9.1999999999999998E-3</v>
      </c>
      <c r="S109" s="185">
        <v>0</v>
      </c>
      <c r="T109" s="186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7" t="s">
        <v>193</v>
      </c>
      <c r="AT109" s="187" t="s">
        <v>437</v>
      </c>
      <c r="AU109" s="187" t="s">
        <v>85</v>
      </c>
      <c r="AY109" s="19" t="s">
        <v>134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19" t="s">
        <v>83</v>
      </c>
      <c r="BK109" s="188">
        <f>ROUND(I109*H109,2)</f>
        <v>0</v>
      </c>
      <c r="BL109" s="19" t="s">
        <v>141</v>
      </c>
      <c r="BM109" s="187" t="s">
        <v>1266</v>
      </c>
    </row>
    <row r="110" spans="1:65" s="2" customFormat="1">
      <c r="A110" s="36"/>
      <c r="B110" s="37"/>
      <c r="C110" s="38"/>
      <c r="D110" s="189" t="s">
        <v>143</v>
      </c>
      <c r="E110" s="38"/>
      <c r="F110" s="190" t="s">
        <v>453</v>
      </c>
      <c r="G110" s="38"/>
      <c r="H110" s="38"/>
      <c r="I110" s="191"/>
      <c r="J110" s="38"/>
      <c r="K110" s="38"/>
      <c r="L110" s="41"/>
      <c r="M110" s="192"/>
      <c r="N110" s="193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143</v>
      </c>
      <c r="AU110" s="19" t="s">
        <v>85</v>
      </c>
    </row>
    <row r="111" spans="1:65" s="13" customFormat="1">
      <c r="B111" s="196"/>
      <c r="C111" s="197"/>
      <c r="D111" s="189" t="s">
        <v>147</v>
      </c>
      <c r="E111" s="197"/>
      <c r="F111" s="199" t="s">
        <v>1267</v>
      </c>
      <c r="G111" s="197"/>
      <c r="H111" s="200">
        <v>9.1999999999999993</v>
      </c>
      <c r="I111" s="201"/>
      <c r="J111" s="197"/>
      <c r="K111" s="197"/>
      <c r="L111" s="202"/>
      <c r="M111" s="203"/>
      <c r="N111" s="204"/>
      <c r="O111" s="204"/>
      <c r="P111" s="204"/>
      <c r="Q111" s="204"/>
      <c r="R111" s="204"/>
      <c r="S111" s="204"/>
      <c r="T111" s="205"/>
      <c r="AT111" s="206" t="s">
        <v>147</v>
      </c>
      <c r="AU111" s="206" t="s">
        <v>85</v>
      </c>
      <c r="AV111" s="13" t="s">
        <v>85</v>
      </c>
      <c r="AW111" s="13" t="s">
        <v>4</v>
      </c>
      <c r="AX111" s="13" t="s">
        <v>83</v>
      </c>
      <c r="AY111" s="206" t="s">
        <v>134</v>
      </c>
    </row>
    <row r="112" spans="1:65" s="2" customFormat="1" ht="16.5" customHeight="1">
      <c r="A112" s="36"/>
      <c r="B112" s="37"/>
      <c r="C112" s="176" t="s">
        <v>193</v>
      </c>
      <c r="D112" s="176" t="s">
        <v>136</v>
      </c>
      <c r="E112" s="177" t="s">
        <v>709</v>
      </c>
      <c r="F112" s="178" t="s">
        <v>710</v>
      </c>
      <c r="G112" s="179" t="s">
        <v>139</v>
      </c>
      <c r="H112" s="180">
        <v>460</v>
      </c>
      <c r="I112" s="181"/>
      <c r="J112" s="182">
        <f>ROUND(I112*H112,2)</f>
        <v>0</v>
      </c>
      <c r="K112" s="178" t="s">
        <v>140</v>
      </c>
      <c r="L112" s="41"/>
      <c r="M112" s="183" t="s">
        <v>19</v>
      </c>
      <c r="N112" s="184" t="s">
        <v>46</v>
      </c>
      <c r="O112" s="66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6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7" t="s">
        <v>141</v>
      </c>
      <c r="AT112" s="187" t="s">
        <v>136</v>
      </c>
      <c r="AU112" s="187" t="s">
        <v>85</v>
      </c>
      <c r="AY112" s="19" t="s">
        <v>134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9" t="s">
        <v>83</v>
      </c>
      <c r="BK112" s="188">
        <f>ROUND(I112*H112,2)</f>
        <v>0</v>
      </c>
      <c r="BL112" s="19" t="s">
        <v>141</v>
      </c>
      <c r="BM112" s="187" t="s">
        <v>1268</v>
      </c>
    </row>
    <row r="113" spans="1:65" s="2" customFormat="1">
      <c r="A113" s="36"/>
      <c r="B113" s="37"/>
      <c r="C113" s="38"/>
      <c r="D113" s="189" t="s">
        <v>143</v>
      </c>
      <c r="E113" s="38"/>
      <c r="F113" s="190" t="s">
        <v>712</v>
      </c>
      <c r="G113" s="38"/>
      <c r="H113" s="38"/>
      <c r="I113" s="191"/>
      <c r="J113" s="38"/>
      <c r="K113" s="38"/>
      <c r="L113" s="41"/>
      <c r="M113" s="192"/>
      <c r="N113" s="193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143</v>
      </c>
      <c r="AU113" s="19" t="s">
        <v>85</v>
      </c>
    </row>
    <row r="114" spans="1:65" s="2" customFormat="1">
      <c r="A114" s="36"/>
      <c r="B114" s="37"/>
      <c r="C114" s="38"/>
      <c r="D114" s="194" t="s">
        <v>145</v>
      </c>
      <c r="E114" s="38"/>
      <c r="F114" s="195" t="s">
        <v>713</v>
      </c>
      <c r="G114" s="38"/>
      <c r="H114" s="38"/>
      <c r="I114" s="191"/>
      <c r="J114" s="38"/>
      <c r="K114" s="38"/>
      <c r="L114" s="41"/>
      <c r="M114" s="192"/>
      <c r="N114" s="193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145</v>
      </c>
      <c r="AU114" s="19" t="s">
        <v>85</v>
      </c>
    </row>
    <row r="115" spans="1:65" s="13" customFormat="1">
      <c r="B115" s="196"/>
      <c r="C115" s="197"/>
      <c r="D115" s="189" t="s">
        <v>147</v>
      </c>
      <c r="E115" s="198" t="s">
        <v>19</v>
      </c>
      <c r="F115" s="199" t="s">
        <v>1264</v>
      </c>
      <c r="G115" s="197"/>
      <c r="H115" s="200">
        <v>460</v>
      </c>
      <c r="I115" s="201"/>
      <c r="J115" s="197"/>
      <c r="K115" s="197"/>
      <c r="L115" s="202"/>
      <c r="M115" s="203"/>
      <c r="N115" s="204"/>
      <c r="O115" s="204"/>
      <c r="P115" s="204"/>
      <c r="Q115" s="204"/>
      <c r="R115" s="204"/>
      <c r="S115" s="204"/>
      <c r="T115" s="205"/>
      <c r="AT115" s="206" t="s">
        <v>147</v>
      </c>
      <c r="AU115" s="206" t="s">
        <v>85</v>
      </c>
      <c r="AV115" s="13" t="s">
        <v>85</v>
      </c>
      <c r="AW115" s="13" t="s">
        <v>34</v>
      </c>
      <c r="AX115" s="13" t="s">
        <v>83</v>
      </c>
      <c r="AY115" s="206" t="s">
        <v>134</v>
      </c>
    </row>
    <row r="116" spans="1:65" s="2" customFormat="1" ht="16.5" customHeight="1">
      <c r="A116" s="36"/>
      <c r="B116" s="37"/>
      <c r="C116" s="176" t="s">
        <v>200</v>
      </c>
      <c r="D116" s="176" t="s">
        <v>136</v>
      </c>
      <c r="E116" s="177" t="s">
        <v>1269</v>
      </c>
      <c r="F116" s="178" t="s">
        <v>1270</v>
      </c>
      <c r="G116" s="179" t="s">
        <v>219</v>
      </c>
      <c r="H116" s="180">
        <v>13</v>
      </c>
      <c r="I116" s="181"/>
      <c r="J116" s="182">
        <f>ROUND(I116*H116,2)</f>
        <v>0</v>
      </c>
      <c r="K116" s="178" t="s">
        <v>140</v>
      </c>
      <c r="L116" s="41"/>
      <c r="M116" s="183" t="s">
        <v>19</v>
      </c>
      <c r="N116" s="184" t="s">
        <v>46</v>
      </c>
      <c r="O116" s="66"/>
      <c r="P116" s="185">
        <f>O116*H116</f>
        <v>0</v>
      </c>
      <c r="Q116" s="185">
        <v>2.1350000000000001E-2</v>
      </c>
      <c r="R116" s="185">
        <f>Q116*H116</f>
        <v>0.27755000000000002</v>
      </c>
      <c r="S116" s="185">
        <v>0</v>
      </c>
      <c r="T116" s="186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7" t="s">
        <v>141</v>
      </c>
      <c r="AT116" s="187" t="s">
        <v>136</v>
      </c>
      <c r="AU116" s="187" t="s">
        <v>85</v>
      </c>
      <c r="AY116" s="19" t="s">
        <v>134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19" t="s">
        <v>83</v>
      </c>
      <c r="BK116" s="188">
        <f>ROUND(I116*H116,2)</f>
        <v>0</v>
      </c>
      <c r="BL116" s="19" t="s">
        <v>141</v>
      </c>
      <c r="BM116" s="187" t="s">
        <v>1271</v>
      </c>
    </row>
    <row r="117" spans="1:65" s="2" customFormat="1" ht="19.5">
      <c r="A117" s="36"/>
      <c r="B117" s="37"/>
      <c r="C117" s="38"/>
      <c r="D117" s="189" t="s">
        <v>143</v>
      </c>
      <c r="E117" s="38"/>
      <c r="F117" s="190" t="s">
        <v>1272</v>
      </c>
      <c r="G117" s="38"/>
      <c r="H117" s="38"/>
      <c r="I117" s="191"/>
      <c r="J117" s="38"/>
      <c r="K117" s="38"/>
      <c r="L117" s="41"/>
      <c r="M117" s="192"/>
      <c r="N117" s="193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143</v>
      </c>
      <c r="AU117" s="19" t="s">
        <v>85</v>
      </c>
    </row>
    <row r="118" spans="1:65" s="2" customFormat="1">
      <c r="A118" s="36"/>
      <c r="B118" s="37"/>
      <c r="C118" s="38"/>
      <c r="D118" s="194" t="s">
        <v>145</v>
      </c>
      <c r="E118" s="38"/>
      <c r="F118" s="195" t="s">
        <v>1273</v>
      </c>
      <c r="G118" s="38"/>
      <c r="H118" s="38"/>
      <c r="I118" s="191"/>
      <c r="J118" s="38"/>
      <c r="K118" s="38"/>
      <c r="L118" s="41"/>
      <c r="M118" s="192"/>
      <c r="N118" s="193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145</v>
      </c>
      <c r="AU118" s="19" t="s">
        <v>85</v>
      </c>
    </row>
    <row r="119" spans="1:65" s="2" customFormat="1" ht="16.5" customHeight="1">
      <c r="A119" s="36"/>
      <c r="B119" s="37"/>
      <c r="C119" s="176" t="s">
        <v>209</v>
      </c>
      <c r="D119" s="176" t="s">
        <v>136</v>
      </c>
      <c r="E119" s="177" t="s">
        <v>1274</v>
      </c>
      <c r="F119" s="178" t="s">
        <v>1275</v>
      </c>
      <c r="G119" s="179" t="s">
        <v>219</v>
      </c>
      <c r="H119" s="180">
        <v>85</v>
      </c>
      <c r="I119" s="181"/>
      <c r="J119" s="182">
        <f>ROUND(I119*H119,2)</f>
        <v>0</v>
      </c>
      <c r="K119" s="178" t="s">
        <v>197</v>
      </c>
      <c r="L119" s="41"/>
      <c r="M119" s="183" t="s">
        <v>19</v>
      </c>
      <c r="N119" s="184" t="s">
        <v>46</v>
      </c>
      <c r="O119" s="66"/>
      <c r="P119" s="185">
        <f>O119*H119</f>
        <v>0</v>
      </c>
      <c r="Q119" s="185">
        <v>0</v>
      </c>
      <c r="R119" s="185">
        <f>Q119*H119</f>
        <v>0</v>
      </c>
      <c r="S119" s="185">
        <v>0</v>
      </c>
      <c r="T119" s="186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87" t="s">
        <v>141</v>
      </c>
      <c r="AT119" s="187" t="s">
        <v>136</v>
      </c>
      <c r="AU119" s="187" t="s">
        <v>85</v>
      </c>
      <c r="AY119" s="19" t="s">
        <v>134</v>
      </c>
      <c r="BE119" s="188">
        <f>IF(N119="základní",J119,0)</f>
        <v>0</v>
      </c>
      <c r="BF119" s="188">
        <f>IF(N119="snížená",J119,0)</f>
        <v>0</v>
      </c>
      <c r="BG119" s="188">
        <f>IF(N119="zákl. přenesená",J119,0)</f>
        <v>0</v>
      </c>
      <c r="BH119" s="188">
        <f>IF(N119="sníž. přenesená",J119,0)</f>
        <v>0</v>
      </c>
      <c r="BI119" s="188">
        <f>IF(N119="nulová",J119,0)</f>
        <v>0</v>
      </c>
      <c r="BJ119" s="19" t="s">
        <v>83</v>
      </c>
      <c r="BK119" s="188">
        <f>ROUND(I119*H119,2)</f>
        <v>0</v>
      </c>
      <c r="BL119" s="19" t="s">
        <v>141</v>
      </c>
      <c r="BM119" s="187" t="s">
        <v>1276</v>
      </c>
    </row>
    <row r="120" spans="1:65" s="2" customFormat="1">
      <c r="A120" s="36"/>
      <c r="B120" s="37"/>
      <c r="C120" s="38"/>
      <c r="D120" s="189" t="s">
        <v>143</v>
      </c>
      <c r="E120" s="38"/>
      <c r="F120" s="190" t="s">
        <v>1275</v>
      </c>
      <c r="G120" s="38"/>
      <c r="H120" s="38"/>
      <c r="I120" s="191"/>
      <c r="J120" s="38"/>
      <c r="K120" s="38"/>
      <c r="L120" s="41"/>
      <c r="M120" s="192"/>
      <c r="N120" s="193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143</v>
      </c>
      <c r="AU120" s="19" t="s">
        <v>85</v>
      </c>
    </row>
    <row r="121" spans="1:65" s="12" customFormat="1" ht="22.9" customHeight="1">
      <c r="B121" s="160"/>
      <c r="C121" s="161"/>
      <c r="D121" s="162" t="s">
        <v>74</v>
      </c>
      <c r="E121" s="174" t="s">
        <v>646</v>
      </c>
      <c r="F121" s="174" t="s">
        <v>647</v>
      </c>
      <c r="G121" s="161"/>
      <c r="H121" s="161"/>
      <c r="I121" s="164"/>
      <c r="J121" s="175">
        <f>BK121</f>
        <v>0</v>
      </c>
      <c r="K121" s="161"/>
      <c r="L121" s="166"/>
      <c r="M121" s="167"/>
      <c r="N121" s="168"/>
      <c r="O121" s="168"/>
      <c r="P121" s="169">
        <f>SUM(P122:P124)</f>
        <v>0</v>
      </c>
      <c r="Q121" s="168"/>
      <c r="R121" s="169">
        <f>SUM(R122:R124)</f>
        <v>0</v>
      </c>
      <c r="S121" s="168"/>
      <c r="T121" s="170">
        <f>SUM(T122:T124)</f>
        <v>0</v>
      </c>
      <c r="AR121" s="171" t="s">
        <v>83</v>
      </c>
      <c r="AT121" s="172" t="s">
        <v>74</v>
      </c>
      <c r="AU121" s="172" t="s">
        <v>83</v>
      </c>
      <c r="AY121" s="171" t="s">
        <v>134</v>
      </c>
      <c r="BK121" s="173">
        <f>SUM(BK122:BK124)</f>
        <v>0</v>
      </c>
    </row>
    <row r="122" spans="1:65" s="2" customFormat="1" ht="16.5" customHeight="1">
      <c r="A122" s="36"/>
      <c r="B122" s="37"/>
      <c r="C122" s="176" t="s">
        <v>216</v>
      </c>
      <c r="D122" s="176" t="s">
        <v>136</v>
      </c>
      <c r="E122" s="177" t="s">
        <v>1083</v>
      </c>
      <c r="F122" s="178" t="s">
        <v>1084</v>
      </c>
      <c r="G122" s="179" t="s">
        <v>196</v>
      </c>
      <c r="H122" s="180">
        <v>0.18</v>
      </c>
      <c r="I122" s="181"/>
      <c r="J122" s="182">
        <f>ROUND(I122*H122,2)</f>
        <v>0</v>
      </c>
      <c r="K122" s="178" t="s">
        <v>140</v>
      </c>
      <c r="L122" s="41"/>
      <c r="M122" s="183" t="s">
        <v>19</v>
      </c>
      <c r="N122" s="184" t="s">
        <v>46</v>
      </c>
      <c r="O122" s="66"/>
      <c r="P122" s="185">
        <f>O122*H122</f>
        <v>0</v>
      </c>
      <c r="Q122" s="185">
        <v>0</v>
      </c>
      <c r="R122" s="185">
        <f>Q122*H122</f>
        <v>0</v>
      </c>
      <c r="S122" s="185">
        <v>0</v>
      </c>
      <c r="T122" s="186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7" t="s">
        <v>141</v>
      </c>
      <c r="AT122" s="187" t="s">
        <v>136</v>
      </c>
      <c r="AU122" s="187" t="s">
        <v>85</v>
      </c>
      <c r="AY122" s="19" t="s">
        <v>134</v>
      </c>
      <c r="BE122" s="188">
        <f>IF(N122="základní",J122,0)</f>
        <v>0</v>
      </c>
      <c r="BF122" s="188">
        <f>IF(N122="snížená",J122,0)</f>
        <v>0</v>
      </c>
      <c r="BG122" s="188">
        <f>IF(N122="zákl. přenesená",J122,0)</f>
        <v>0</v>
      </c>
      <c r="BH122" s="188">
        <f>IF(N122="sníž. přenesená",J122,0)</f>
        <v>0</v>
      </c>
      <c r="BI122" s="188">
        <f>IF(N122="nulová",J122,0)</f>
        <v>0</v>
      </c>
      <c r="BJ122" s="19" t="s">
        <v>83</v>
      </c>
      <c r="BK122" s="188">
        <f>ROUND(I122*H122,2)</f>
        <v>0</v>
      </c>
      <c r="BL122" s="19" t="s">
        <v>141</v>
      </c>
      <c r="BM122" s="187" t="s">
        <v>1277</v>
      </c>
    </row>
    <row r="123" spans="1:65" s="2" customFormat="1">
      <c r="A123" s="36"/>
      <c r="B123" s="37"/>
      <c r="C123" s="38"/>
      <c r="D123" s="189" t="s">
        <v>143</v>
      </c>
      <c r="E123" s="38"/>
      <c r="F123" s="190" t="s">
        <v>1086</v>
      </c>
      <c r="G123" s="38"/>
      <c r="H123" s="38"/>
      <c r="I123" s="191"/>
      <c r="J123" s="38"/>
      <c r="K123" s="38"/>
      <c r="L123" s="41"/>
      <c r="M123" s="192"/>
      <c r="N123" s="193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143</v>
      </c>
      <c r="AU123" s="19" t="s">
        <v>85</v>
      </c>
    </row>
    <row r="124" spans="1:65" s="2" customFormat="1">
      <c r="A124" s="36"/>
      <c r="B124" s="37"/>
      <c r="C124" s="38"/>
      <c r="D124" s="194" t="s">
        <v>145</v>
      </c>
      <c r="E124" s="38"/>
      <c r="F124" s="195" t="s">
        <v>1087</v>
      </c>
      <c r="G124" s="38"/>
      <c r="H124" s="38"/>
      <c r="I124" s="191"/>
      <c r="J124" s="38"/>
      <c r="K124" s="38"/>
      <c r="L124" s="41"/>
      <c r="M124" s="242"/>
      <c r="N124" s="243"/>
      <c r="O124" s="244"/>
      <c r="P124" s="244"/>
      <c r="Q124" s="244"/>
      <c r="R124" s="244"/>
      <c r="S124" s="244"/>
      <c r="T124" s="245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145</v>
      </c>
      <c r="AU124" s="19" t="s">
        <v>85</v>
      </c>
    </row>
    <row r="125" spans="1:65" s="2" customFormat="1" ht="6.95" customHeight="1">
      <c r="A125" s="36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41"/>
      <c r="M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</sheetData>
  <mergeCells count="6">
    <mergeCell ref="E74:H74"/>
    <mergeCell ref="E9:H9"/>
    <mergeCell ref="E7:H7"/>
    <mergeCell ref="E50:H50"/>
    <mergeCell ref="E48:H48"/>
    <mergeCell ref="E72:H7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9" t="s">
        <v>107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108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7" t="str">
        <f>'Rekapitulace stavby'!K6</f>
        <v>Lázeňský rybník,Mozartova ulice</v>
      </c>
      <c r="F7" s="378"/>
      <c r="G7" s="378"/>
      <c r="H7" s="378"/>
      <c r="L7" s="22"/>
    </row>
    <row r="8" spans="1:46" s="2" customFormat="1" ht="12" customHeight="1">
      <c r="A8" s="36"/>
      <c r="B8" s="41"/>
      <c r="C8" s="36"/>
      <c r="D8" s="107" t="s">
        <v>109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9" t="s">
        <v>1278</v>
      </c>
      <c r="F9" s="380"/>
      <c r="G9" s="380"/>
      <c r="H9" s="380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21. 11. 2024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27</v>
      </c>
      <c r="F15" s="36"/>
      <c r="G15" s="36"/>
      <c r="H15" s="36"/>
      <c r="I15" s="107" t="s">
        <v>28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29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1" t="str">
        <f>'Rekapitulace stavby'!E14</f>
        <v>Vyplň údaj</v>
      </c>
      <c r="F18" s="382"/>
      <c r="G18" s="382"/>
      <c r="H18" s="382"/>
      <c r="I18" s="107" t="s">
        <v>28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31</v>
      </c>
      <c r="E20" s="36"/>
      <c r="F20" s="36"/>
      <c r="G20" s="36"/>
      <c r="H20" s="36"/>
      <c r="I20" s="107" t="s">
        <v>26</v>
      </c>
      <c r="J20" s="109" t="s">
        <v>32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33</v>
      </c>
      <c r="F21" s="36"/>
      <c r="G21" s="36"/>
      <c r="H21" s="36"/>
      <c r="I21" s="107" t="s">
        <v>28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35</v>
      </c>
      <c r="E23" s="36"/>
      <c r="F23" s="36"/>
      <c r="G23" s="36"/>
      <c r="H23" s="36"/>
      <c r="I23" s="107" t="s">
        <v>26</v>
      </c>
      <c r="J23" s="109" t="s">
        <v>36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37</v>
      </c>
      <c r="F24" s="36"/>
      <c r="G24" s="36"/>
      <c r="H24" s="36"/>
      <c r="I24" s="107" t="s">
        <v>28</v>
      </c>
      <c r="J24" s="109" t="s">
        <v>38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83" t="s">
        <v>19</v>
      </c>
      <c r="F27" s="383"/>
      <c r="G27" s="383"/>
      <c r="H27" s="383"/>
      <c r="I27" s="111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41</v>
      </c>
      <c r="E30" s="36"/>
      <c r="F30" s="36"/>
      <c r="G30" s="36"/>
      <c r="H30" s="36"/>
      <c r="I30" s="36"/>
      <c r="J30" s="117">
        <f>ROUND(J84,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43</v>
      </c>
      <c r="G32" s="36"/>
      <c r="H32" s="36"/>
      <c r="I32" s="118" t="s">
        <v>42</v>
      </c>
      <c r="J32" s="118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45</v>
      </c>
      <c r="E33" s="107" t="s">
        <v>46</v>
      </c>
      <c r="F33" s="120">
        <f>ROUND((SUM(BE84:BE118)),  2)</f>
        <v>0</v>
      </c>
      <c r="G33" s="36"/>
      <c r="H33" s="36"/>
      <c r="I33" s="121">
        <v>0.21</v>
      </c>
      <c r="J33" s="120">
        <f>ROUND(((SUM(BE84:BE118))*I33),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20">
        <f>ROUND((SUM(BF84:BF118)),  2)</f>
        <v>0</v>
      </c>
      <c r="G34" s="36"/>
      <c r="H34" s="36"/>
      <c r="I34" s="121">
        <v>0.12</v>
      </c>
      <c r="J34" s="120">
        <f>ROUND(((SUM(BF84:BF118))*I34),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20">
        <f>ROUND((SUM(BG84:BG118)),  2)</f>
        <v>0</v>
      </c>
      <c r="G35" s="36"/>
      <c r="H35" s="36"/>
      <c r="I35" s="121">
        <v>0.21</v>
      </c>
      <c r="J35" s="120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20">
        <f>ROUND((SUM(BH84:BH118)),  2)</f>
        <v>0</v>
      </c>
      <c r="G36" s="36"/>
      <c r="H36" s="36"/>
      <c r="I36" s="121">
        <v>0.12</v>
      </c>
      <c r="J36" s="120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20">
        <f>ROUND((SUM(BI84:BI118)),  2)</f>
        <v>0</v>
      </c>
      <c r="G37" s="36"/>
      <c r="H37" s="36"/>
      <c r="I37" s="121">
        <v>0</v>
      </c>
      <c r="J37" s="120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4"/>
      <c r="J39" s="127">
        <f>SUM(J30:J37)</f>
        <v>0</v>
      </c>
      <c r="K39" s="128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111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5" t="str">
        <f>E7</f>
        <v>Lázeňský rybník,Mozartova ulice</v>
      </c>
      <c r="F48" s="376"/>
      <c r="G48" s="376"/>
      <c r="H48" s="376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109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3" t="str">
        <f>E9</f>
        <v>VRN - Ostatní a vedlejší náklady</v>
      </c>
      <c r="F50" s="374"/>
      <c r="G50" s="374"/>
      <c r="H50" s="374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Karlovy Vary</v>
      </c>
      <c r="G52" s="38"/>
      <c r="H52" s="38"/>
      <c r="I52" s="31" t="s">
        <v>23</v>
      </c>
      <c r="J52" s="61" t="str">
        <f>IF(J12="","",J12)</f>
        <v>21. 11. 2024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25</v>
      </c>
      <c r="D54" s="38"/>
      <c r="E54" s="38"/>
      <c r="F54" s="29" t="str">
        <f>E15</f>
        <v>Statutární město Karlovy Vary,Moskevská 2035/21,K.</v>
      </c>
      <c r="G54" s="38"/>
      <c r="H54" s="38"/>
      <c r="I54" s="31" t="s">
        <v>31</v>
      </c>
      <c r="J54" s="34" t="str">
        <f>E21</f>
        <v xml:space="preserve">Ing.Jan Šinták-I.P.R.E.,Kolová 2,362 14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25.7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>Ing.Jana Handšuhová Smutná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112</v>
      </c>
      <c r="D57" s="134"/>
      <c r="E57" s="134"/>
      <c r="F57" s="134"/>
      <c r="G57" s="134"/>
      <c r="H57" s="134"/>
      <c r="I57" s="134"/>
      <c r="J57" s="135" t="s">
        <v>113</v>
      </c>
      <c r="K57" s="134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73</v>
      </c>
      <c r="D59" s="38"/>
      <c r="E59" s="38"/>
      <c r="F59" s="38"/>
      <c r="G59" s="38"/>
      <c r="H59" s="38"/>
      <c r="I59" s="38"/>
      <c r="J59" s="79">
        <f>J84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114</v>
      </c>
    </row>
    <row r="60" spans="1:47" s="9" customFormat="1" ht="24.95" customHeight="1">
      <c r="B60" s="137"/>
      <c r="C60" s="138"/>
      <c r="D60" s="139" t="s">
        <v>1279</v>
      </c>
      <c r="E60" s="140"/>
      <c r="F60" s="140"/>
      <c r="G60" s="140"/>
      <c r="H60" s="140"/>
      <c r="I60" s="140"/>
      <c r="J60" s="141">
        <f>J85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1280</v>
      </c>
      <c r="E61" s="146"/>
      <c r="F61" s="146"/>
      <c r="G61" s="146"/>
      <c r="H61" s="146"/>
      <c r="I61" s="146"/>
      <c r="J61" s="147">
        <f>J86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1281</v>
      </c>
      <c r="E62" s="146"/>
      <c r="F62" s="146"/>
      <c r="G62" s="146"/>
      <c r="H62" s="146"/>
      <c r="I62" s="146"/>
      <c r="J62" s="147">
        <f>J99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1282</v>
      </c>
      <c r="E63" s="146"/>
      <c r="F63" s="146"/>
      <c r="G63" s="146"/>
      <c r="H63" s="146"/>
      <c r="I63" s="146"/>
      <c r="J63" s="147">
        <f>J105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1283</v>
      </c>
      <c r="E64" s="146"/>
      <c r="F64" s="146"/>
      <c r="G64" s="146"/>
      <c r="H64" s="146"/>
      <c r="I64" s="146"/>
      <c r="J64" s="147">
        <f>J111</f>
        <v>0</v>
      </c>
      <c r="K64" s="144"/>
      <c r="L64" s="148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119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75" t="str">
        <f>E7</f>
        <v>Lázeňský rybník,Mozartova ulice</v>
      </c>
      <c r="F74" s="376"/>
      <c r="G74" s="376"/>
      <c r="H74" s="376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109</v>
      </c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63" t="str">
        <f>E9</f>
        <v>VRN - Ostatní a vedlejší náklady</v>
      </c>
      <c r="F76" s="374"/>
      <c r="G76" s="374"/>
      <c r="H76" s="374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>Karlovy Vary</v>
      </c>
      <c r="G78" s="38"/>
      <c r="H78" s="38"/>
      <c r="I78" s="31" t="s">
        <v>23</v>
      </c>
      <c r="J78" s="61" t="str">
        <f>IF(J12="","",J12)</f>
        <v>21. 11. 2024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40.15" customHeight="1">
      <c r="A80" s="36"/>
      <c r="B80" s="37"/>
      <c r="C80" s="31" t="s">
        <v>25</v>
      </c>
      <c r="D80" s="38"/>
      <c r="E80" s="38"/>
      <c r="F80" s="29" t="str">
        <f>E15</f>
        <v>Statutární město Karlovy Vary,Moskevská 2035/21,K.</v>
      </c>
      <c r="G80" s="38"/>
      <c r="H80" s="38"/>
      <c r="I80" s="31" t="s">
        <v>31</v>
      </c>
      <c r="J80" s="34" t="str">
        <f>E21</f>
        <v xml:space="preserve">Ing.Jan Šinták-I.P.R.E.,Kolová 2,362 14 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25.7" customHeight="1">
      <c r="A81" s="36"/>
      <c r="B81" s="37"/>
      <c r="C81" s="31" t="s">
        <v>29</v>
      </c>
      <c r="D81" s="38"/>
      <c r="E81" s="38"/>
      <c r="F81" s="29" t="str">
        <f>IF(E18="","",E18)</f>
        <v>Vyplň údaj</v>
      </c>
      <c r="G81" s="38"/>
      <c r="H81" s="38"/>
      <c r="I81" s="31" t="s">
        <v>35</v>
      </c>
      <c r="J81" s="34" t="str">
        <f>E24</f>
        <v>Ing.Jana Handšuhová Smutná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49"/>
      <c r="B83" s="150"/>
      <c r="C83" s="151" t="s">
        <v>120</v>
      </c>
      <c r="D83" s="152" t="s">
        <v>60</v>
      </c>
      <c r="E83" s="152" t="s">
        <v>56</v>
      </c>
      <c r="F83" s="152" t="s">
        <v>57</v>
      </c>
      <c r="G83" s="152" t="s">
        <v>121</v>
      </c>
      <c r="H83" s="152" t="s">
        <v>122</v>
      </c>
      <c r="I83" s="152" t="s">
        <v>123</v>
      </c>
      <c r="J83" s="152" t="s">
        <v>113</v>
      </c>
      <c r="K83" s="153" t="s">
        <v>124</v>
      </c>
      <c r="L83" s="154"/>
      <c r="M83" s="70" t="s">
        <v>19</v>
      </c>
      <c r="N83" s="71" t="s">
        <v>45</v>
      </c>
      <c r="O83" s="71" t="s">
        <v>125</v>
      </c>
      <c r="P83" s="71" t="s">
        <v>126</v>
      </c>
      <c r="Q83" s="71" t="s">
        <v>127</v>
      </c>
      <c r="R83" s="71" t="s">
        <v>128</v>
      </c>
      <c r="S83" s="71" t="s">
        <v>129</v>
      </c>
      <c r="T83" s="72" t="s">
        <v>130</v>
      </c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</row>
    <row r="84" spans="1:65" s="2" customFormat="1" ht="22.9" customHeight="1">
      <c r="A84" s="36"/>
      <c r="B84" s="37"/>
      <c r="C84" s="77" t="s">
        <v>131</v>
      </c>
      <c r="D84" s="38"/>
      <c r="E84" s="38"/>
      <c r="F84" s="38"/>
      <c r="G84" s="38"/>
      <c r="H84" s="38"/>
      <c r="I84" s="38"/>
      <c r="J84" s="155">
        <f>BK84</f>
        <v>0</v>
      </c>
      <c r="K84" s="38"/>
      <c r="L84" s="41"/>
      <c r="M84" s="73"/>
      <c r="N84" s="156"/>
      <c r="O84" s="74"/>
      <c r="P84" s="157">
        <f>P85</f>
        <v>0</v>
      </c>
      <c r="Q84" s="74"/>
      <c r="R84" s="157">
        <f>R85</f>
        <v>0</v>
      </c>
      <c r="S84" s="74"/>
      <c r="T84" s="158">
        <f>T85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74</v>
      </c>
      <c r="AU84" s="19" t="s">
        <v>114</v>
      </c>
      <c r="BK84" s="159">
        <f>BK85</f>
        <v>0</v>
      </c>
    </row>
    <row r="85" spans="1:65" s="12" customFormat="1" ht="25.9" customHeight="1">
      <c r="B85" s="160"/>
      <c r="C85" s="161"/>
      <c r="D85" s="162" t="s">
        <v>74</v>
      </c>
      <c r="E85" s="163" t="s">
        <v>104</v>
      </c>
      <c r="F85" s="163" t="s">
        <v>1284</v>
      </c>
      <c r="G85" s="161"/>
      <c r="H85" s="161"/>
      <c r="I85" s="164"/>
      <c r="J85" s="165">
        <f>BK85</f>
        <v>0</v>
      </c>
      <c r="K85" s="161"/>
      <c r="L85" s="166"/>
      <c r="M85" s="167"/>
      <c r="N85" s="168"/>
      <c r="O85" s="168"/>
      <c r="P85" s="169">
        <f>P86+P99+P105+P111</f>
        <v>0</v>
      </c>
      <c r="Q85" s="168"/>
      <c r="R85" s="169">
        <f>R86+R99+R105+R111</f>
        <v>0</v>
      </c>
      <c r="S85" s="168"/>
      <c r="T85" s="170">
        <f>T86+T99+T105+T111</f>
        <v>0</v>
      </c>
      <c r="AR85" s="171" t="s">
        <v>174</v>
      </c>
      <c r="AT85" s="172" t="s">
        <v>74</v>
      </c>
      <c r="AU85" s="172" t="s">
        <v>75</v>
      </c>
      <c r="AY85" s="171" t="s">
        <v>134</v>
      </c>
      <c r="BK85" s="173">
        <f>BK86+BK99+BK105+BK111</f>
        <v>0</v>
      </c>
    </row>
    <row r="86" spans="1:65" s="12" customFormat="1" ht="22.9" customHeight="1">
      <c r="B86" s="160"/>
      <c r="C86" s="161"/>
      <c r="D86" s="162" t="s">
        <v>74</v>
      </c>
      <c r="E86" s="174" t="s">
        <v>1285</v>
      </c>
      <c r="F86" s="174" t="s">
        <v>1286</v>
      </c>
      <c r="G86" s="161"/>
      <c r="H86" s="161"/>
      <c r="I86" s="164"/>
      <c r="J86" s="175">
        <f>BK86</f>
        <v>0</v>
      </c>
      <c r="K86" s="161"/>
      <c r="L86" s="166"/>
      <c r="M86" s="167"/>
      <c r="N86" s="168"/>
      <c r="O86" s="168"/>
      <c r="P86" s="169">
        <f>SUM(P87:P98)</f>
        <v>0</v>
      </c>
      <c r="Q86" s="168"/>
      <c r="R86" s="169">
        <f>SUM(R87:R98)</f>
        <v>0</v>
      </c>
      <c r="S86" s="168"/>
      <c r="T86" s="170">
        <f>SUM(T87:T98)</f>
        <v>0</v>
      </c>
      <c r="AR86" s="171" t="s">
        <v>174</v>
      </c>
      <c r="AT86" s="172" t="s">
        <v>74</v>
      </c>
      <c r="AU86" s="172" t="s">
        <v>83</v>
      </c>
      <c r="AY86" s="171" t="s">
        <v>134</v>
      </c>
      <c r="BK86" s="173">
        <f>SUM(BK87:BK98)</f>
        <v>0</v>
      </c>
    </row>
    <row r="87" spans="1:65" s="2" customFormat="1" ht="16.5" customHeight="1">
      <c r="A87" s="36"/>
      <c r="B87" s="37"/>
      <c r="C87" s="176" t="s">
        <v>83</v>
      </c>
      <c r="D87" s="176" t="s">
        <v>136</v>
      </c>
      <c r="E87" s="177" t="s">
        <v>1287</v>
      </c>
      <c r="F87" s="178" t="s">
        <v>1288</v>
      </c>
      <c r="G87" s="179" t="s">
        <v>1289</v>
      </c>
      <c r="H87" s="180">
        <v>1</v>
      </c>
      <c r="I87" s="181"/>
      <c r="J87" s="182">
        <f>ROUND(I87*H87,2)</f>
        <v>0</v>
      </c>
      <c r="K87" s="178" t="s">
        <v>140</v>
      </c>
      <c r="L87" s="41"/>
      <c r="M87" s="183" t="s">
        <v>19</v>
      </c>
      <c r="N87" s="184" t="s">
        <v>46</v>
      </c>
      <c r="O87" s="66"/>
      <c r="P87" s="185">
        <f>O87*H87</f>
        <v>0</v>
      </c>
      <c r="Q87" s="185">
        <v>0</v>
      </c>
      <c r="R87" s="185">
        <f>Q87*H87</f>
        <v>0</v>
      </c>
      <c r="S87" s="185">
        <v>0</v>
      </c>
      <c r="T87" s="186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7" t="s">
        <v>1290</v>
      </c>
      <c r="AT87" s="187" t="s">
        <v>136</v>
      </c>
      <c r="AU87" s="187" t="s">
        <v>85</v>
      </c>
      <c r="AY87" s="19" t="s">
        <v>134</v>
      </c>
      <c r="BE87" s="188">
        <f>IF(N87="základní",J87,0)</f>
        <v>0</v>
      </c>
      <c r="BF87" s="188">
        <f>IF(N87="snížená",J87,0)</f>
        <v>0</v>
      </c>
      <c r="BG87" s="188">
        <f>IF(N87="zákl. přenesená",J87,0)</f>
        <v>0</v>
      </c>
      <c r="BH87" s="188">
        <f>IF(N87="sníž. přenesená",J87,0)</f>
        <v>0</v>
      </c>
      <c r="BI87" s="188">
        <f>IF(N87="nulová",J87,0)</f>
        <v>0</v>
      </c>
      <c r="BJ87" s="19" t="s">
        <v>83</v>
      </c>
      <c r="BK87" s="188">
        <f>ROUND(I87*H87,2)</f>
        <v>0</v>
      </c>
      <c r="BL87" s="19" t="s">
        <v>1290</v>
      </c>
      <c r="BM87" s="187" t="s">
        <v>1291</v>
      </c>
    </row>
    <row r="88" spans="1:65" s="2" customFormat="1">
      <c r="A88" s="36"/>
      <c r="B88" s="37"/>
      <c r="C88" s="38"/>
      <c r="D88" s="189" t="s">
        <v>143</v>
      </c>
      <c r="E88" s="38"/>
      <c r="F88" s="190" t="s">
        <v>1288</v>
      </c>
      <c r="G88" s="38"/>
      <c r="H88" s="38"/>
      <c r="I88" s="191"/>
      <c r="J88" s="38"/>
      <c r="K88" s="38"/>
      <c r="L88" s="41"/>
      <c r="M88" s="192"/>
      <c r="N88" s="193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143</v>
      </c>
      <c r="AU88" s="19" t="s">
        <v>85</v>
      </c>
    </row>
    <row r="89" spans="1:65" s="2" customFormat="1">
      <c r="A89" s="36"/>
      <c r="B89" s="37"/>
      <c r="C89" s="38"/>
      <c r="D89" s="194" t="s">
        <v>145</v>
      </c>
      <c r="E89" s="38"/>
      <c r="F89" s="195" t="s">
        <v>1292</v>
      </c>
      <c r="G89" s="38"/>
      <c r="H89" s="38"/>
      <c r="I89" s="191"/>
      <c r="J89" s="38"/>
      <c r="K89" s="38"/>
      <c r="L89" s="41"/>
      <c r="M89" s="192"/>
      <c r="N89" s="193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145</v>
      </c>
      <c r="AU89" s="19" t="s">
        <v>85</v>
      </c>
    </row>
    <row r="90" spans="1:65" s="2" customFormat="1" ht="19.5">
      <c r="A90" s="36"/>
      <c r="B90" s="37"/>
      <c r="C90" s="38"/>
      <c r="D90" s="189" t="s">
        <v>492</v>
      </c>
      <c r="E90" s="38"/>
      <c r="F90" s="241" t="s">
        <v>1293</v>
      </c>
      <c r="G90" s="38"/>
      <c r="H90" s="38"/>
      <c r="I90" s="191"/>
      <c r="J90" s="38"/>
      <c r="K90" s="38"/>
      <c r="L90" s="41"/>
      <c r="M90" s="192"/>
      <c r="N90" s="193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492</v>
      </c>
      <c r="AU90" s="19" t="s">
        <v>85</v>
      </c>
    </row>
    <row r="91" spans="1:65" s="2" customFormat="1" ht="16.5" customHeight="1">
      <c r="A91" s="36"/>
      <c r="B91" s="37"/>
      <c r="C91" s="176" t="s">
        <v>85</v>
      </c>
      <c r="D91" s="176" t="s">
        <v>136</v>
      </c>
      <c r="E91" s="177" t="s">
        <v>1294</v>
      </c>
      <c r="F91" s="178" t="s">
        <v>1295</v>
      </c>
      <c r="G91" s="179" t="s">
        <v>1289</v>
      </c>
      <c r="H91" s="180">
        <v>1</v>
      </c>
      <c r="I91" s="181"/>
      <c r="J91" s="182">
        <f>ROUND(I91*H91,2)</f>
        <v>0</v>
      </c>
      <c r="K91" s="178" t="s">
        <v>140</v>
      </c>
      <c r="L91" s="41"/>
      <c r="M91" s="183" t="s">
        <v>19</v>
      </c>
      <c r="N91" s="184" t="s">
        <v>46</v>
      </c>
      <c r="O91" s="66"/>
      <c r="P91" s="185">
        <f>O91*H91</f>
        <v>0</v>
      </c>
      <c r="Q91" s="185">
        <v>0</v>
      </c>
      <c r="R91" s="185">
        <f>Q91*H91</f>
        <v>0</v>
      </c>
      <c r="S91" s="185">
        <v>0</v>
      </c>
      <c r="T91" s="186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7" t="s">
        <v>1290</v>
      </c>
      <c r="AT91" s="187" t="s">
        <v>136</v>
      </c>
      <c r="AU91" s="187" t="s">
        <v>85</v>
      </c>
      <c r="AY91" s="19" t="s">
        <v>134</v>
      </c>
      <c r="BE91" s="188">
        <f>IF(N91="základní",J91,0)</f>
        <v>0</v>
      </c>
      <c r="BF91" s="188">
        <f>IF(N91="snížená",J91,0)</f>
        <v>0</v>
      </c>
      <c r="BG91" s="188">
        <f>IF(N91="zákl. přenesená",J91,0)</f>
        <v>0</v>
      </c>
      <c r="BH91" s="188">
        <f>IF(N91="sníž. přenesená",J91,0)</f>
        <v>0</v>
      </c>
      <c r="BI91" s="188">
        <f>IF(N91="nulová",J91,0)</f>
        <v>0</v>
      </c>
      <c r="BJ91" s="19" t="s">
        <v>83</v>
      </c>
      <c r="BK91" s="188">
        <f>ROUND(I91*H91,2)</f>
        <v>0</v>
      </c>
      <c r="BL91" s="19" t="s">
        <v>1290</v>
      </c>
      <c r="BM91" s="187" t="s">
        <v>1296</v>
      </c>
    </row>
    <row r="92" spans="1:65" s="2" customFormat="1">
      <c r="A92" s="36"/>
      <c r="B92" s="37"/>
      <c r="C92" s="38"/>
      <c r="D92" s="189" t="s">
        <v>143</v>
      </c>
      <c r="E92" s="38"/>
      <c r="F92" s="190" t="s">
        <v>1295</v>
      </c>
      <c r="G92" s="38"/>
      <c r="H92" s="38"/>
      <c r="I92" s="191"/>
      <c r="J92" s="38"/>
      <c r="K92" s="38"/>
      <c r="L92" s="41"/>
      <c r="M92" s="192"/>
      <c r="N92" s="193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143</v>
      </c>
      <c r="AU92" s="19" t="s">
        <v>85</v>
      </c>
    </row>
    <row r="93" spans="1:65" s="2" customFormat="1">
      <c r="A93" s="36"/>
      <c r="B93" s="37"/>
      <c r="C93" s="38"/>
      <c r="D93" s="194" t="s">
        <v>145</v>
      </c>
      <c r="E93" s="38"/>
      <c r="F93" s="195" t="s">
        <v>1297</v>
      </c>
      <c r="G93" s="38"/>
      <c r="H93" s="38"/>
      <c r="I93" s="191"/>
      <c r="J93" s="38"/>
      <c r="K93" s="38"/>
      <c r="L93" s="41"/>
      <c r="M93" s="192"/>
      <c r="N93" s="193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145</v>
      </c>
      <c r="AU93" s="19" t="s">
        <v>85</v>
      </c>
    </row>
    <row r="94" spans="1:65" s="2" customFormat="1" ht="16.5" customHeight="1">
      <c r="A94" s="36"/>
      <c r="B94" s="37"/>
      <c r="C94" s="176" t="s">
        <v>154</v>
      </c>
      <c r="D94" s="176" t="s">
        <v>136</v>
      </c>
      <c r="E94" s="177" t="s">
        <v>1298</v>
      </c>
      <c r="F94" s="178" t="s">
        <v>1299</v>
      </c>
      <c r="G94" s="179" t="s">
        <v>1289</v>
      </c>
      <c r="H94" s="180">
        <v>1</v>
      </c>
      <c r="I94" s="181"/>
      <c r="J94" s="182">
        <f>ROUND(I94*H94,2)</f>
        <v>0</v>
      </c>
      <c r="K94" s="178" t="s">
        <v>197</v>
      </c>
      <c r="L94" s="41"/>
      <c r="M94" s="183" t="s">
        <v>19</v>
      </c>
      <c r="N94" s="184" t="s">
        <v>46</v>
      </c>
      <c r="O94" s="66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7" t="s">
        <v>1290</v>
      </c>
      <c r="AT94" s="187" t="s">
        <v>136</v>
      </c>
      <c r="AU94" s="187" t="s">
        <v>85</v>
      </c>
      <c r="AY94" s="19" t="s">
        <v>134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83</v>
      </c>
      <c r="BK94" s="188">
        <f>ROUND(I94*H94,2)</f>
        <v>0</v>
      </c>
      <c r="BL94" s="19" t="s">
        <v>1290</v>
      </c>
      <c r="BM94" s="187" t="s">
        <v>1300</v>
      </c>
    </row>
    <row r="95" spans="1:65" s="2" customFormat="1">
      <c r="A95" s="36"/>
      <c r="B95" s="37"/>
      <c r="C95" s="38"/>
      <c r="D95" s="189" t="s">
        <v>143</v>
      </c>
      <c r="E95" s="38"/>
      <c r="F95" s="190" t="s">
        <v>1299</v>
      </c>
      <c r="G95" s="38"/>
      <c r="H95" s="38"/>
      <c r="I95" s="191"/>
      <c r="J95" s="38"/>
      <c r="K95" s="38"/>
      <c r="L95" s="41"/>
      <c r="M95" s="192"/>
      <c r="N95" s="193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143</v>
      </c>
      <c r="AU95" s="19" t="s">
        <v>85</v>
      </c>
    </row>
    <row r="96" spans="1:65" s="2" customFormat="1" ht="16.5" customHeight="1">
      <c r="A96" s="36"/>
      <c r="B96" s="37"/>
      <c r="C96" s="176" t="s">
        <v>141</v>
      </c>
      <c r="D96" s="176" t="s">
        <v>136</v>
      </c>
      <c r="E96" s="177" t="s">
        <v>1301</v>
      </c>
      <c r="F96" s="178" t="s">
        <v>1302</v>
      </c>
      <c r="G96" s="179" t="s">
        <v>1289</v>
      </c>
      <c r="H96" s="180">
        <v>1</v>
      </c>
      <c r="I96" s="181"/>
      <c r="J96" s="182">
        <f>ROUND(I96*H96,2)</f>
        <v>0</v>
      </c>
      <c r="K96" s="178" t="s">
        <v>140</v>
      </c>
      <c r="L96" s="41"/>
      <c r="M96" s="183" t="s">
        <v>19</v>
      </c>
      <c r="N96" s="184" t="s">
        <v>46</v>
      </c>
      <c r="O96" s="66"/>
      <c r="P96" s="185">
        <f>O96*H96</f>
        <v>0</v>
      </c>
      <c r="Q96" s="185">
        <v>0</v>
      </c>
      <c r="R96" s="185">
        <f>Q96*H96</f>
        <v>0</v>
      </c>
      <c r="S96" s="185">
        <v>0</v>
      </c>
      <c r="T96" s="186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7" t="s">
        <v>1290</v>
      </c>
      <c r="AT96" s="187" t="s">
        <v>136</v>
      </c>
      <c r="AU96" s="187" t="s">
        <v>85</v>
      </c>
      <c r="AY96" s="19" t="s">
        <v>134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19" t="s">
        <v>83</v>
      </c>
      <c r="BK96" s="188">
        <f>ROUND(I96*H96,2)</f>
        <v>0</v>
      </c>
      <c r="BL96" s="19" t="s">
        <v>1290</v>
      </c>
      <c r="BM96" s="187" t="s">
        <v>1303</v>
      </c>
    </row>
    <row r="97" spans="1:65" s="2" customFormat="1">
      <c r="A97" s="36"/>
      <c r="B97" s="37"/>
      <c r="C97" s="38"/>
      <c r="D97" s="189" t="s">
        <v>143</v>
      </c>
      <c r="E97" s="38"/>
      <c r="F97" s="190" t="s">
        <v>1302</v>
      </c>
      <c r="G97" s="38"/>
      <c r="H97" s="38"/>
      <c r="I97" s="191"/>
      <c r="J97" s="38"/>
      <c r="K97" s="38"/>
      <c r="L97" s="41"/>
      <c r="M97" s="192"/>
      <c r="N97" s="193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143</v>
      </c>
      <c r="AU97" s="19" t="s">
        <v>85</v>
      </c>
    </row>
    <row r="98" spans="1:65" s="2" customFormat="1">
      <c r="A98" s="36"/>
      <c r="B98" s="37"/>
      <c r="C98" s="38"/>
      <c r="D98" s="194" t="s">
        <v>145</v>
      </c>
      <c r="E98" s="38"/>
      <c r="F98" s="195" t="s">
        <v>1304</v>
      </c>
      <c r="G98" s="38"/>
      <c r="H98" s="38"/>
      <c r="I98" s="191"/>
      <c r="J98" s="38"/>
      <c r="K98" s="38"/>
      <c r="L98" s="41"/>
      <c r="M98" s="192"/>
      <c r="N98" s="193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145</v>
      </c>
      <c r="AU98" s="19" t="s">
        <v>85</v>
      </c>
    </row>
    <row r="99" spans="1:65" s="12" customFormat="1" ht="22.9" customHeight="1">
      <c r="B99" s="160"/>
      <c r="C99" s="161"/>
      <c r="D99" s="162" t="s">
        <v>74</v>
      </c>
      <c r="E99" s="174" t="s">
        <v>1305</v>
      </c>
      <c r="F99" s="174" t="s">
        <v>1306</v>
      </c>
      <c r="G99" s="161"/>
      <c r="H99" s="161"/>
      <c r="I99" s="164"/>
      <c r="J99" s="175">
        <f>BK99</f>
        <v>0</v>
      </c>
      <c r="K99" s="161"/>
      <c r="L99" s="166"/>
      <c r="M99" s="167"/>
      <c r="N99" s="168"/>
      <c r="O99" s="168"/>
      <c r="P99" s="169">
        <f>SUM(P100:P104)</f>
        <v>0</v>
      </c>
      <c r="Q99" s="168"/>
      <c r="R99" s="169">
        <f>SUM(R100:R104)</f>
        <v>0</v>
      </c>
      <c r="S99" s="168"/>
      <c r="T99" s="170">
        <f>SUM(T100:T104)</f>
        <v>0</v>
      </c>
      <c r="AR99" s="171" t="s">
        <v>174</v>
      </c>
      <c r="AT99" s="172" t="s">
        <v>74</v>
      </c>
      <c r="AU99" s="172" t="s">
        <v>83</v>
      </c>
      <c r="AY99" s="171" t="s">
        <v>134</v>
      </c>
      <c r="BK99" s="173">
        <f>SUM(BK100:BK104)</f>
        <v>0</v>
      </c>
    </row>
    <row r="100" spans="1:65" s="2" customFormat="1" ht="24.2" customHeight="1">
      <c r="A100" s="36"/>
      <c r="B100" s="37"/>
      <c r="C100" s="176" t="s">
        <v>174</v>
      </c>
      <c r="D100" s="176" t="s">
        <v>136</v>
      </c>
      <c r="E100" s="177" t="s">
        <v>1307</v>
      </c>
      <c r="F100" s="178" t="s">
        <v>1308</v>
      </c>
      <c r="G100" s="179" t="s">
        <v>1289</v>
      </c>
      <c r="H100" s="180">
        <v>1</v>
      </c>
      <c r="I100" s="181"/>
      <c r="J100" s="182">
        <f>ROUND(I100*H100,2)</f>
        <v>0</v>
      </c>
      <c r="K100" s="178" t="s">
        <v>19</v>
      </c>
      <c r="L100" s="41"/>
      <c r="M100" s="183" t="s">
        <v>19</v>
      </c>
      <c r="N100" s="184" t="s">
        <v>46</v>
      </c>
      <c r="O100" s="66"/>
      <c r="P100" s="185">
        <f>O100*H100</f>
        <v>0</v>
      </c>
      <c r="Q100" s="185">
        <v>0</v>
      </c>
      <c r="R100" s="185">
        <f>Q100*H100</f>
        <v>0</v>
      </c>
      <c r="S100" s="185">
        <v>0</v>
      </c>
      <c r="T100" s="186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7" t="s">
        <v>1290</v>
      </c>
      <c r="AT100" s="187" t="s">
        <v>136</v>
      </c>
      <c r="AU100" s="187" t="s">
        <v>85</v>
      </c>
      <c r="AY100" s="19" t="s">
        <v>134</v>
      </c>
      <c r="BE100" s="188">
        <f>IF(N100="základní",J100,0)</f>
        <v>0</v>
      </c>
      <c r="BF100" s="188">
        <f>IF(N100="snížená",J100,0)</f>
        <v>0</v>
      </c>
      <c r="BG100" s="188">
        <f>IF(N100="zákl. přenesená",J100,0)</f>
        <v>0</v>
      </c>
      <c r="BH100" s="188">
        <f>IF(N100="sníž. přenesená",J100,0)</f>
        <v>0</v>
      </c>
      <c r="BI100" s="188">
        <f>IF(N100="nulová",J100,0)</f>
        <v>0</v>
      </c>
      <c r="BJ100" s="19" t="s">
        <v>83</v>
      </c>
      <c r="BK100" s="188">
        <f>ROUND(I100*H100,2)</f>
        <v>0</v>
      </c>
      <c r="BL100" s="19" t="s">
        <v>1290</v>
      </c>
      <c r="BM100" s="187" t="s">
        <v>1309</v>
      </c>
    </row>
    <row r="101" spans="1:65" s="2" customFormat="1">
      <c r="A101" s="36"/>
      <c r="B101" s="37"/>
      <c r="C101" s="38"/>
      <c r="D101" s="189" t="s">
        <v>143</v>
      </c>
      <c r="E101" s="38"/>
      <c r="F101" s="190" t="s">
        <v>1308</v>
      </c>
      <c r="G101" s="38"/>
      <c r="H101" s="38"/>
      <c r="I101" s="191"/>
      <c r="J101" s="38"/>
      <c r="K101" s="38"/>
      <c r="L101" s="41"/>
      <c r="M101" s="192"/>
      <c r="N101" s="193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143</v>
      </c>
      <c r="AU101" s="19" t="s">
        <v>85</v>
      </c>
    </row>
    <row r="102" spans="1:65" s="2" customFormat="1" ht="16.5" customHeight="1">
      <c r="A102" s="36"/>
      <c r="B102" s="37"/>
      <c r="C102" s="176" t="s">
        <v>180</v>
      </c>
      <c r="D102" s="176" t="s">
        <v>136</v>
      </c>
      <c r="E102" s="177" t="s">
        <v>1310</v>
      </c>
      <c r="F102" s="178" t="s">
        <v>1311</v>
      </c>
      <c r="G102" s="179" t="s">
        <v>1289</v>
      </c>
      <c r="H102" s="180">
        <v>1</v>
      </c>
      <c r="I102" s="181"/>
      <c r="J102" s="182">
        <f>ROUND(I102*H102,2)</f>
        <v>0</v>
      </c>
      <c r="K102" s="178" t="s">
        <v>140</v>
      </c>
      <c r="L102" s="41"/>
      <c r="M102" s="183" t="s">
        <v>19</v>
      </c>
      <c r="N102" s="184" t="s">
        <v>46</v>
      </c>
      <c r="O102" s="66"/>
      <c r="P102" s="185">
        <f>O102*H102</f>
        <v>0</v>
      </c>
      <c r="Q102" s="185">
        <v>0</v>
      </c>
      <c r="R102" s="185">
        <f>Q102*H102</f>
        <v>0</v>
      </c>
      <c r="S102" s="185">
        <v>0</v>
      </c>
      <c r="T102" s="186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7" t="s">
        <v>1290</v>
      </c>
      <c r="AT102" s="187" t="s">
        <v>136</v>
      </c>
      <c r="AU102" s="187" t="s">
        <v>85</v>
      </c>
      <c r="AY102" s="19" t="s">
        <v>134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19" t="s">
        <v>83</v>
      </c>
      <c r="BK102" s="188">
        <f>ROUND(I102*H102,2)</f>
        <v>0</v>
      </c>
      <c r="BL102" s="19" t="s">
        <v>1290</v>
      </c>
      <c r="BM102" s="187" t="s">
        <v>1312</v>
      </c>
    </row>
    <row r="103" spans="1:65" s="2" customFormat="1">
      <c r="A103" s="36"/>
      <c r="B103" s="37"/>
      <c r="C103" s="38"/>
      <c r="D103" s="189" t="s">
        <v>143</v>
      </c>
      <c r="E103" s="38"/>
      <c r="F103" s="190" t="s">
        <v>1311</v>
      </c>
      <c r="G103" s="38"/>
      <c r="H103" s="38"/>
      <c r="I103" s="191"/>
      <c r="J103" s="38"/>
      <c r="K103" s="38"/>
      <c r="L103" s="41"/>
      <c r="M103" s="192"/>
      <c r="N103" s="193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143</v>
      </c>
      <c r="AU103" s="19" t="s">
        <v>85</v>
      </c>
    </row>
    <row r="104" spans="1:65" s="2" customFormat="1">
      <c r="A104" s="36"/>
      <c r="B104" s="37"/>
      <c r="C104" s="38"/>
      <c r="D104" s="194" t="s">
        <v>145</v>
      </c>
      <c r="E104" s="38"/>
      <c r="F104" s="195" t="s">
        <v>1313</v>
      </c>
      <c r="G104" s="38"/>
      <c r="H104" s="38"/>
      <c r="I104" s="191"/>
      <c r="J104" s="38"/>
      <c r="K104" s="38"/>
      <c r="L104" s="41"/>
      <c r="M104" s="192"/>
      <c r="N104" s="193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145</v>
      </c>
      <c r="AU104" s="19" t="s">
        <v>85</v>
      </c>
    </row>
    <row r="105" spans="1:65" s="12" customFormat="1" ht="22.9" customHeight="1">
      <c r="B105" s="160"/>
      <c r="C105" s="161"/>
      <c r="D105" s="162" t="s">
        <v>74</v>
      </c>
      <c r="E105" s="174" t="s">
        <v>1314</v>
      </c>
      <c r="F105" s="174" t="s">
        <v>1315</v>
      </c>
      <c r="G105" s="161"/>
      <c r="H105" s="161"/>
      <c r="I105" s="164"/>
      <c r="J105" s="175">
        <f>BK105</f>
        <v>0</v>
      </c>
      <c r="K105" s="161"/>
      <c r="L105" s="166"/>
      <c r="M105" s="167"/>
      <c r="N105" s="168"/>
      <c r="O105" s="168"/>
      <c r="P105" s="169">
        <f>SUM(P106:P110)</f>
        <v>0</v>
      </c>
      <c r="Q105" s="168"/>
      <c r="R105" s="169">
        <f>SUM(R106:R110)</f>
        <v>0</v>
      </c>
      <c r="S105" s="168"/>
      <c r="T105" s="170">
        <f>SUM(T106:T110)</f>
        <v>0</v>
      </c>
      <c r="AR105" s="171" t="s">
        <v>174</v>
      </c>
      <c r="AT105" s="172" t="s">
        <v>74</v>
      </c>
      <c r="AU105" s="172" t="s">
        <v>83</v>
      </c>
      <c r="AY105" s="171" t="s">
        <v>134</v>
      </c>
      <c r="BK105" s="173">
        <f>SUM(BK106:BK110)</f>
        <v>0</v>
      </c>
    </row>
    <row r="106" spans="1:65" s="2" customFormat="1" ht="21.75" customHeight="1">
      <c r="A106" s="36"/>
      <c r="B106" s="37"/>
      <c r="C106" s="176" t="s">
        <v>187</v>
      </c>
      <c r="D106" s="176" t="s">
        <v>136</v>
      </c>
      <c r="E106" s="177" t="s">
        <v>1316</v>
      </c>
      <c r="F106" s="178" t="s">
        <v>1317</v>
      </c>
      <c r="G106" s="179" t="s">
        <v>1289</v>
      </c>
      <c r="H106" s="180">
        <v>1</v>
      </c>
      <c r="I106" s="181"/>
      <c r="J106" s="182">
        <f>ROUND(I106*H106,2)</f>
        <v>0</v>
      </c>
      <c r="K106" s="178" t="s">
        <v>19</v>
      </c>
      <c r="L106" s="41"/>
      <c r="M106" s="183" t="s">
        <v>19</v>
      </c>
      <c r="N106" s="184" t="s">
        <v>46</v>
      </c>
      <c r="O106" s="66"/>
      <c r="P106" s="185">
        <f>O106*H106</f>
        <v>0</v>
      </c>
      <c r="Q106" s="185">
        <v>0</v>
      </c>
      <c r="R106" s="185">
        <f>Q106*H106</f>
        <v>0</v>
      </c>
      <c r="S106" s="185">
        <v>0</v>
      </c>
      <c r="T106" s="186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7" t="s">
        <v>1290</v>
      </c>
      <c r="AT106" s="187" t="s">
        <v>136</v>
      </c>
      <c r="AU106" s="187" t="s">
        <v>85</v>
      </c>
      <c r="AY106" s="19" t="s">
        <v>134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19" t="s">
        <v>83</v>
      </c>
      <c r="BK106" s="188">
        <f>ROUND(I106*H106,2)</f>
        <v>0</v>
      </c>
      <c r="BL106" s="19" t="s">
        <v>1290</v>
      </c>
      <c r="BM106" s="187" t="s">
        <v>1318</v>
      </c>
    </row>
    <row r="107" spans="1:65" s="2" customFormat="1">
      <c r="A107" s="36"/>
      <c r="B107" s="37"/>
      <c r="C107" s="38"/>
      <c r="D107" s="189" t="s">
        <v>143</v>
      </c>
      <c r="E107" s="38"/>
      <c r="F107" s="190" t="s">
        <v>1317</v>
      </c>
      <c r="G107" s="38"/>
      <c r="H107" s="38"/>
      <c r="I107" s="191"/>
      <c r="J107" s="38"/>
      <c r="K107" s="38"/>
      <c r="L107" s="41"/>
      <c r="M107" s="192"/>
      <c r="N107" s="193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143</v>
      </c>
      <c r="AU107" s="19" t="s">
        <v>85</v>
      </c>
    </row>
    <row r="108" spans="1:65" s="2" customFormat="1" ht="16.5" customHeight="1">
      <c r="A108" s="36"/>
      <c r="B108" s="37"/>
      <c r="C108" s="176" t="s">
        <v>193</v>
      </c>
      <c r="D108" s="176" t="s">
        <v>136</v>
      </c>
      <c r="E108" s="177" t="s">
        <v>1319</v>
      </c>
      <c r="F108" s="178" t="s">
        <v>1320</v>
      </c>
      <c r="G108" s="179" t="s">
        <v>1289</v>
      </c>
      <c r="H108" s="180">
        <v>1</v>
      </c>
      <c r="I108" s="181"/>
      <c r="J108" s="182">
        <f>ROUND(I108*H108,2)</f>
        <v>0</v>
      </c>
      <c r="K108" s="178" t="s">
        <v>140</v>
      </c>
      <c r="L108" s="41"/>
      <c r="M108" s="183" t="s">
        <v>19</v>
      </c>
      <c r="N108" s="184" t="s">
        <v>46</v>
      </c>
      <c r="O108" s="66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6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7" t="s">
        <v>1290</v>
      </c>
      <c r="AT108" s="187" t="s">
        <v>136</v>
      </c>
      <c r="AU108" s="187" t="s">
        <v>85</v>
      </c>
      <c r="AY108" s="19" t="s">
        <v>134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9" t="s">
        <v>83</v>
      </c>
      <c r="BK108" s="188">
        <f>ROUND(I108*H108,2)</f>
        <v>0</v>
      </c>
      <c r="BL108" s="19" t="s">
        <v>1290</v>
      </c>
      <c r="BM108" s="187" t="s">
        <v>1321</v>
      </c>
    </row>
    <row r="109" spans="1:65" s="2" customFormat="1">
      <c r="A109" s="36"/>
      <c r="B109" s="37"/>
      <c r="C109" s="38"/>
      <c r="D109" s="189" t="s">
        <v>143</v>
      </c>
      <c r="E109" s="38"/>
      <c r="F109" s="190" t="s">
        <v>1320</v>
      </c>
      <c r="G109" s="38"/>
      <c r="H109" s="38"/>
      <c r="I109" s="191"/>
      <c r="J109" s="38"/>
      <c r="K109" s="38"/>
      <c r="L109" s="41"/>
      <c r="M109" s="192"/>
      <c r="N109" s="193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143</v>
      </c>
      <c r="AU109" s="19" t="s">
        <v>85</v>
      </c>
    </row>
    <row r="110" spans="1:65" s="2" customFormat="1">
      <c r="A110" s="36"/>
      <c r="B110" s="37"/>
      <c r="C110" s="38"/>
      <c r="D110" s="194" t="s">
        <v>145</v>
      </c>
      <c r="E110" s="38"/>
      <c r="F110" s="195" t="s">
        <v>1322</v>
      </c>
      <c r="G110" s="38"/>
      <c r="H110" s="38"/>
      <c r="I110" s="191"/>
      <c r="J110" s="38"/>
      <c r="K110" s="38"/>
      <c r="L110" s="41"/>
      <c r="M110" s="192"/>
      <c r="N110" s="193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145</v>
      </c>
      <c r="AU110" s="19" t="s">
        <v>85</v>
      </c>
    </row>
    <row r="111" spans="1:65" s="12" customFormat="1" ht="22.9" customHeight="1">
      <c r="B111" s="160"/>
      <c r="C111" s="161"/>
      <c r="D111" s="162" t="s">
        <v>74</v>
      </c>
      <c r="E111" s="174" t="s">
        <v>1323</v>
      </c>
      <c r="F111" s="174" t="s">
        <v>1324</v>
      </c>
      <c r="G111" s="161"/>
      <c r="H111" s="161"/>
      <c r="I111" s="164"/>
      <c r="J111" s="175">
        <f>BK111</f>
        <v>0</v>
      </c>
      <c r="K111" s="161"/>
      <c r="L111" s="166"/>
      <c r="M111" s="167"/>
      <c r="N111" s="168"/>
      <c r="O111" s="168"/>
      <c r="P111" s="169">
        <f>SUM(P112:P118)</f>
        <v>0</v>
      </c>
      <c r="Q111" s="168"/>
      <c r="R111" s="169">
        <f>SUM(R112:R118)</f>
        <v>0</v>
      </c>
      <c r="S111" s="168"/>
      <c r="T111" s="170">
        <f>SUM(T112:T118)</f>
        <v>0</v>
      </c>
      <c r="AR111" s="171" t="s">
        <v>174</v>
      </c>
      <c r="AT111" s="172" t="s">
        <v>74</v>
      </c>
      <c r="AU111" s="172" t="s">
        <v>83</v>
      </c>
      <c r="AY111" s="171" t="s">
        <v>134</v>
      </c>
      <c r="BK111" s="173">
        <f>SUM(BK112:BK118)</f>
        <v>0</v>
      </c>
    </row>
    <row r="112" spans="1:65" s="2" customFormat="1" ht="21.75" customHeight="1">
      <c r="A112" s="36"/>
      <c r="B112" s="37"/>
      <c r="C112" s="176" t="s">
        <v>200</v>
      </c>
      <c r="D112" s="176" t="s">
        <v>136</v>
      </c>
      <c r="E112" s="177" t="s">
        <v>1325</v>
      </c>
      <c r="F112" s="178" t="s">
        <v>1326</v>
      </c>
      <c r="G112" s="179" t="s">
        <v>1289</v>
      </c>
      <c r="H112" s="180">
        <v>1</v>
      </c>
      <c r="I112" s="181"/>
      <c r="J112" s="182">
        <f>ROUND(I112*H112,2)</f>
        <v>0</v>
      </c>
      <c r="K112" s="178" t="s">
        <v>19</v>
      </c>
      <c r="L112" s="41"/>
      <c r="M112" s="183" t="s">
        <v>19</v>
      </c>
      <c r="N112" s="184" t="s">
        <v>46</v>
      </c>
      <c r="O112" s="66"/>
      <c r="P112" s="185">
        <f>O112*H112</f>
        <v>0</v>
      </c>
      <c r="Q112" s="185">
        <v>0</v>
      </c>
      <c r="R112" s="185">
        <f>Q112*H112</f>
        <v>0</v>
      </c>
      <c r="S112" s="185">
        <v>0</v>
      </c>
      <c r="T112" s="186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7" t="s">
        <v>1290</v>
      </c>
      <c r="AT112" s="187" t="s">
        <v>136</v>
      </c>
      <c r="AU112" s="187" t="s">
        <v>85</v>
      </c>
      <c r="AY112" s="19" t="s">
        <v>134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9" t="s">
        <v>83</v>
      </c>
      <c r="BK112" s="188">
        <f>ROUND(I112*H112,2)</f>
        <v>0</v>
      </c>
      <c r="BL112" s="19" t="s">
        <v>1290</v>
      </c>
      <c r="BM112" s="187" t="s">
        <v>1327</v>
      </c>
    </row>
    <row r="113" spans="1:65" s="2" customFormat="1">
      <c r="A113" s="36"/>
      <c r="B113" s="37"/>
      <c r="C113" s="38"/>
      <c r="D113" s="189" t="s">
        <v>143</v>
      </c>
      <c r="E113" s="38"/>
      <c r="F113" s="190" t="s">
        <v>1326</v>
      </c>
      <c r="G113" s="38"/>
      <c r="H113" s="38"/>
      <c r="I113" s="191"/>
      <c r="J113" s="38"/>
      <c r="K113" s="38"/>
      <c r="L113" s="41"/>
      <c r="M113" s="192"/>
      <c r="N113" s="193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143</v>
      </c>
      <c r="AU113" s="19" t="s">
        <v>85</v>
      </c>
    </row>
    <row r="114" spans="1:65" s="2" customFormat="1" ht="19.5">
      <c r="A114" s="36"/>
      <c r="B114" s="37"/>
      <c r="C114" s="38"/>
      <c r="D114" s="189" t="s">
        <v>492</v>
      </c>
      <c r="E114" s="38"/>
      <c r="F114" s="241" t="s">
        <v>1328</v>
      </c>
      <c r="G114" s="38"/>
      <c r="H114" s="38"/>
      <c r="I114" s="191"/>
      <c r="J114" s="38"/>
      <c r="K114" s="38"/>
      <c r="L114" s="41"/>
      <c r="M114" s="192"/>
      <c r="N114" s="193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492</v>
      </c>
      <c r="AU114" s="19" t="s">
        <v>85</v>
      </c>
    </row>
    <row r="115" spans="1:65" s="2" customFormat="1" ht="16.5" customHeight="1">
      <c r="A115" s="36"/>
      <c r="B115" s="37"/>
      <c r="C115" s="176" t="s">
        <v>209</v>
      </c>
      <c r="D115" s="176" t="s">
        <v>136</v>
      </c>
      <c r="E115" s="177" t="s">
        <v>1329</v>
      </c>
      <c r="F115" s="178" t="s">
        <v>1330</v>
      </c>
      <c r="G115" s="179" t="s">
        <v>1289</v>
      </c>
      <c r="H115" s="180">
        <v>1</v>
      </c>
      <c r="I115" s="181"/>
      <c r="J115" s="182">
        <f>ROUND(I115*H115,2)</f>
        <v>0</v>
      </c>
      <c r="K115" s="178" t="s">
        <v>19</v>
      </c>
      <c r="L115" s="41"/>
      <c r="M115" s="183" t="s">
        <v>19</v>
      </c>
      <c r="N115" s="184" t="s">
        <v>46</v>
      </c>
      <c r="O115" s="66"/>
      <c r="P115" s="185">
        <f>O115*H115</f>
        <v>0</v>
      </c>
      <c r="Q115" s="185">
        <v>0</v>
      </c>
      <c r="R115" s="185">
        <f>Q115*H115</f>
        <v>0</v>
      </c>
      <c r="S115" s="185">
        <v>0</v>
      </c>
      <c r="T115" s="186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7" t="s">
        <v>1290</v>
      </c>
      <c r="AT115" s="187" t="s">
        <v>136</v>
      </c>
      <c r="AU115" s="187" t="s">
        <v>85</v>
      </c>
      <c r="AY115" s="19" t="s">
        <v>134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19" t="s">
        <v>83</v>
      </c>
      <c r="BK115" s="188">
        <f>ROUND(I115*H115,2)</f>
        <v>0</v>
      </c>
      <c r="BL115" s="19" t="s">
        <v>1290</v>
      </c>
      <c r="BM115" s="187" t="s">
        <v>1331</v>
      </c>
    </row>
    <row r="116" spans="1:65" s="2" customFormat="1">
      <c r="A116" s="36"/>
      <c r="B116" s="37"/>
      <c r="C116" s="38"/>
      <c r="D116" s="189" t="s">
        <v>143</v>
      </c>
      <c r="E116" s="38"/>
      <c r="F116" s="190" t="s">
        <v>1332</v>
      </c>
      <c r="G116" s="38"/>
      <c r="H116" s="38"/>
      <c r="I116" s="191"/>
      <c r="J116" s="38"/>
      <c r="K116" s="38"/>
      <c r="L116" s="41"/>
      <c r="M116" s="192"/>
      <c r="N116" s="193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143</v>
      </c>
      <c r="AU116" s="19" t="s">
        <v>85</v>
      </c>
    </row>
    <row r="117" spans="1:65" s="2" customFormat="1" ht="16.5" customHeight="1">
      <c r="A117" s="36"/>
      <c r="B117" s="37"/>
      <c r="C117" s="176" t="s">
        <v>216</v>
      </c>
      <c r="D117" s="176" t="s">
        <v>136</v>
      </c>
      <c r="E117" s="177" t="s">
        <v>1333</v>
      </c>
      <c r="F117" s="178" t="s">
        <v>1334</v>
      </c>
      <c r="G117" s="179" t="s">
        <v>1289</v>
      </c>
      <c r="H117" s="180">
        <v>1</v>
      </c>
      <c r="I117" s="181"/>
      <c r="J117" s="182">
        <f>ROUND(I117*H117,2)</f>
        <v>0</v>
      </c>
      <c r="K117" s="178" t="s">
        <v>19</v>
      </c>
      <c r="L117" s="41"/>
      <c r="M117" s="183" t="s">
        <v>19</v>
      </c>
      <c r="N117" s="184" t="s">
        <v>46</v>
      </c>
      <c r="O117" s="66"/>
      <c r="P117" s="185">
        <f>O117*H117</f>
        <v>0</v>
      </c>
      <c r="Q117" s="185">
        <v>0</v>
      </c>
      <c r="R117" s="185">
        <f>Q117*H117</f>
        <v>0</v>
      </c>
      <c r="S117" s="185">
        <v>0</v>
      </c>
      <c r="T117" s="186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7" t="s">
        <v>1290</v>
      </c>
      <c r="AT117" s="187" t="s">
        <v>136</v>
      </c>
      <c r="AU117" s="187" t="s">
        <v>85</v>
      </c>
      <c r="AY117" s="19" t="s">
        <v>134</v>
      </c>
      <c r="BE117" s="188">
        <f>IF(N117="základní",J117,0)</f>
        <v>0</v>
      </c>
      <c r="BF117" s="188">
        <f>IF(N117="snížená",J117,0)</f>
        <v>0</v>
      </c>
      <c r="BG117" s="188">
        <f>IF(N117="zákl. přenesená",J117,0)</f>
        <v>0</v>
      </c>
      <c r="BH117" s="188">
        <f>IF(N117="sníž. přenesená",J117,0)</f>
        <v>0</v>
      </c>
      <c r="BI117" s="188">
        <f>IF(N117="nulová",J117,0)</f>
        <v>0</v>
      </c>
      <c r="BJ117" s="19" t="s">
        <v>83</v>
      </c>
      <c r="BK117" s="188">
        <f>ROUND(I117*H117,2)</f>
        <v>0</v>
      </c>
      <c r="BL117" s="19" t="s">
        <v>1290</v>
      </c>
      <c r="BM117" s="187" t="s">
        <v>1335</v>
      </c>
    </row>
    <row r="118" spans="1:65" s="2" customFormat="1">
      <c r="A118" s="36"/>
      <c r="B118" s="37"/>
      <c r="C118" s="38"/>
      <c r="D118" s="189" t="s">
        <v>143</v>
      </c>
      <c r="E118" s="38"/>
      <c r="F118" s="190" t="s">
        <v>1334</v>
      </c>
      <c r="G118" s="38"/>
      <c r="H118" s="38"/>
      <c r="I118" s="191"/>
      <c r="J118" s="38"/>
      <c r="K118" s="38"/>
      <c r="L118" s="41"/>
      <c r="M118" s="242"/>
      <c r="N118" s="243"/>
      <c r="O118" s="244"/>
      <c r="P118" s="244"/>
      <c r="Q118" s="244"/>
      <c r="R118" s="244"/>
      <c r="S118" s="244"/>
      <c r="T118" s="245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143</v>
      </c>
      <c r="AU118" s="19" t="s">
        <v>85</v>
      </c>
    </row>
    <row r="119" spans="1:65" s="2" customFormat="1" ht="6.95" customHeight="1">
      <c r="A119" s="36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1"/>
      <c r="M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</sheetData>
  <sheetProtection algorithmName="SHA-512" hashValue="gV6IT5R/AgSqu84AqGLH6Y1NC+NjxBiiTgxekWO/euyUKMVBbBSCDGHfUsFyUsCnbFvzLIVJ4kDVE+jP/G6JaQ==" saltValue="ouEWNLtC6MOFa94iikoT8u/u0TX2Wcdgg4B2X7HBhXrZMtbC0Ecx0EZ7sLBKKt5wVcOTbc4m+8/VCYEhUyFaIA==" spinCount="100000" sheet="1" objects="1" scenarios="1" formatColumns="0" formatRows="0" autoFilter="0"/>
  <autoFilter ref="C83:K118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/>
    <hyperlink ref="F93" r:id="rId2"/>
    <hyperlink ref="F98" r:id="rId3"/>
    <hyperlink ref="F104" r:id="rId4"/>
    <hyperlink ref="F110" r:id="rId5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01 - SO 01 Odbahnění rybn...</vt:lpstr>
      <vt:lpstr>02 - SO 02 Výpustní zařízení</vt:lpstr>
      <vt:lpstr>03 - SO 03 Zpevnění břehů...</vt:lpstr>
      <vt:lpstr>04 - SO 04 Nátok</vt:lpstr>
      <vt:lpstr>05 - SO 05 Rekonstrukce m...</vt:lpstr>
      <vt:lpstr>06 - SO 06 Pěší cesty</vt:lpstr>
      <vt:lpstr>07 - SO 07 Návrh vegetačn...</vt:lpstr>
      <vt:lpstr>VRN - Ostatní a vedlejší ...</vt:lpstr>
      <vt:lpstr>Pokyny pro vyplnění</vt:lpstr>
      <vt:lpstr>'01 - SO 01 Odbahnění rybn...'!Názvy_tisku</vt:lpstr>
      <vt:lpstr>'02 - SO 02 Výpustní zařízení'!Názvy_tisku</vt:lpstr>
      <vt:lpstr>'03 - SO 03 Zpevnění břehů...'!Názvy_tisku</vt:lpstr>
      <vt:lpstr>'04 - SO 04 Nátok'!Názvy_tisku</vt:lpstr>
      <vt:lpstr>'05 - SO 05 Rekonstrukce m...'!Názvy_tisku</vt:lpstr>
      <vt:lpstr>'06 - SO 06 Pěší cesty'!Názvy_tisku</vt:lpstr>
      <vt:lpstr>'07 - SO 07 Návrh vegetačn...'!Názvy_tisku</vt:lpstr>
      <vt:lpstr>'Rekapitulace stavby'!Názvy_tisku</vt:lpstr>
      <vt:lpstr>'VRN - Ostatní a vedlejší ...'!Názvy_tisku</vt:lpstr>
      <vt:lpstr>'01 - SO 01 Odbahnění rybn...'!Oblast_tisku</vt:lpstr>
      <vt:lpstr>'02 - SO 02 Výpustní zařízení'!Oblast_tisku</vt:lpstr>
      <vt:lpstr>'03 - SO 03 Zpevnění břehů...'!Oblast_tisku</vt:lpstr>
      <vt:lpstr>'04 - SO 04 Nátok'!Oblast_tisku</vt:lpstr>
      <vt:lpstr>'05 - SO 05 Rekonstrukce m...'!Oblast_tisku</vt:lpstr>
      <vt:lpstr>'06 - SO 06 Pěší cesty'!Oblast_tisku</vt:lpstr>
      <vt:lpstr>'07 - SO 07 Návrh vegetačn...'!Oblast_tisku</vt:lpstr>
      <vt:lpstr>'Pokyny pro vyplnění'!Oblast_tisku</vt:lpstr>
      <vt:lpstr>'Rekapitulace stavby'!Oblast_tisku</vt:lpstr>
      <vt:lpstr>'VRN - Ostatní a vedlejší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Smutná</dc:creator>
  <cp:lastModifiedBy>Tomáš Darivčák</cp:lastModifiedBy>
  <dcterms:created xsi:type="dcterms:W3CDTF">2024-11-21T11:01:37Z</dcterms:created>
  <dcterms:modified xsi:type="dcterms:W3CDTF">2024-11-21T15:28:39Z</dcterms:modified>
</cp:coreProperties>
</file>